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charts/chart11.xml" ContentType="application/vnd.openxmlformats-officedocument.drawingml.chart+xml"/>
  <Override PartName="/xl/drawings/drawing15.xml" ContentType="application/vnd.openxmlformats-officedocument.drawingml.chartshapes+xml"/>
  <Override PartName="/xl/charts/chart1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trlProps/ctrlProp1.xml" ContentType="application/vnd.ms-excel.controlproperties+xml"/>
  <Override PartName="/xl/charts/chart13.xml" ContentType="application/vnd.openxmlformats-officedocument.drawingml.chart+xml"/>
  <Override PartName="/xl/drawings/drawing18.xml" ContentType="application/vnd.openxmlformats-officedocument.drawingml.chartshapes+xml"/>
  <Override PartName="/xl/charts/chart14.xml" ContentType="application/vnd.openxmlformats-officedocument.drawingml.chart+xml"/>
  <Override PartName="/xl/drawings/drawing19.xml" ContentType="application/vnd.openxmlformats-officedocument.drawingml.chartshapes+xml"/>
  <Override PartName="/xl/charts/chart15.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H:\BAU\"/>
    </mc:Choice>
  </mc:AlternateContent>
  <workbookProtection workbookAlgorithmName="SHA-512" workbookHashValue="kADIGlVpf4BGfDoA8P/3Zn3rAeFZKnPO03vN/n3vsvVlfGgcVCd5se+h0GsJFmFL4uoAw0t9qY6Yh/FOqtC1zQ==" workbookSaltValue="oi8ahZ/bHvrmcigJ0WJEOg==" workbookSpinCount="100000" lockStructure="1"/>
  <bookViews>
    <workbookView xWindow="165" yWindow="90" windowWidth="25080" windowHeight="11670" tabRatio="754"/>
  </bookViews>
  <sheets>
    <sheet name="Info" sheetId="2" r:id="rId1"/>
    <sheet name="Contents" sheetId="7" r:id="rId2"/>
    <sheet name="KeyFindings" sheetId="53" r:id="rId3"/>
    <sheet name="Overview" sheetId="9" r:id="rId4"/>
    <sheet name="FetalTrend" sheetId="21" r:id="rId5"/>
    <sheet name="PeriTrend" sheetId="42" r:id="rId6"/>
    <sheet name="NeonatalTrend" sheetId="43" r:id="rId7"/>
    <sheet name="PostneoTrend" sheetId="44" r:id="rId8"/>
    <sheet name="InfantTrend" sheetId="23" r:id="rId9"/>
    <sheet name="BirthsTrend" sheetId="22" r:id="rId10"/>
    <sheet name="Ethnic" sheetId="27" r:id="rId11"/>
    <sheet name="MatAge" sheetId="26" r:id="rId12"/>
    <sheet name="DepQuin" sheetId="29" r:id="rId13"/>
    <sheet name="Gestation" sheetId="30" r:id="rId14"/>
    <sheet name="Birthweight" sheetId="31" r:id="rId15"/>
    <sheet name="AgeAtDth" sheetId="32" r:id="rId16"/>
    <sheet name="CoDTrend" sheetId="10" r:id="rId17"/>
    <sheet name="CoDEth" sheetId="52" r:id="rId18"/>
    <sheet name="SidsTrend" sheetId="39" r:id="rId19"/>
    <sheet name="SudiTrend" sheetId="37" r:id="rId20"/>
    <sheet name="SidsSudiEth" sheetId="45" r:id="rId21"/>
    <sheet name="GraphsNZ" sheetId="56" r:id="rId22"/>
    <sheet name="GraphsDHB" sheetId="55" r:id="rId23"/>
    <sheet name="DHB" sheetId="35" r:id="rId24"/>
    <sheet name="About" sheetId="6" r:id="rId25"/>
    <sheet name="Glossary" sheetId="49" r:id="rId26"/>
    <sheet name="Ref" sheetId="46" state="hidden" r:id="rId27"/>
    <sheet name="DHBData" sheetId="36" state="hidden" r:id="rId28"/>
  </sheets>
  <definedNames>
    <definedName name="DHBData">DHBData!$A$1:$Z$97</definedName>
    <definedName name="_xlnm.Print_Area" localSheetId="24">About!$A$3:$M$148</definedName>
    <definedName name="_xlnm.Print_Area" localSheetId="15">AgeAtDth!$A$3:$P$46</definedName>
    <definedName name="_xlnm.Print_Area" localSheetId="9">BirthsTrend!$A$3:$R$66</definedName>
    <definedName name="_xlnm.Print_Area" localSheetId="14">Birthweight!$A$3:$S$76</definedName>
    <definedName name="_xlnm.Print_Area" localSheetId="17">CoDEth!$A$3:$Q$123</definedName>
    <definedName name="_xlnm.Print_Area" localSheetId="16">CoDTrend!$A$3:$P$43</definedName>
    <definedName name="_xlnm.Print_Area" localSheetId="1">Contents!$A$1:$E$53</definedName>
    <definedName name="_xlnm.Print_Area" localSheetId="12">DepQuin!$A$3:$S$76</definedName>
    <definedName name="_xlnm.Print_Area" localSheetId="23">DHB!$A$5:$U$58</definedName>
    <definedName name="_xlnm.Print_Area" localSheetId="10">Ethnic!$A$3:$Q$78</definedName>
    <definedName name="_xlnm.Print_Area" localSheetId="4">FetalTrend!$A$3:$R$128</definedName>
    <definedName name="_xlnm.Print_Area" localSheetId="13">Gestation!$A$3:$P$78</definedName>
    <definedName name="_xlnm.Print_Area" localSheetId="25">Glossary!$A$3:$B$41</definedName>
    <definedName name="_xlnm.Print_Area" localSheetId="22">GraphsDHB!$A$3:$S$115</definedName>
    <definedName name="_xlnm.Print_Area" localSheetId="21">GraphsNZ!$A$3:$S$192</definedName>
    <definedName name="_xlnm.Print_Area" localSheetId="8">InfantTrend!$A$4:$R$130</definedName>
    <definedName name="_xlnm.Print_Area" localSheetId="0">Info!$A$1:$T$34</definedName>
    <definedName name="_xlnm.Print_Area" localSheetId="2">KeyFindings!$A$3:$B$42</definedName>
    <definedName name="_xlnm.Print_Area" localSheetId="11">MatAge!$A$3:$V$74</definedName>
    <definedName name="_xlnm.Print_Area" localSheetId="6">NeonatalTrend!$A$3:$R$128</definedName>
    <definedName name="_xlnm.Print_Area" localSheetId="3">Overview!$A$3:$R$27</definedName>
    <definedName name="_xlnm.Print_Area" localSheetId="5">PeriTrend!$A$3:$S$128</definedName>
    <definedName name="_xlnm.Print_Area" localSheetId="7">PostneoTrend!$A$3:$R$129</definedName>
    <definedName name="_xlnm.Print_Area" localSheetId="20">SidsSudiEth!$A$3:$N$124</definedName>
    <definedName name="_xlnm.Print_Area" localSheetId="18">SidsTrend!$A$3:$Q$69</definedName>
    <definedName name="_xlnm.Print_Area" localSheetId="19">SudiTrend!$A$3:$Q$69</definedName>
    <definedName name="_xlnm.Print_Titles" localSheetId="24">About!$3:$3</definedName>
    <definedName name="_xlnm.Print_Titles" localSheetId="14">Birthweight!$3:$3</definedName>
    <definedName name="_xlnm.Print_Titles" localSheetId="17">CoDEth!$3:$7</definedName>
    <definedName name="_xlnm.Print_Titles" localSheetId="16">CoDTrend!$3:$3</definedName>
    <definedName name="_xlnm.Print_Titles" localSheetId="1">Contents!$1:$3</definedName>
    <definedName name="_xlnm.Print_Titles" localSheetId="12">DepQuin!$3:$3</definedName>
    <definedName name="_xlnm.Print_Titles" localSheetId="23">DHB!#REF!</definedName>
    <definedName name="_xlnm.Print_Titles" localSheetId="10">Ethnic!$3:$3</definedName>
    <definedName name="_xlnm.Print_Titles" localSheetId="4">FetalTrend!$3:$3</definedName>
    <definedName name="_xlnm.Print_Titles" localSheetId="13">Gestation!$3:$3</definedName>
    <definedName name="_xlnm.Print_Titles" localSheetId="25">Glossary!$3:$5</definedName>
    <definedName name="_xlnm.Print_Titles" localSheetId="22">GraphsDHB!$3:$3</definedName>
    <definedName name="_xlnm.Print_Titles" localSheetId="21">GraphsNZ!$3:$3</definedName>
    <definedName name="_xlnm.Print_Titles" localSheetId="8">InfantTrend!$3:$3</definedName>
    <definedName name="_xlnm.Print_Titles" localSheetId="2">KeyFindings!$3:$4</definedName>
    <definedName name="_xlnm.Print_Titles" localSheetId="11">MatAge!$3:$3</definedName>
    <definedName name="_xlnm.Print_Titles" localSheetId="6">NeonatalTrend!$3:$3</definedName>
    <definedName name="_xlnm.Print_Titles" localSheetId="5">PeriTrend!$3:$3</definedName>
    <definedName name="_xlnm.Print_Titles" localSheetId="7">PostneoTrend!$3:$3</definedName>
    <definedName name="_xlnm.Print_Titles" localSheetId="20">SidsSudiEth!$3:$3</definedName>
    <definedName name="_xlnm.Print_Titles" localSheetId="18">SidsTrend!$3:$3</definedName>
    <definedName name="_xlnm.Print_Titles" localSheetId="19">SudiTrend!$3:$3</definedName>
    <definedName name="SelectDHB">Ref!$B$2:$B$21</definedName>
  </definedNames>
  <calcPr calcId="152511"/>
</workbook>
</file>

<file path=xl/calcChain.xml><?xml version="1.0" encoding="utf-8"?>
<calcChain xmlns="http://schemas.openxmlformats.org/spreadsheetml/2006/main">
  <c r="F9" i="45" l="1"/>
  <c r="F11" i="45"/>
  <c r="K11" i="45"/>
  <c r="F12" i="45"/>
  <c r="K12" i="45"/>
  <c r="F14" i="45"/>
  <c r="K14" i="45"/>
  <c r="F15" i="45"/>
  <c r="K15" i="45"/>
  <c r="F16" i="45"/>
  <c r="K16" i="45"/>
  <c r="F17" i="45"/>
  <c r="K17" i="45"/>
  <c r="F18" i="45"/>
  <c r="K18" i="45"/>
  <c r="F19" i="45"/>
  <c r="K19" i="45"/>
  <c r="F20" i="45"/>
  <c r="K20" i="45"/>
  <c r="F22" i="45"/>
  <c r="K22" i="45"/>
  <c r="F23" i="45"/>
  <c r="K23" i="45"/>
  <c r="F24" i="45"/>
  <c r="K24" i="45"/>
  <c r="F25" i="45"/>
  <c r="K25" i="45"/>
  <c r="F26" i="45"/>
  <c r="K26" i="45"/>
  <c r="F27" i="45"/>
  <c r="K27" i="45"/>
  <c r="F29" i="45"/>
  <c r="K29" i="45"/>
  <c r="F30" i="45"/>
  <c r="K30" i="45"/>
  <c r="F31" i="45"/>
  <c r="K31" i="45"/>
  <c r="F32" i="45"/>
  <c r="K32" i="45"/>
  <c r="F33" i="45"/>
  <c r="K33" i="45"/>
  <c r="F35" i="45"/>
  <c r="K35" i="45"/>
  <c r="F36" i="45"/>
  <c r="K36" i="45"/>
  <c r="F37" i="45"/>
  <c r="K37" i="45"/>
  <c r="F38" i="45"/>
  <c r="K38" i="45"/>
  <c r="F39" i="45"/>
  <c r="K39" i="45"/>
  <c r="F40" i="45"/>
  <c r="K40" i="45"/>
  <c r="F42" i="45"/>
  <c r="K42" i="45"/>
  <c r="F43" i="45"/>
  <c r="K43" i="45"/>
  <c r="F44" i="45"/>
  <c r="K44" i="45"/>
  <c r="F45" i="45"/>
  <c r="K45" i="45"/>
  <c r="F46" i="45"/>
  <c r="K46" i="45"/>
  <c r="F47" i="45"/>
  <c r="K47" i="45"/>
  <c r="F48" i="45"/>
  <c r="K48" i="45"/>
  <c r="F49" i="45"/>
  <c r="K49" i="45"/>
  <c r="F50" i="45"/>
  <c r="K50" i="45"/>
  <c r="F51" i="45"/>
  <c r="K51" i="45"/>
  <c r="F52" i="45"/>
  <c r="K52" i="45"/>
  <c r="F53" i="45"/>
  <c r="K53" i="45"/>
  <c r="F54" i="45"/>
  <c r="K54" i="45"/>
  <c r="F55" i="45"/>
  <c r="K55" i="45"/>
  <c r="F56" i="45"/>
  <c r="K56" i="45"/>
  <c r="F57" i="45"/>
  <c r="K57" i="45"/>
  <c r="F58" i="45"/>
  <c r="K58" i="45"/>
  <c r="F59" i="45"/>
  <c r="K59" i="45"/>
  <c r="F60" i="45"/>
  <c r="K60" i="45"/>
  <c r="F61" i="45"/>
  <c r="K61" i="45"/>
  <c r="F62" i="45"/>
  <c r="K62" i="45"/>
  <c r="A66" i="45"/>
  <c r="F70" i="45"/>
  <c r="K70" i="45"/>
  <c r="F72" i="45"/>
  <c r="K72" i="45"/>
  <c r="F73" i="45"/>
  <c r="K73" i="45"/>
  <c r="K123" i="45" l="1"/>
  <c r="K122" i="45"/>
  <c r="K121" i="45"/>
  <c r="K120" i="45"/>
  <c r="K119" i="45"/>
  <c r="K118" i="45"/>
  <c r="K117" i="45"/>
  <c r="K116" i="45"/>
  <c r="K115" i="45"/>
  <c r="K114" i="45"/>
  <c r="K113" i="45"/>
  <c r="K112" i="45"/>
  <c r="K111" i="45"/>
  <c r="K110" i="45"/>
  <c r="K109" i="45"/>
  <c r="K108" i="45"/>
  <c r="K107" i="45"/>
  <c r="K106" i="45"/>
  <c r="K105" i="45"/>
  <c r="K104" i="45"/>
  <c r="K103" i="45"/>
  <c r="K101" i="45"/>
  <c r="K100" i="45"/>
  <c r="K99" i="45"/>
  <c r="K98" i="45"/>
  <c r="K97" i="45"/>
  <c r="K96" i="45"/>
  <c r="K94" i="45"/>
  <c r="K93" i="45"/>
  <c r="K92" i="45"/>
  <c r="K91" i="45"/>
  <c r="K90" i="45"/>
  <c r="K88" i="45"/>
  <c r="K87" i="45"/>
  <c r="K86" i="45"/>
  <c r="K85" i="45"/>
  <c r="K84" i="45"/>
  <c r="K83" i="45"/>
  <c r="K81" i="45"/>
  <c r="K80" i="45"/>
  <c r="K79" i="45"/>
  <c r="K78" i="45"/>
  <c r="K77" i="45"/>
  <c r="K76" i="45"/>
  <c r="K75" i="45"/>
  <c r="F123" i="45"/>
  <c r="F122" i="45"/>
  <c r="F121" i="45"/>
  <c r="F120" i="45"/>
  <c r="F119" i="45"/>
  <c r="F118" i="45"/>
  <c r="F117" i="45"/>
  <c r="F116" i="45"/>
  <c r="F115" i="45"/>
  <c r="F114" i="45"/>
  <c r="F113" i="45"/>
  <c r="F112" i="45"/>
  <c r="F111" i="45"/>
  <c r="F110" i="45"/>
  <c r="F109" i="45"/>
  <c r="F108" i="45"/>
  <c r="F107" i="45"/>
  <c r="F106" i="45"/>
  <c r="F105" i="45"/>
  <c r="F104" i="45"/>
  <c r="F103" i="45"/>
  <c r="F101" i="45"/>
  <c r="F100" i="45"/>
  <c r="F99" i="45"/>
  <c r="F98" i="45"/>
  <c r="F97" i="45"/>
  <c r="F96" i="45"/>
  <c r="F94" i="45"/>
  <c r="F93" i="45"/>
  <c r="F92" i="45"/>
  <c r="F91" i="45"/>
  <c r="F90" i="45"/>
  <c r="F88" i="45"/>
  <c r="F87" i="45"/>
  <c r="F86" i="45"/>
  <c r="F85" i="45"/>
  <c r="F84" i="45"/>
  <c r="F83" i="45"/>
  <c r="F81" i="45"/>
  <c r="F80" i="45"/>
  <c r="F79" i="45"/>
  <c r="F78" i="45"/>
  <c r="F77" i="45"/>
  <c r="F76" i="45"/>
  <c r="F75" i="45"/>
  <c r="AN19" i="35"/>
  <c r="AN20" i="35"/>
  <c r="AN21" i="35"/>
  <c r="AW19" i="35"/>
  <c r="AF11" i="35" s="1"/>
  <c r="BE19" i="35"/>
  <c r="AF15" i="35" s="1"/>
  <c r="AW21" i="35"/>
  <c r="AF13" i="35" s="1"/>
  <c r="BE21" i="35"/>
  <c r="AF17" i="35" s="1"/>
  <c r="AW20" i="35"/>
  <c r="AF12" i="35" s="1"/>
  <c r="BE20" i="35"/>
  <c r="AF16" i="35" s="1"/>
  <c r="Z70" i="36"/>
  <c r="Z71" i="36"/>
  <c r="A70" i="36"/>
  <c r="Z10" i="36"/>
  <c r="Z11" i="36"/>
  <c r="Z14" i="36"/>
  <c r="Z15" i="36"/>
  <c r="A15" i="36"/>
  <c r="A11" i="36"/>
  <c r="AJ130" i="56"/>
  <c r="AE131" i="56"/>
  <c r="AG131" i="56"/>
  <c r="O135" i="56" s="1"/>
  <c r="AI131" i="56"/>
  <c r="AJ131" i="56"/>
  <c r="AD130" i="56"/>
  <c r="AK130" i="56" s="1"/>
  <c r="AD131" i="56"/>
  <c r="AK131" i="56" s="1"/>
  <c r="AC130" i="56"/>
  <c r="AF130" i="56" s="1"/>
  <c r="AC131" i="56"/>
  <c r="AF131" i="56" s="1"/>
  <c r="AH131" i="56" s="1"/>
  <c r="O37" i="56"/>
  <c r="O38" i="56"/>
  <c r="N37" i="56"/>
  <c r="N38" i="56"/>
  <c r="AH36" i="56"/>
  <c r="AI36" i="56"/>
  <c r="AJ36" i="56"/>
  <c r="AH37" i="56"/>
  <c r="AI37" i="56" s="1"/>
  <c r="AJ37" i="56"/>
  <c r="AH38" i="56"/>
  <c r="AI38" i="56"/>
  <c r="AJ38" i="56"/>
  <c r="AH43" i="56"/>
  <c r="AI43" i="56" s="1"/>
  <c r="AJ43" i="56"/>
  <c r="AH44" i="56"/>
  <c r="AI44" i="56"/>
  <c r="AJ44" i="56"/>
  <c r="AH45" i="56"/>
  <c r="AI45" i="56" s="1"/>
  <c r="AJ45" i="56"/>
  <c r="AH46" i="56"/>
  <c r="AI46" i="56"/>
  <c r="AJ46" i="56"/>
  <c r="AF42" i="56"/>
  <c r="AF43" i="56"/>
  <c r="AG43" i="56"/>
  <c r="AF44" i="56"/>
  <c r="AG44" i="56"/>
  <c r="AF45" i="56"/>
  <c r="AG45" i="56"/>
  <c r="AF46" i="56"/>
  <c r="AG46" i="56"/>
  <c r="AF50" i="56"/>
  <c r="AF38" i="56"/>
  <c r="AG38" i="56"/>
  <c r="AF36" i="56"/>
  <c r="AG36" i="56"/>
  <c r="AF37" i="56"/>
  <c r="AG37" i="56"/>
  <c r="AE49" i="56"/>
  <c r="AE50" i="56"/>
  <c r="AE45" i="56"/>
  <c r="AE46" i="56"/>
  <c r="AE41" i="56"/>
  <c r="AE42" i="56"/>
  <c r="AE37" i="56"/>
  <c r="AE38" i="56"/>
  <c r="AD49" i="56"/>
  <c r="AH49" i="56" s="1"/>
  <c r="AD50" i="56"/>
  <c r="AH50" i="56" s="1"/>
  <c r="AD45" i="56"/>
  <c r="AD46" i="56"/>
  <c r="AD41" i="56"/>
  <c r="AH41" i="56" s="1"/>
  <c r="AD42" i="56"/>
  <c r="AH42" i="56" s="1"/>
  <c r="AD37" i="56"/>
  <c r="AD38" i="56"/>
  <c r="AM130" i="56" l="1"/>
  <c r="AL130" i="56"/>
  <c r="AN130" i="56"/>
  <c r="AM131" i="56"/>
  <c r="AL131" i="56"/>
  <c r="AN131" i="56"/>
  <c r="AG130" i="56"/>
  <c r="AE130" i="56"/>
  <c r="N41" i="56"/>
  <c r="O41" i="56"/>
  <c r="AJ49" i="56"/>
  <c r="N42" i="56"/>
  <c r="AJ42" i="56"/>
  <c r="O42" i="56"/>
  <c r="AJ50" i="56"/>
  <c r="AF49" i="56"/>
  <c r="AF41" i="56"/>
  <c r="AJ41" i="56" s="1"/>
  <c r="AG50" i="56"/>
  <c r="AI50" i="56" s="1"/>
  <c r="AG49" i="56"/>
  <c r="AI49" i="56" s="1"/>
  <c r="AG42" i="56"/>
  <c r="AI42" i="56" s="1"/>
  <c r="AG41" i="56"/>
  <c r="AI41" i="56" s="1"/>
  <c r="B6" i="56"/>
  <c r="E35" i="7"/>
  <c r="O134" i="56" l="1"/>
  <c r="AI130" i="56"/>
  <c r="N134" i="56"/>
  <c r="AP130" i="56"/>
  <c r="AO130" i="56"/>
  <c r="AP131" i="56"/>
  <c r="N135" i="56"/>
  <c r="AO131" i="56"/>
  <c r="AH130" i="56"/>
  <c r="AN49" i="35"/>
  <c r="AN48" i="35"/>
  <c r="AN47" i="35"/>
  <c r="AN46" i="35"/>
  <c r="AN45" i="35"/>
  <c r="AN44" i="35"/>
  <c r="AN42" i="35"/>
  <c r="AN41" i="35"/>
  <c r="AN40" i="35"/>
  <c r="AN39" i="35"/>
  <c r="AN38" i="35"/>
  <c r="AN36" i="35"/>
  <c r="AN35" i="35"/>
  <c r="AN34" i="35"/>
  <c r="AN33" i="35"/>
  <c r="AN32" i="35"/>
  <c r="AN31" i="35"/>
  <c r="AN29" i="35"/>
  <c r="AN28" i="35"/>
  <c r="AN27" i="35"/>
  <c r="AN26" i="35"/>
  <c r="AN25" i="35"/>
  <c r="AN24" i="35"/>
  <c r="AN23" i="35"/>
  <c r="AN18" i="35"/>
  <c r="AN16" i="35"/>
  <c r="AN15" i="35"/>
  <c r="AN14" i="35"/>
  <c r="A3" i="36"/>
  <c r="A4" i="36"/>
  <c r="A5" i="36"/>
  <c r="A6" i="36"/>
  <c r="A7" i="36"/>
  <c r="A8" i="36"/>
  <c r="A9" i="36"/>
  <c r="A10" i="36"/>
  <c r="A12" i="36"/>
  <c r="A13" i="36"/>
  <c r="A14"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A48" i="36"/>
  <c r="A49" i="36"/>
  <c r="A50" i="36"/>
  <c r="A51" i="36"/>
  <c r="A52" i="36"/>
  <c r="A53" i="36"/>
  <c r="A54" i="36"/>
  <c r="A55" i="36"/>
  <c r="A56" i="36"/>
  <c r="A57" i="36"/>
  <c r="A58" i="36"/>
  <c r="A59" i="36"/>
  <c r="A60" i="36"/>
  <c r="A61" i="36"/>
  <c r="A62" i="36"/>
  <c r="A63" i="36"/>
  <c r="A64" i="36"/>
  <c r="A65" i="36"/>
  <c r="A66" i="36"/>
  <c r="A67" i="36"/>
  <c r="A68" i="36"/>
  <c r="A69"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2" i="36"/>
  <c r="Z52" i="36"/>
  <c r="Z53" i="36"/>
  <c r="Z54" i="36"/>
  <c r="Z55" i="36"/>
  <c r="Z56" i="36"/>
  <c r="Z57" i="36"/>
  <c r="Z58" i="36"/>
  <c r="Z59" i="36"/>
  <c r="Z60" i="36"/>
  <c r="Z61" i="36"/>
  <c r="Z62" i="36"/>
  <c r="Z63" i="36"/>
  <c r="Z29" i="36"/>
  <c r="Z3" i="36"/>
  <c r="Z4" i="36"/>
  <c r="Z5" i="36"/>
  <c r="Z6" i="36"/>
  <c r="Z2" i="36"/>
  <c r="E34" i="7" l="1"/>
  <c r="J40" i="10"/>
  <c r="I40" i="10"/>
  <c r="H40" i="10"/>
  <c r="G40" i="10"/>
  <c r="J16" i="10"/>
  <c r="I16" i="10"/>
  <c r="H16" i="10"/>
  <c r="G16" i="10"/>
  <c r="B45" i="32"/>
  <c r="B44" i="32"/>
  <c r="B43" i="32"/>
  <c r="B42" i="32"/>
  <c r="B41" i="32"/>
  <c r="B40" i="32"/>
  <c r="B38" i="32"/>
  <c r="B37" i="32"/>
  <c r="B36" i="32"/>
  <c r="B35" i="32"/>
  <c r="B34" i="32"/>
  <c r="B32" i="32"/>
  <c r="B31" i="32"/>
  <c r="B30" i="32"/>
  <c r="B29" i="32"/>
  <c r="B28" i="32"/>
  <c r="B27" i="32"/>
  <c r="B25" i="32"/>
  <c r="B24" i="32"/>
  <c r="B23" i="32"/>
  <c r="B22" i="32"/>
  <c r="B21" i="32"/>
  <c r="B20" i="32"/>
  <c r="B19" i="32"/>
  <c r="B12" i="32"/>
  <c r="B11" i="32"/>
  <c r="B9" i="32"/>
  <c r="AJ119" i="56"/>
  <c r="AJ118" i="56"/>
  <c r="AJ117" i="56"/>
  <c r="AD119" i="56"/>
  <c r="AC119" i="56"/>
  <c r="AC118" i="56"/>
  <c r="AC117" i="56"/>
  <c r="AA119" i="56"/>
  <c r="AE96" i="56"/>
  <c r="AE97" i="56"/>
  <c r="AE98" i="56"/>
  <c r="AE99" i="56"/>
  <c r="AE95" i="56"/>
  <c r="AE86" i="56"/>
  <c r="AE87" i="56"/>
  <c r="AE88" i="56"/>
  <c r="AE89" i="56"/>
  <c r="AE85" i="56"/>
  <c r="AD96" i="56"/>
  <c r="AD97" i="56"/>
  <c r="AD98" i="56"/>
  <c r="AD99" i="56"/>
  <c r="AD95" i="56"/>
  <c r="AD86" i="56"/>
  <c r="AD87" i="56"/>
  <c r="AD88" i="56"/>
  <c r="AD89" i="56"/>
  <c r="AD85" i="56"/>
  <c r="AD81" i="56"/>
  <c r="AD82" i="56"/>
  <c r="AD83" i="56"/>
  <c r="AD84" i="56"/>
  <c r="AD80" i="56"/>
  <c r="AE60" i="56"/>
  <c r="AE61" i="56"/>
  <c r="AE62" i="56"/>
  <c r="AE63" i="56"/>
  <c r="AE64" i="56"/>
  <c r="AE59" i="56"/>
  <c r="AE72" i="56"/>
  <c r="AE73" i="56"/>
  <c r="AE74" i="56"/>
  <c r="AE75" i="56"/>
  <c r="AE76" i="56"/>
  <c r="AE71" i="56"/>
  <c r="AD72" i="56"/>
  <c r="AD73" i="56"/>
  <c r="AD74" i="56"/>
  <c r="AD75" i="56"/>
  <c r="AD76" i="56"/>
  <c r="AD71" i="56"/>
  <c r="AD60" i="56"/>
  <c r="AD61" i="56"/>
  <c r="AD62" i="56"/>
  <c r="AD63" i="56"/>
  <c r="AD64" i="56"/>
  <c r="AD59" i="56"/>
  <c r="AD54" i="56"/>
  <c r="AD55" i="56"/>
  <c r="AD56" i="56"/>
  <c r="AD57" i="56"/>
  <c r="AD58" i="56"/>
  <c r="AD53" i="56"/>
  <c r="AE40" i="56"/>
  <c r="AE39" i="56"/>
  <c r="AD40" i="56"/>
  <c r="AD39" i="56"/>
  <c r="AD36" i="56"/>
  <c r="AE36" i="56" s="1"/>
  <c r="AD35" i="56"/>
  <c r="AE35" i="56" s="1"/>
  <c r="AE48" i="56"/>
  <c r="AE47" i="56"/>
  <c r="AD48" i="56"/>
  <c r="AD47" i="56"/>
  <c r="AG47" i="56" l="1"/>
  <c r="AH47" i="56"/>
  <c r="AF47" i="56"/>
  <c r="AG39" i="56"/>
  <c r="AH39" i="56"/>
  <c r="AF39" i="56"/>
  <c r="AG48" i="56"/>
  <c r="AH48" i="56"/>
  <c r="AJ48" i="56" s="1"/>
  <c r="AF48" i="56"/>
  <c r="AG40" i="56"/>
  <c r="AI40" i="56" s="1"/>
  <c r="AH40" i="56"/>
  <c r="AF40" i="56"/>
  <c r="Q92" i="55"/>
  <c r="Q96" i="55"/>
  <c r="Q100" i="55"/>
  <c r="Q104" i="55"/>
  <c r="Q108" i="55"/>
  <c r="Q67" i="55"/>
  <c r="Q71" i="55"/>
  <c r="Q75" i="55"/>
  <c r="Q79" i="55"/>
  <c r="Q83" i="55"/>
  <c r="AG119" i="56"/>
  <c r="O119" i="56" s="1"/>
  <c r="Q93" i="55"/>
  <c r="Q95" i="55"/>
  <c r="Q97" i="55"/>
  <c r="Q99" i="55"/>
  <c r="Q101" i="55"/>
  <c r="Q103" i="55"/>
  <c r="Q105" i="55"/>
  <c r="Q107" i="55"/>
  <c r="Q109" i="55"/>
  <c r="Q111" i="55"/>
  <c r="Q66" i="55"/>
  <c r="Q74" i="55"/>
  <c r="Q82" i="55"/>
  <c r="AF119" i="56"/>
  <c r="AE119" i="56"/>
  <c r="AK119" i="56"/>
  <c r="AM119" i="56" s="1"/>
  <c r="Z96" i="36"/>
  <c r="Z95" i="36"/>
  <c r="Z64" i="36"/>
  <c r="Z65" i="36"/>
  <c r="Z7" i="36"/>
  <c r="Z8" i="36"/>
  <c r="Z9" i="36"/>
  <c r="Z12" i="36"/>
  <c r="Z13" i="36"/>
  <c r="Z16" i="36"/>
  <c r="Z17" i="36"/>
  <c r="Z18" i="36"/>
  <c r="Z19" i="36"/>
  <c r="Z20" i="36"/>
  <c r="Z21" i="36"/>
  <c r="Z22" i="36"/>
  <c r="Z23" i="36"/>
  <c r="Z24" i="36"/>
  <c r="Z25" i="36"/>
  <c r="Z26" i="36"/>
  <c r="Z27" i="36"/>
  <c r="Z28" i="36"/>
  <c r="Z30" i="36"/>
  <c r="Z31" i="36"/>
  <c r="Z32" i="36"/>
  <c r="Z33" i="36"/>
  <c r="Z34" i="36"/>
  <c r="Z35" i="36"/>
  <c r="Z36" i="36"/>
  <c r="Z37" i="36"/>
  <c r="Z38" i="36"/>
  <c r="Z39" i="36"/>
  <c r="Z40" i="36"/>
  <c r="Z41" i="36"/>
  <c r="Z42" i="36"/>
  <c r="Z43" i="36"/>
  <c r="Z44" i="36"/>
  <c r="Z45" i="36"/>
  <c r="Z46" i="36"/>
  <c r="Z47" i="36"/>
  <c r="Z48" i="36"/>
  <c r="Z49" i="36"/>
  <c r="Z50" i="36"/>
  <c r="Z51" i="36"/>
  <c r="Z66" i="36"/>
  <c r="Z67" i="36"/>
  <c r="Z68" i="36"/>
  <c r="Z69" i="36"/>
  <c r="Z72" i="36"/>
  <c r="Z73" i="36"/>
  <c r="Z74" i="36"/>
  <c r="Z75" i="36"/>
  <c r="Z76" i="36"/>
  <c r="Z77" i="36"/>
  <c r="Z78" i="36"/>
  <c r="Z79" i="36"/>
  <c r="Z80" i="36"/>
  <c r="Z81" i="36"/>
  <c r="Z82" i="36"/>
  <c r="Z83" i="36"/>
  <c r="Z84" i="36"/>
  <c r="Z85" i="36"/>
  <c r="Z86" i="36"/>
  <c r="Z87" i="36"/>
  <c r="Z88" i="36"/>
  <c r="Z89" i="36"/>
  <c r="Z90" i="36"/>
  <c r="Z91" i="36"/>
  <c r="Z92" i="36"/>
  <c r="Z93" i="36"/>
  <c r="Z94" i="36"/>
  <c r="BE14" i="35"/>
  <c r="BE48" i="35"/>
  <c r="BE47" i="35"/>
  <c r="BE45" i="35"/>
  <c r="BE44" i="35"/>
  <c r="BE41" i="35"/>
  <c r="BE40" i="35"/>
  <c r="BE38" i="35"/>
  <c r="BE35" i="35"/>
  <c r="BE34" i="35"/>
  <c r="BE33" i="35"/>
  <c r="BE32" i="35"/>
  <c r="BE28" i="35"/>
  <c r="BE26" i="35"/>
  <c r="BE25" i="35"/>
  <c r="BE24" i="35"/>
  <c r="BE23" i="35"/>
  <c r="BE18" i="35"/>
  <c r="BE12" i="35"/>
  <c r="AW12" i="35"/>
  <c r="R9" i="9"/>
  <c r="R16" i="9"/>
  <c r="R17" i="9"/>
  <c r="R15" i="9"/>
  <c r="E37" i="7"/>
  <c r="AO7" i="35"/>
  <c r="AR7" i="35"/>
  <c r="A7" i="35" s="1"/>
  <c r="BE46" i="35"/>
  <c r="BE39" i="35"/>
  <c r="BE31" i="35"/>
  <c r="BE27" i="35"/>
  <c r="O8" i="55"/>
  <c r="P8" i="55" s="1"/>
  <c r="P37" i="55"/>
  <c r="P38" i="55"/>
  <c r="P39" i="55"/>
  <c r="P40" i="55"/>
  <c r="P41" i="55"/>
  <c r="P42" i="55"/>
  <c r="P43" i="55"/>
  <c r="P44" i="55"/>
  <c r="P45" i="55"/>
  <c r="P46" i="55"/>
  <c r="P47" i="55"/>
  <c r="P48" i="55"/>
  <c r="P49" i="55"/>
  <c r="P50" i="55"/>
  <c r="P51" i="55"/>
  <c r="P52" i="55"/>
  <c r="P53" i="55"/>
  <c r="P54" i="55"/>
  <c r="P55" i="55"/>
  <c r="P56" i="55"/>
  <c r="P36" i="55"/>
  <c r="O37" i="55"/>
  <c r="O38" i="55"/>
  <c r="O39" i="55"/>
  <c r="O40" i="55"/>
  <c r="O41" i="55"/>
  <c r="O42" i="55"/>
  <c r="O43" i="55"/>
  <c r="O44" i="55"/>
  <c r="O45" i="55"/>
  <c r="O46" i="55"/>
  <c r="O47" i="55"/>
  <c r="O48" i="55"/>
  <c r="O49" i="55"/>
  <c r="O50" i="55"/>
  <c r="O51" i="55"/>
  <c r="O52" i="55"/>
  <c r="O53" i="55"/>
  <c r="O54" i="55"/>
  <c r="O55" i="55"/>
  <c r="O56" i="55"/>
  <c r="O36" i="55"/>
  <c r="O65" i="55"/>
  <c r="P65" i="55"/>
  <c r="Q65" i="55"/>
  <c r="O66" i="55"/>
  <c r="P66" i="55"/>
  <c r="O67" i="55"/>
  <c r="P67" i="55"/>
  <c r="O68" i="55"/>
  <c r="P68" i="55"/>
  <c r="Q68" i="55"/>
  <c r="O69" i="55"/>
  <c r="P69" i="55"/>
  <c r="Q69" i="55"/>
  <c r="O70" i="55"/>
  <c r="P70" i="55"/>
  <c r="Q70" i="55"/>
  <c r="O71" i="55"/>
  <c r="P71" i="55"/>
  <c r="O72" i="55"/>
  <c r="P72" i="55"/>
  <c r="Q72" i="55"/>
  <c r="O73" i="55"/>
  <c r="P73" i="55"/>
  <c r="Q73" i="55"/>
  <c r="O74" i="55"/>
  <c r="P74" i="55"/>
  <c r="O75" i="55"/>
  <c r="P75" i="55"/>
  <c r="O76" i="55"/>
  <c r="P76" i="55"/>
  <c r="Q76" i="55"/>
  <c r="O77" i="55"/>
  <c r="P77" i="55"/>
  <c r="Q77" i="55"/>
  <c r="O78" i="55"/>
  <c r="P78" i="55"/>
  <c r="Q78" i="55"/>
  <c r="O79" i="55"/>
  <c r="P79" i="55"/>
  <c r="O80" i="55"/>
  <c r="P80" i="55"/>
  <c r="Q80" i="55"/>
  <c r="O81" i="55"/>
  <c r="P81" i="55"/>
  <c r="Q81" i="55"/>
  <c r="O82" i="55"/>
  <c r="P82" i="55"/>
  <c r="O83" i="55"/>
  <c r="P83" i="55"/>
  <c r="O84" i="55"/>
  <c r="P84" i="55"/>
  <c r="P64" i="55"/>
  <c r="Q64" i="55"/>
  <c r="O64" i="55"/>
  <c r="P93" i="55"/>
  <c r="P94" i="55"/>
  <c r="Q94" i="55"/>
  <c r="P95" i="55"/>
  <c r="P96" i="55"/>
  <c r="P97" i="55"/>
  <c r="P98" i="55"/>
  <c r="Q98" i="55"/>
  <c r="P99" i="55"/>
  <c r="P100" i="55"/>
  <c r="P101" i="55"/>
  <c r="P102" i="55"/>
  <c r="Q102" i="55"/>
  <c r="P103" i="55"/>
  <c r="P104" i="55"/>
  <c r="P105" i="55"/>
  <c r="P106" i="55"/>
  <c r="Q106" i="55"/>
  <c r="P107" i="55"/>
  <c r="P108" i="55"/>
  <c r="P109" i="55"/>
  <c r="P110" i="55"/>
  <c r="Q110" i="55"/>
  <c r="P111" i="55"/>
  <c r="P112" i="55"/>
  <c r="Q112" i="55"/>
  <c r="P92" i="55"/>
  <c r="O93" i="55"/>
  <c r="O94" i="55"/>
  <c r="O95" i="55"/>
  <c r="O96" i="55"/>
  <c r="O97" i="55"/>
  <c r="O98" i="55"/>
  <c r="O99" i="55"/>
  <c r="O100" i="55"/>
  <c r="O101" i="55"/>
  <c r="O102" i="55"/>
  <c r="O103" i="55"/>
  <c r="O104" i="55"/>
  <c r="O105" i="55"/>
  <c r="O106" i="55"/>
  <c r="O107" i="55"/>
  <c r="O108" i="55"/>
  <c r="O109" i="55"/>
  <c r="O110" i="55"/>
  <c r="O111" i="55"/>
  <c r="O112" i="55"/>
  <c r="O92" i="55"/>
  <c r="AI47" i="56" l="1"/>
  <c r="AJ47" i="56"/>
  <c r="AJ40" i="56"/>
  <c r="AI48" i="56"/>
  <c r="AI39" i="56"/>
  <c r="AJ39" i="56"/>
  <c r="J7" i="35"/>
  <c r="AX21" i="35"/>
  <c r="AY20" i="35"/>
  <c r="B19" i="35" s="1"/>
  <c r="AX20" i="35"/>
  <c r="AX19" i="35"/>
  <c r="AP21" i="35"/>
  <c r="AP20" i="35"/>
  <c r="AY21" i="35"/>
  <c r="B20" i="35" s="1"/>
  <c r="AP19" i="35"/>
  <c r="AY19" i="35"/>
  <c r="B18" i="35" s="1"/>
  <c r="AI119" i="56"/>
  <c r="AH119" i="56"/>
  <c r="AL119" i="56"/>
  <c r="AX49" i="35"/>
  <c r="AX45" i="35"/>
  <c r="AX40" i="35"/>
  <c r="AX35" i="35"/>
  <c r="AX31" i="35"/>
  <c r="AX15" i="35"/>
  <c r="AP46" i="35"/>
  <c r="AP39" i="35"/>
  <c r="AP34" i="35"/>
  <c r="AP29" i="35"/>
  <c r="AP25" i="35"/>
  <c r="AP16" i="35"/>
  <c r="AP14" i="35"/>
  <c r="AP27" i="35"/>
  <c r="AP48" i="35"/>
  <c r="AX47" i="35"/>
  <c r="AX42" i="35"/>
  <c r="AX38" i="35"/>
  <c r="AX33" i="35"/>
  <c r="AX26" i="35"/>
  <c r="AX18" i="35"/>
  <c r="AP44" i="35"/>
  <c r="AP36" i="35"/>
  <c r="AP32" i="35"/>
  <c r="AP15" i="35"/>
  <c r="AP23" i="35"/>
  <c r="AP41" i="35"/>
  <c r="AX28" i="35"/>
  <c r="AP18" i="35"/>
  <c r="AP24" i="35"/>
  <c r="AP28" i="35"/>
  <c r="AP33" i="35"/>
  <c r="AP38" i="35"/>
  <c r="AP42" i="35"/>
  <c r="AP47" i="35"/>
  <c r="AX16" i="35"/>
  <c r="AX23" i="35"/>
  <c r="AX27" i="35"/>
  <c r="AX32" i="35"/>
  <c r="AX36" i="35"/>
  <c r="AX41" i="35"/>
  <c r="AX46" i="35"/>
  <c r="AP49" i="35"/>
  <c r="AX24" i="35"/>
  <c r="AP26" i="35"/>
  <c r="AP31" i="35"/>
  <c r="AP35" i="35"/>
  <c r="AP40" i="35"/>
  <c r="AP45" i="35"/>
  <c r="AX14" i="35"/>
  <c r="AX25" i="35"/>
  <c r="AX29" i="35"/>
  <c r="AX34" i="35"/>
  <c r="AX39" i="35"/>
  <c r="AX44" i="35"/>
  <c r="AX48" i="35"/>
  <c r="Z97" i="36"/>
  <c r="AN119" i="56"/>
  <c r="BE15" i="35"/>
  <c r="E40" i="7"/>
  <c r="C18" i="35" l="1"/>
  <c r="D18" i="35" s="1"/>
  <c r="AQ19" i="35"/>
  <c r="AT19" i="35" s="1"/>
  <c r="C19" i="35"/>
  <c r="D19" i="35" s="1"/>
  <c r="AQ20" i="35"/>
  <c r="AT20" i="35" s="1"/>
  <c r="E18" i="35"/>
  <c r="F18" i="35" s="1"/>
  <c r="AZ19" i="35"/>
  <c r="BB19" i="35"/>
  <c r="BA19" i="35"/>
  <c r="C20" i="35"/>
  <c r="D20" i="35" s="1"/>
  <c r="AQ21" i="35"/>
  <c r="AT21" i="35" s="1"/>
  <c r="AC13" i="35" s="1"/>
  <c r="E19" i="35"/>
  <c r="F19" i="35" s="1"/>
  <c r="BA20" i="35"/>
  <c r="AZ20" i="35"/>
  <c r="BB20" i="35"/>
  <c r="E20" i="35"/>
  <c r="F20" i="35" s="1"/>
  <c r="BA21" i="35"/>
  <c r="BB21" i="35"/>
  <c r="AZ21" i="35"/>
  <c r="AP119" i="56"/>
  <c r="N119" i="56"/>
  <c r="AO119" i="56"/>
  <c r="AP7" i="35"/>
  <c r="E48" i="7"/>
  <c r="E38" i="7"/>
  <c r="E39" i="7"/>
  <c r="E41" i="7"/>
  <c r="E42" i="7"/>
  <c r="E36" i="7"/>
  <c r="E44" i="7"/>
  <c r="E45" i="7"/>
  <c r="E46" i="7"/>
  <c r="E43" i="7"/>
  <c r="AF51" i="35"/>
  <c r="AF50" i="35"/>
  <c r="AF49" i="35"/>
  <c r="AF48" i="35"/>
  <c r="AF47" i="35"/>
  <c r="AF32" i="35"/>
  <c r="AF33" i="35"/>
  <c r="AF34" i="35"/>
  <c r="AF35" i="35"/>
  <c r="AF36" i="35"/>
  <c r="AF31" i="35"/>
  <c r="AF14" i="35"/>
  <c r="AW45" i="35"/>
  <c r="AW46" i="35"/>
  <c r="AW47" i="35"/>
  <c r="AW48" i="35"/>
  <c r="AW44" i="35"/>
  <c r="AW39" i="35"/>
  <c r="AW40" i="35"/>
  <c r="AW41" i="35"/>
  <c r="AW38" i="35"/>
  <c r="AW32" i="35"/>
  <c r="AF43" i="35" s="1"/>
  <c r="AW33" i="35"/>
  <c r="AF44" i="35" s="1"/>
  <c r="AW34" i="35"/>
  <c r="AF45" i="35" s="1"/>
  <c r="AW35" i="35"/>
  <c r="AF46" i="35" s="1"/>
  <c r="AW31" i="35"/>
  <c r="AF42" i="35" s="1"/>
  <c r="AW24" i="35"/>
  <c r="AF26" i="35" s="1"/>
  <c r="AW25" i="35"/>
  <c r="AF27" i="35" s="1"/>
  <c r="AW26" i="35"/>
  <c r="AF28" i="35" s="1"/>
  <c r="AW27" i="35"/>
  <c r="AF29" i="35" s="1"/>
  <c r="AW28" i="35"/>
  <c r="AF30" i="35" s="1"/>
  <c r="AW23" i="35"/>
  <c r="AF25" i="35" s="1"/>
  <c r="AW18" i="35"/>
  <c r="AF10" i="35" s="1"/>
  <c r="AW15" i="35"/>
  <c r="AW14" i="35"/>
  <c r="M155" i="56"/>
  <c r="M156" i="56"/>
  <c r="M157" i="56"/>
  <c r="M158" i="56"/>
  <c r="M159" i="56"/>
  <c r="M160" i="56"/>
  <c r="AJ152" i="56"/>
  <c r="AJ153" i="56"/>
  <c r="AJ154" i="56"/>
  <c r="AJ155" i="56"/>
  <c r="AJ156" i="56"/>
  <c r="AJ157" i="56"/>
  <c r="AJ151" i="56"/>
  <c r="AJ129" i="56"/>
  <c r="AJ128" i="56"/>
  <c r="AJ116" i="56"/>
  <c r="AJ115" i="56"/>
  <c r="AJ114" i="56"/>
  <c r="AJ113" i="56"/>
  <c r="AJ112" i="56"/>
  <c r="AJ111" i="56"/>
  <c r="AJ110" i="56"/>
  <c r="AJ109" i="56"/>
  <c r="AJ108" i="56"/>
  <c r="AJ107" i="56"/>
  <c r="AD117" i="56"/>
  <c r="AK117" i="56" s="1"/>
  <c r="AD116" i="56"/>
  <c r="AK116" i="56" s="1"/>
  <c r="AD115" i="56"/>
  <c r="AK115" i="56" s="1"/>
  <c r="AD114" i="56"/>
  <c r="AK114" i="56" s="1"/>
  <c r="AD113" i="56"/>
  <c r="AK113" i="56" s="1"/>
  <c r="AD112" i="56"/>
  <c r="AK112" i="56" s="1"/>
  <c r="AD111" i="56"/>
  <c r="AK111" i="56" s="1"/>
  <c r="AD110" i="56"/>
  <c r="AK110" i="56" s="1"/>
  <c r="AD109" i="56"/>
  <c r="AD108" i="56"/>
  <c r="AK108" i="56" s="1"/>
  <c r="AD107" i="56"/>
  <c r="AD118" i="56"/>
  <c r="AK118" i="56" s="1"/>
  <c r="AC116" i="56"/>
  <c r="AC115" i="56"/>
  <c r="AC114" i="56"/>
  <c r="AC113" i="56"/>
  <c r="AC112" i="56"/>
  <c r="AC111" i="56"/>
  <c r="AC110" i="56"/>
  <c r="AC109" i="56"/>
  <c r="AC108" i="56"/>
  <c r="AC107" i="56"/>
  <c r="AK109" i="56"/>
  <c r="BC19" i="35" l="1"/>
  <c r="AD15" i="35" s="1"/>
  <c r="AS20" i="35"/>
  <c r="AU20" i="35" s="1"/>
  <c r="AD12" i="35" s="1"/>
  <c r="AS21" i="35"/>
  <c r="AU21" i="35" s="1"/>
  <c r="AD13" i="35" s="1"/>
  <c r="AR21" i="35"/>
  <c r="AV21" i="35" s="1"/>
  <c r="AE13" i="35" s="1"/>
  <c r="AR19" i="35"/>
  <c r="AV19" i="35" s="1"/>
  <c r="AE11" i="35" s="1"/>
  <c r="AS19" i="35"/>
  <c r="AU19" i="35" s="1"/>
  <c r="AD11" i="35" s="1"/>
  <c r="AC17" i="35"/>
  <c r="BD21" i="35"/>
  <c r="AE17" i="35" s="1"/>
  <c r="AC12" i="35"/>
  <c r="BC21" i="35"/>
  <c r="AD17" i="35" s="1"/>
  <c r="AC16" i="35"/>
  <c r="BD20" i="35"/>
  <c r="AE16" i="35" s="1"/>
  <c r="BC20" i="35"/>
  <c r="AD16" i="35" s="1"/>
  <c r="AC15" i="35"/>
  <c r="BD19" i="35"/>
  <c r="AE15" i="35" s="1"/>
  <c r="AR20" i="35"/>
  <c r="AV20" i="35" s="1"/>
  <c r="AE12" i="35" s="1"/>
  <c r="AC11" i="35"/>
  <c r="AN113" i="56"/>
  <c r="AG116" i="56"/>
  <c r="AN109" i="56"/>
  <c r="AN111" i="56"/>
  <c r="N111" i="56" s="1"/>
  <c r="AN115" i="56"/>
  <c r="AN118" i="56"/>
  <c r="N118" i="56" s="1"/>
  <c r="AG108" i="56"/>
  <c r="AG110" i="56"/>
  <c r="AG112" i="56"/>
  <c r="AG114" i="56"/>
  <c r="AN117" i="56"/>
  <c r="AF108" i="56"/>
  <c r="AE108" i="56"/>
  <c r="AF110" i="56"/>
  <c r="AE110" i="56"/>
  <c r="AI110" i="56" s="1"/>
  <c r="AF112" i="56"/>
  <c r="AE112" i="56"/>
  <c r="AF114" i="56"/>
  <c r="AE114" i="56"/>
  <c r="AF116" i="56"/>
  <c r="AE116" i="56"/>
  <c r="AI116" i="56" s="1"/>
  <c r="AF118" i="56"/>
  <c r="AE118" i="56"/>
  <c r="AM108" i="56"/>
  <c r="AL108" i="56"/>
  <c r="AM110" i="56"/>
  <c r="AL110" i="56"/>
  <c r="AM112" i="56"/>
  <c r="AL112" i="56"/>
  <c r="AM114" i="56"/>
  <c r="AL114" i="56"/>
  <c r="AM116" i="56"/>
  <c r="AL116" i="56"/>
  <c r="AM118" i="56"/>
  <c r="AO118" i="56" s="1"/>
  <c r="AL118" i="56"/>
  <c r="AG107" i="56"/>
  <c r="AF107" i="56"/>
  <c r="AH107" i="56" s="1"/>
  <c r="AE107" i="56"/>
  <c r="AF109" i="56"/>
  <c r="AE109" i="56"/>
  <c r="AF111" i="56"/>
  <c r="AE111" i="56"/>
  <c r="AF113" i="56"/>
  <c r="AE113" i="56"/>
  <c r="AF115" i="56"/>
  <c r="AE115" i="56"/>
  <c r="AF117" i="56"/>
  <c r="AE117" i="56"/>
  <c r="AM109" i="56"/>
  <c r="AO109" i="56" s="1"/>
  <c r="AL109" i="56"/>
  <c r="AP109" i="56" s="1"/>
  <c r="AM111" i="56"/>
  <c r="AL111" i="56"/>
  <c r="AP111" i="56" s="1"/>
  <c r="AM113" i="56"/>
  <c r="AO113" i="56" s="1"/>
  <c r="AL113" i="56"/>
  <c r="AP113" i="56" s="1"/>
  <c r="AM115" i="56"/>
  <c r="AO115" i="56" s="1"/>
  <c r="AL115" i="56"/>
  <c r="AP115" i="56" s="1"/>
  <c r="AM117" i="56"/>
  <c r="AO117" i="56" s="1"/>
  <c r="AL117" i="56"/>
  <c r="AP117" i="56" s="1"/>
  <c r="AG109" i="56"/>
  <c r="O109" i="56" s="1"/>
  <c r="AG111" i="56"/>
  <c r="O111" i="56" s="1"/>
  <c r="AG113" i="56"/>
  <c r="O113" i="56" s="1"/>
  <c r="AG115" i="56"/>
  <c r="O115" i="56" s="1"/>
  <c r="AG118" i="56"/>
  <c r="AG117" i="56"/>
  <c r="AK107" i="56"/>
  <c r="AM107" i="56" s="1"/>
  <c r="N109" i="56"/>
  <c r="N113" i="56"/>
  <c r="N115" i="56"/>
  <c r="O107" i="56"/>
  <c r="O108" i="56"/>
  <c r="AN108" i="56"/>
  <c r="AO108" i="56" s="1"/>
  <c r="O110" i="56"/>
  <c r="AN110" i="56"/>
  <c r="AO110" i="56" s="1"/>
  <c r="O112" i="56"/>
  <c r="AN112" i="56"/>
  <c r="AO112" i="56" s="1"/>
  <c r="O114" i="56"/>
  <c r="AN114" i="56"/>
  <c r="AO114" i="56" s="1"/>
  <c r="O116" i="56"/>
  <c r="AN116" i="56"/>
  <c r="AO116" i="56" s="1"/>
  <c r="AH108" i="56"/>
  <c r="AH110" i="56"/>
  <c r="AH112" i="56"/>
  <c r="AH114" i="56"/>
  <c r="AH116" i="56"/>
  <c r="AI107" i="56"/>
  <c r="AI108" i="56"/>
  <c r="AI112" i="56"/>
  <c r="AI114" i="56"/>
  <c r="AI115" i="56"/>
  <c r="AD91" i="56"/>
  <c r="AD92" i="56"/>
  <c r="AD93" i="56"/>
  <c r="AD94" i="56"/>
  <c r="AD90" i="56"/>
  <c r="AE92" i="56"/>
  <c r="AE93" i="56"/>
  <c r="AE94" i="56"/>
  <c r="AE90" i="56"/>
  <c r="AE81" i="56"/>
  <c r="AE82" i="56"/>
  <c r="AE83" i="56"/>
  <c r="AE80" i="56"/>
  <c r="AH96" i="56"/>
  <c r="O89" i="56" s="1"/>
  <c r="AH97" i="56"/>
  <c r="O90" i="56" s="1"/>
  <c r="AH99" i="56"/>
  <c r="O92" i="56" s="1"/>
  <c r="AH95" i="56"/>
  <c r="O88" i="56" s="1"/>
  <c r="AH86" i="56"/>
  <c r="N89" i="56" s="1"/>
  <c r="AH87" i="56"/>
  <c r="N90" i="56" s="1"/>
  <c r="AH88" i="56"/>
  <c r="N91" i="56" s="1"/>
  <c r="AH89" i="56"/>
  <c r="N92" i="56" s="1"/>
  <c r="AH98" i="56"/>
  <c r="O91" i="56" s="1"/>
  <c r="AD66" i="56"/>
  <c r="AE66" i="56" s="1"/>
  <c r="AD67" i="56"/>
  <c r="AE67" i="56" s="1"/>
  <c r="AD68" i="56"/>
  <c r="AE68" i="56" s="1"/>
  <c r="AH68" i="56" s="1"/>
  <c r="O62" i="56" s="1"/>
  <c r="AD69" i="56"/>
  <c r="AE69" i="56" s="1"/>
  <c r="AD70" i="56"/>
  <c r="AE70" i="56" s="1"/>
  <c r="AH70" i="56" s="1"/>
  <c r="O64" i="56" s="1"/>
  <c r="AD65" i="56"/>
  <c r="AH71" i="56"/>
  <c r="O65" i="56" s="1"/>
  <c r="AE53" i="56"/>
  <c r="AH72" i="56"/>
  <c r="O66" i="56" s="1"/>
  <c r="AH73" i="56"/>
  <c r="O67" i="56" s="1"/>
  <c r="AH74" i="56"/>
  <c r="O68" i="56" s="1"/>
  <c r="AH75" i="56"/>
  <c r="O69" i="56" s="1"/>
  <c r="AH76" i="56"/>
  <c r="O70" i="56" s="1"/>
  <c r="AH60" i="56"/>
  <c r="N66" i="56" s="1"/>
  <c r="AH62" i="56"/>
  <c r="N68" i="56" s="1"/>
  <c r="AH63" i="56"/>
  <c r="N69" i="56" s="1"/>
  <c r="AH64" i="56"/>
  <c r="N70" i="56" s="1"/>
  <c r="AH59" i="56"/>
  <c r="N65" i="56" s="1"/>
  <c r="AH61" i="56"/>
  <c r="N67" i="56" s="1"/>
  <c r="AD44" i="56"/>
  <c r="AE44" i="56" s="1"/>
  <c r="AD43" i="56"/>
  <c r="AE43" i="56" s="1"/>
  <c r="B173" i="56"/>
  <c r="B150" i="56"/>
  <c r="B127" i="56"/>
  <c r="B104" i="56"/>
  <c r="B80" i="56"/>
  <c r="B56" i="56"/>
  <c r="B32" i="56"/>
  <c r="AD157" i="56"/>
  <c r="AK157" i="56" s="1"/>
  <c r="AD178" i="56"/>
  <c r="AK178" i="56" s="1"/>
  <c r="AD177" i="56"/>
  <c r="AK177" i="56" s="1"/>
  <c r="AD176" i="56"/>
  <c r="AK176" i="56" s="1"/>
  <c r="AD175" i="56"/>
  <c r="AK175" i="56" s="1"/>
  <c r="AD174" i="56"/>
  <c r="AK174" i="56" s="1"/>
  <c r="AD152" i="56"/>
  <c r="AK152" i="56" s="1"/>
  <c r="AD153" i="56"/>
  <c r="AD154" i="56"/>
  <c r="AK154" i="56" s="1"/>
  <c r="AL154" i="56" s="1"/>
  <c r="AD155" i="56"/>
  <c r="AD156" i="56"/>
  <c r="AK156" i="56" s="1"/>
  <c r="AL156" i="56" s="1"/>
  <c r="AD151" i="56"/>
  <c r="AK151" i="56" s="1"/>
  <c r="AN151" i="56" s="1"/>
  <c r="N155" i="56" s="1"/>
  <c r="AD129" i="56"/>
  <c r="AK129" i="56" s="1"/>
  <c r="AN129" i="56" s="1"/>
  <c r="AD128" i="56"/>
  <c r="AK128" i="56" s="1"/>
  <c r="AM128" i="56" s="1"/>
  <c r="AC157" i="56"/>
  <c r="B34" i="55"/>
  <c r="B62" i="55"/>
  <c r="B90" i="55"/>
  <c r="O9" i="55"/>
  <c r="P9" i="55" s="1"/>
  <c r="O10" i="55"/>
  <c r="P10" i="55" s="1"/>
  <c r="O11" i="55"/>
  <c r="P11" i="55" s="1"/>
  <c r="O12" i="55"/>
  <c r="P12" i="55" s="1"/>
  <c r="O13" i="55"/>
  <c r="P13" i="55" s="1"/>
  <c r="O14" i="55"/>
  <c r="P14" i="55" s="1"/>
  <c r="O15" i="55"/>
  <c r="P15" i="55" s="1"/>
  <c r="O16" i="55"/>
  <c r="P16" i="55" s="1"/>
  <c r="O17" i="55"/>
  <c r="P17" i="55" s="1"/>
  <c r="O18" i="55"/>
  <c r="P18" i="55" s="1"/>
  <c r="O19" i="55"/>
  <c r="P19" i="55" s="1"/>
  <c r="O20" i="55"/>
  <c r="P20" i="55" s="1"/>
  <c r="O21" i="55"/>
  <c r="P21" i="55" s="1"/>
  <c r="O22" i="55"/>
  <c r="P22" i="55" s="1"/>
  <c r="O23" i="55"/>
  <c r="P23" i="55" s="1"/>
  <c r="O24" i="55"/>
  <c r="P24" i="55" s="1"/>
  <c r="O25" i="55"/>
  <c r="P25" i="55" s="1"/>
  <c r="O26" i="55"/>
  <c r="P26" i="55" s="1"/>
  <c r="O27" i="55"/>
  <c r="P27" i="55" s="1"/>
  <c r="O28" i="55"/>
  <c r="P28" i="55" s="1"/>
  <c r="B6" i="55"/>
  <c r="N133" i="56" l="1"/>
  <c r="AO111" i="56"/>
  <c r="AP118" i="56"/>
  <c r="AA118" i="56"/>
  <c r="O118" i="56"/>
  <c r="N117" i="56"/>
  <c r="O117" i="56"/>
  <c r="AI109" i="56"/>
  <c r="AH66" i="56"/>
  <c r="O60" i="56" s="1"/>
  <c r="AE58" i="56"/>
  <c r="AH58" i="56" s="1"/>
  <c r="N64" i="56" s="1"/>
  <c r="AE56" i="56"/>
  <c r="AH56" i="56" s="1"/>
  <c r="N62" i="56" s="1"/>
  <c r="AE54" i="56"/>
  <c r="AG54" i="56" s="1"/>
  <c r="AE57" i="56"/>
  <c r="AE55" i="56"/>
  <c r="AF55" i="56" s="1"/>
  <c r="AE84" i="56"/>
  <c r="AG84" i="56" s="1"/>
  <c r="AE91" i="56"/>
  <c r="AN152" i="56"/>
  <c r="N156" i="56" s="1"/>
  <c r="AL152" i="56"/>
  <c r="AP152" i="56" s="1"/>
  <c r="AC129" i="56"/>
  <c r="AC152" i="56"/>
  <c r="AC156" i="56"/>
  <c r="AC154" i="56"/>
  <c r="AL129" i="56"/>
  <c r="AP129" i="56" s="1"/>
  <c r="AN128" i="56"/>
  <c r="N132" i="56" s="1"/>
  <c r="AK153" i="56"/>
  <c r="AN154" i="56"/>
  <c r="N158" i="56" s="1"/>
  <c r="AN156" i="56"/>
  <c r="N160" i="56" s="1"/>
  <c r="AM154" i="56"/>
  <c r="AO154" i="56" s="1"/>
  <c r="AC128" i="56"/>
  <c r="AC151" i="56"/>
  <c r="AC155" i="56"/>
  <c r="AE155" i="56" s="1"/>
  <c r="AC153" i="56"/>
  <c r="AL128" i="56"/>
  <c r="AM156" i="56"/>
  <c r="AK155" i="56"/>
  <c r="AC174" i="56"/>
  <c r="AC176" i="56"/>
  <c r="AC178" i="56"/>
  <c r="AC175" i="56"/>
  <c r="AC177" i="56"/>
  <c r="AJ174" i="56"/>
  <c r="AN174" i="56" s="1"/>
  <c r="N178" i="56" s="1"/>
  <c r="AJ175" i="56"/>
  <c r="AN175" i="56" s="1"/>
  <c r="N179" i="56" s="1"/>
  <c r="AJ176" i="56"/>
  <c r="AJ177" i="56"/>
  <c r="AM177" i="56" s="1"/>
  <c r="AJ178" i="56"/>
  <c r="AN178" i="56" s="1"/>
  <c r="AI113" i="56"/>
  <c r="AH115" i="56"/>
  <c r="AL151" i="56"/>
  <c r="AP151" i="56" s="1"/>
  <c r="AM151" i="56"/>
  <c r="AO151" i="56" s="1"/>
  <c r="AL177" i="56"/>
  <c r="AA113" i="56"/>
  <c r="AO156" i="56"/>
  <c r="AM152" i="56"/>
  <c r="AM129" i="56"/>
  <c r="AO129" i="56" s="1"/>
  <c r="Q26" i="55"/>
  <c r="Q24" i="55"/>
  <c r="Q22" i="55"/>
  <c r="Q20" i="55"/>
  <c r="Q18" i="55"/>
  <c r="Q16" i="55"/>
  <c r="Q14" i="55"/>
  <c r="AN12" i="55"/>
  <c r="AN10" i="55"/>
  <c r="AM36" i="55"/>
  <c r="AN36" i="55"/>
  <c r="AM55" i="55"/>
  <c r="AN55" i="55"/>
  <c r="AM53" i="55"/>
  <c r="AN53" i="55"/>
  <c r="AM51" i="55"/>
  <c r="AN51" i="55"/>
  <c r="AM49" i="55"/>
  <c r="AN49" i="55"/>
  <c r="AM47" i="55"/>
  <c r="AN47" i="55"/>
  <c r="AM45" i="55"/>
  <c r="AN45" i="55"/>
  <c r="AM43" i="55"/>
  <c r="AN43" i="55"/>
  <c r="AM41" i="55"/>
  <c r="AN41" i="55"/>
  <c r="AM39" i="55"/>
  <c r="AN39" i="55"/>
  <c r="AM37" i="55"/>
  <c r="AN37" i="55"/>
  <c r="AM83" i="55"/>
  <c r="AN83" i="55"/>
  <c r="AM81" i="55"/>
  <c r="AN81" i="55"/>
  <c r="AM79" i="55"/>
  <c r="AN79" i="55"/>
  <c r="AM77" i="55"/>
  <c r="AN77" i="55"/>
  <c r="AM75" i="55"/>
  <c r="AN75" i="55"/>
  <c r="AM73" i="55"/>
  <c r="AN73" i="55"/>
  <c r="AM71" i="55"/>
  <c r="AN71" i="55"/>
  <c r="AM69" i="55"/>
  <c r="AN69" i="55"/>
  <c r="AM67" i="55"/>
  <c r="AN67" i="55"/>
  <c r="AM65" i="55"/>
  <c r="AN65" i="55"/>
  <c r="AN110" i="55"/>
  <c r="AM110" i="55"/>
  <c r="AN108" i="55"/>
  <c r="AM108" i="55"/>
  <c r="AN106" i="55"/>
  <c r="AM106" i="55"/>
  <c r="AN104" i="55"/>
  <c r="AM104" i="55"/>
  <c r="AN102" i="55"/>
  <c r="AM102" i="55"/>
  <c r="AN100" i="55"/>
  <c r="AM100" i="55"/>
  <c r="AN98" i="55"/>
  <c r="AM98" i="55"/>
  <c r="AN96" i="55"/>
  <c r="AM96" i="55"/>
  <c r="AN94" i="55"/>
  <c r="AM94" i="55"/>
  <c r="Q27" i="55"/>
  <c r="Q25" i="55"/>
  <c r="Q23" i="55"/>
  <c r="Q21" i="55"/>
  <c r="Q19" i="55"/>
  <c r="Q17" i="55"/>
  <c r="Q15" i="55"/>
  <c r="Q13" i="55"/>
  <c r="Q11" i="55"/>
  <c r="Q9" i="55"/>
  <c r="AM54" i="55"/>
  <c r="AN54" i="55"/>
  <c r="AM52" i="55"/>
  <c r="AN52" i="55"/>
  <c r="AM50" i="55"/>
  <c r="AN50" i="55"/>
  <c r="AM48" i="55"/>
  <c r="AN48" i="55"/>
  <c r="AM46" i="55"/>
  <c r="AN46" i="55"/>
  <c r="AM44" i="55"/>
  <c r="AN44" i="55"/>
  <c r="AM42" i="55"/>
  <c r="AN42" i="55"/>
  <c r="AM40" i="55"/>
  <c r="AN40" i="55"/>
  <c r="AM38" i="55"/>
  <c r="AN38" i="55"/>
  <c r="AM64" i="55"/>
  <c r="AN64" i="55"/>
  <c r="AM82" i="55"/>
  <c r="AN82" i="55"/>
  <c r="AM80" i="55"/>
  <c r="AN80" i="55"/>
  <c r="AM78" i="55"/>
  <c r="AN78" i="55"/>
  <c r="AM76" i="55"/>
  <c r="AN76" i="55"/>
  <c r="AM74" i="55"/>
  <c r="AN74" i="55"/>
  <c r="AM72" i="55"/>
  <c r="AN72" i="55"/>
  <c r="AM70" i="55"/>
  <c r="AN70" i="55"/>
  <c r="AM68" i="55"/>
  <c r="AN68" i="55"/>
  <c r="AM66" i="55"/>
  <c r="AN66" i="55"/>
  <c r="AN92" i="55"/>
  <c r="AM92" i="55"/>
  <c r="AN111" i="55"/>
  <c r="AM111" i="55"/>
  <c r="AN109" i="55"/>
  <c r="AM109" i="55"/>
  <c r="AN107" i="55"/>
  <c r="AM107" i="55"/>
  <c r="AN105" i="55"/>
  <c r="AM105" i="55"/>
  <c r="AN103" i="55"/>
  <c r="AM103" i="55"/>
  <c r="AN101" i="55"/>
  <c r="AM101" i="55"/>
  <c r="AN99" i="55"/>
  <c r="AM99" i="55"/>
  <c r="AN97" i="55"/>
  <c r="AM97" i="55"/>
  <c r="AM95" i="55"/>
  <c r="AN95" i="55"/>
  <c r="AN93" i="55"/>
  <c r="AM93" i="55"/>
  <c r="AO93" i="55" s="1"/>
  <c r="AL107" i="56"/>
  <c r="AH111" i="56"/>
  <c r="AH57" i="56"/>
  <c r="N63" i="56" s="1"/>
  <c r="AI111" i="56"/>
  <c r="AA109" i="56"/>
  <c r="AN107" i="56"/>
  <c r="N107" i="56" s="1"/>
  <c r="AA107" i="56" s="1"/>
  <c r="AH69" i="56"/>
  <c r="O63" i="56" s="1"/>
  <c r="AH67" i="56"/>
  <c r="O61" i="56" s="1"/>
  <c r="O39" i="56"/>
  <c r="AG71" i="56"/>
  <c r="AF71" i="56"/>
  <c r="AJ71" i="56" s="1"/>
  <c r="AG63" i="56"/>
  <c r="AF63" i="56"/>
  <c r="AJ63" i="56" s="1"/>
  <c r="AG61" i="56"/>
  <c r="AF61" i="56"/>
  <c r="AG76" i="56"/>
  <c r="AF76" i="56"/>
  <c r="AJ76" i="56" s="1"/>
  <c r="AG74" i="56"/>
  <c r="AF74" i="56"/>
  <c r="AJ74" i="56" s="1"/>
  <c r="AG72" i="56"/>
  <c r="AF72" i="56"/>
  <c r="AJ72" i="56" s="1"/>
  <c r="AG56" i="56"/>
  <c r="AF56" i="56"/>
  <c r="AJ56" i="56" s="1"/>
  <c r="AG70" i="56"/>
  <c r="AI70" i="56" s="1"/>
  <c r="AF70" i="56"/>
  <c r="AJ70" i="56" s="1"/>
  <c r="AG68" i="56"/>
  <c r="AI68" i="56" s="1"/>
  <c r="AF68" i="56"/>
  <c r="AJ68" i="56" s="1"/>
  <c r="AG66" i="56"/>
  <c r="AF66" i="56"/>
  <c r="AG89" i="56"/>
  <c r="AI89" i="56" s="1"/>
  <c r="AF89" i="56"/>
  <c r="AJ89" i="56" s="1"/>
  <c r="AG87" i="56"/>
  <c r="AI87" i="56" s="1"/>
  <c r="AF87" i="56"/>
  <c r="AJ87" i="56" s="1"/>
  <c r="AG95" i="56"/>
  <c r="AI95" i="56" s="1"/>
  <c r="AF95" i="56"/>
  <c r="AJ95" i="56" s="1"/>
  <c r="AG98" i="56"/>
  <c r="AI98" i="56" s="1"/>
  <c r="AF98" i="56"/>
  <c r="AJ98" i="56" s="1"/>
  <c r="AG96" i="56"/>
  <c r="AI96" i="56" s="1"/>
  <c r="AF96" i="56"/>
  <c r="AJ96" i="56" s="1"/>
  <c r="AG82" i="56"/>
  <c r="AF82" i="56"/>
  <c r="AG90" i="56"/>
  <c r="AF90" i="56"/>
  <c r="AG93" i="56"/>
  <c r="AF93" i="56"/>
  <c r="AG91" i="56"/>
  <c r="AF91" i="56"/>
  <c r="AH113" i="56"/>
  <c r="AH109" i="56"/>
  <c r="N39" i="56"/>
  <c r="AG59" i="56"/>
  <c r="AI59" i="56" s="1"/>
  <c r="AF59" i="56"/>
  <c r="AJ59" i="56" s="1"/>
  <c r="AG64" i="56"/>
  <c r="AI64" i="56" s="1"/>
  <c r="AF64" i="56"/>
  <c r="AJ64" i="56" s="1"/>
  <c r="AG62" i="56"/>
  <c r="AI62" i="56" s="1"/>
  <c r="AF62" i="56"/>
  <c r="AJ62" i="56" s="1"/>
  <c r="AG60" i="56"/>
  <c r="AI60" i="56" s="1"/>
  <c r="AF60" i="56"/>
  <c r="AG75" i="56"/>
  <c r="AI75" i="56" s="1"/>
  <c r="AF75" i="56"/>
  <c r="AJ75" i="56" s="1"/>
  <c r="AG73" i="56"/>
  <c r="AI73" i="56" s="1"/>
  <c r="AF73" i="56"/>
  <c r="AJ73" i="56" s="1"/>
  <c r="AG53" i="56"/>
  <c r="AF53" i="56"/>
  <c r="AG57" i="56"/>
  <c r="AF57" i="56"/>
  <c r="AG69" i="56"/>
  <c r="AF69" i="56"/>
  <c r="AG67" i="56"/>
  <c r="AI67" i="56" s="1"/>
  <c r="AF67" i="56"/>
  <c r="AJ67" i="56" s="1"/>
  <c r="AG85" i="56"/>
  <c r="AF85" i="56"/>
  <c r="AG88" i="56"/>
  <c r="AI88" i="56" s="1"/>
  <c r="AF88" i="56"/>
  <c r="AJ88" i="56" s="1"/>
  <c r="AG86" i="56"/>
  <c r="AI86" i="56" s="1"/>
  <c r="AF86" i="56"/>
  <c r="AJ86" i="56" s="1"/>
  <c r="AG99" i="56"/>
  <c r="AI99" i="56" s="1"/>
  <c r="AF99" i="56"/>
  <c r="AJ99" i="56" s="1"/>
  <c r="AG97" i="56"/>
  <c r="AI97" i="56" s="1"/>
  <c r="AF97" i="56"/>
  <c r="AJ97" i="56" s="1"/>
  <c r="AG80" i="56"/>
  <c r="AF80" i="56"/>
  <c r="AG83" i="56"/>
  <c r="AF83" i="56"/>
  <c r="AG81" i="56"/>
  <c r="AF81" i="56"/>
  <c r="AG94" i="56"/>
  <c r="AF94" i="56"/>
  <c r="AG92" i="56"/>
  <c r="AF92" i="56"/>
  <c r="AA115" i="56"/>
  <c r="AA111" i="56"/>
  <c r="AH117" i="56"/>
  <c r="AI118" i="56"/>
  <c r="AI56" i="56"/>
  <c r="AH118" i="56"/>
  <c r="AI117" i="56"/>
  <c r="AP114" i="56"/>
  <c r="N114" i="56"/>
  <c r="AA114" i="56" s="1"/>
  <c r="AP110" i="56"/>
  <c r="N110" i="56"/>
  <c r="AA110" i="56" s="1"/>
  <c r="AP116" i="56"/>
  <c r="N116" i="56"/>
  <c r="AA116" i="56" s="1"/>
  <c r="AP112" i="56"/>
  <c r="N112" i="56"/>
  <c r="AA112" i="56" s="1"/>
  <c r="AP108" i="56"/>
  <c r="N108" i="56"/>
  <c r="AA108" i="56" s="1"/>
  <c r="AH93" i="56"/>
  <c r="O86" i="56" s="1"/>
  <c r="AH81" i="56"/>
  <c r="N84" i="56" s="1"/>
  <c r="AH83" i="56"/>
  <c r="N86" i="56" s="1"/>
  <c r="AH91" i="56"/>
  <c r="O84" i="56" s="1"/>
  <c r="AH85" i="56"/>
  <c r="N88" i="56" s="1"/>
  <c r="AH80" i="56"/>
  <c r="N83" i="56" s="1"/>
  <c r="AH82" i="56"/>
  <c r="N85" i="56" s="1"/>
  <c r="AH84" i="56"/>
  <c r="N87" i="56" s="1"/>
  <c r="AH90" i="56"/>
  <c r="O83" i="56" s="1"/>
  <c r="AH92" i="56"/>
  <c r="O85" i="56" s="1"/>
  <c r="AH94" i="56"/>
  <c r="O87" i="56" s="1"/>
  <c r="AI80" i="56"/>
  <c r="O40" i="56"/>
  <c r="AE65" i="56"/>
  <c r="AG65" i="56" s="1"/>
  <c r="AI76" i="56"/>
  <c r="AI74" i="56"/>
  <c r="AI72" i="56"/>
  <c r="AI63" i="56"/>
  <c r="AI71" i="56"/>
  <c r="AH53" i="56"/>
  <c r="N59" i="56" s="1"/>
  <c r="AI61" i="56"/>
  <c r="N40" i="56"/>
  <c r="AH35" i="56"/>
  <c r="N35" i="56" s="1"/>
  <c r="N36" i="56"/>
  <c r="O35" i="56"/>
  <c r="O36" i="56"/>
  <c r="Q48" i="55"/>
  <c r="O57" i="55"/>
  <c r="O29" i="55"/>
  <c r="P85" i="55"/>
  <c r="AP98" i="55"/>
  <c r="AP94" i="55"/>
  <c r="AN8" i="55"/>
  <c r="AP102" i="55"/>
  <c r="Q50" i="55"/>
  <c r="Q46" i="55"/>
  <c r="P113" i="55"/>
  <c r="O85" i="55"/>
  <c r="AP104" i="55"/>
  <c r="AP106" i="55"/>
  <c r="O113" i="55"/>
  <c r="Q12" i="55"/>
  <c r="Q10" i="55"/>
  <c r="Q54" i="55"/>
  <c r="Q42" i="55"/>
  <c r="Q38" i="55"/>
  <c r="Q52" i="55"/>
  <c r="Q44" i="55"/>
  <c r="Q40" i="55"/>
  <c r="P57" i="55"/>
  <c r="Q37" i="55"/>
  <c r="Q39" i="55"/>
  <c r="Q41" i="55"/>
  <c r="AP41" i="55" s="1"/>
  <c r="Q43" i="55"/>
  <c r="Q45" i="55"/>
  <c r="Q47" i="55"/>
  <c r="Q49" i="55"/>
  <c r="Q51" i="55"/>
  <c r="Q53" i="55"/>
  <c r="Q55" i="55"/>
  <c r="Q36" i="55"/>
  <c r="AP156" i="56" l="1"/>
  <c r="AP107" i="56"/>
  <c r="AI66" i="56"/>
  <c r="AG55" i="56"/>
  <c r="AJ66" i="56"/>
  <c r="AF54" i="56"/>
  <c r="AO152" i="56"/>
  <c r="AF84" i="56"/>
  <c r="AF58" i="56"/>
  <c r="AJ58" i="56" s="1"/>
  <c r="AI57" i="56"/>
  <c r="AH55" i="56"/>
  <c r="N61" i="56" s="1"/>
  <c r="AH54" i="56"/>
  <c r="N60" i="56" s="1"/>
  <c r="AJ69" i="56"/>
  <c r="AJ57" i="56"/>
  <c r="AG58" i="56"/>
  <c r="AI58" i="56" s="1"/>
  <c r="AA117" i="56"/>
  <c r="AO50" i="55"/>
  <c r="AO48" i="55"/>
  <c r="Q85" i="55"/>
  <c r="AM25" i="55"/>
  <c r="AO128" i="56"/>
  <c r="AP128" i="56"/>
  <c r="Q8" i="55"/>
  <c r="AP96" i="55"/>
  <c r="AP100" i="55"/>
  <c r="AM10" i="55"/>
  <c r="AM12" i="55"/>
  <c r="AO12" i="55" s="1"/>
  <c r="AM22" i="55"/>
  <c r="AO97" i="55"/>
  <c r="AO74" i="55"/>
  <c r="AO99" i="55"/>
  <c r="AO103" i="55"/>
  <c r="AM21" i="55"/>
  <c r="AO21" i="55" s="1"/>
  <c r="AN25" i="55"/>
  <c r="AM27" i="55"/>
  <c r="AO27" i="55" s="1"/>
  <c r="AM14" i="55"/>
  <c r="AP154" i="56"/>
  <c r="AM175" i="56"/>
  <c r="AO175" i="56" s="1"/>
  <c r="AL175" i="56"/>
  <c r="AP175" i="56" s="1"/>
  <c r="AN177" i="56"/>
  <c r="AP177" i="56" s="1"/>
  <c r="AM178" i="56"/>
  <c r="AO178" i="56" s="1"/>
  <c r="AL178" i="56"/>
  <c r="AI82" i="56"/>
  <c r="AO66" i="55"/>
  <c r="AF154" i="56"/>
  <c r="AE154" i="56"/>
  <c r="AG154" i="56"/>
  <c r="AE156" i="56"/>
  <c r="AF156" i="56"/>
  <c r="AG156" i="56"/>
  <c r="O160" i="56" s="1"/>
  <c r="AG152" i="56"/>
  <c r="O156" i="56" s="1"/>
  <c r="AF152" i="56"/>
  <c r="AE152" i="56"/>
  <c r="AI152" i="56" s="1"/>
  <c r="AG129" i="56"/>
  <c r="O133" i="56" s="1"/>
  <c r="AF129" i="56"/>
  <c r="AE129" i="56"/>
  <c r="AI129" i="56" s="1"/>
  <c r="AL155" i="56"/>
  <c r="AM155" i="56"/>
  <c r="AN155" i="56"/>
  <c r="AF153" i="56"/>
  <c r="AE153" i="56"/>
  <c r="AG155" i="56"/>
  <c r="AF155" i="56"/>
  <c r="AG151" i="56"/>
  <c r="O155" i="56" s="1"/>
  <c r="AF151" i="56"/>
  <c r="AE151" i="56"/>
  <c r="AI151" i="56" s="1"/>
  <c r="AF128" i="56"/>
  <c r="AG128" i="56"/>
  <c r="O132" i="56" s="1"/>
  <c r="AE128" i="56"/>
  <c r="AN153" i="56"/>
  <c r="AM153" i="56"/>
  <c r="AL153" i="56"/>
  <c r="AG153" i="56"/>
  <c r="O157" i="56" s="1"/>
  <c r="AF175" i="56"/>
  <c r="AG175" i="56"/>
  <c r="O179" i="56" s="1"/>
  <c r="AE175" i="56"/>
  <c r="AF176" i="56"/>
  <c r="AG176" i="56"/>
  <c r="O180" i="56" s="1"/>
  <c r="AE176" i="56"/>
  <c r="AF177" i="56"/>
  <c r="AG177" i="56"/>
  <c r="O181" i="56" s="1"/>
  <c r="AE177" i="56"/>
  <c r="AF178" i="56"/>
  <c r="AG178" i="56"/>
  <c r="O182" i="56" s="1"/>
  <c r="AE178" i="56"/>
  <c r="AG174" i="56"/>
  <c r="O178" i="56" s="1"/>
  <c r="AF174" i="56"/>
  <c r="AE174" i="56"/>
  <c r="AI174" i="56" s="1"/>
  <c r="N182" i="56"/>
  <c r="AP178" i="56"/>
  <c r="AO177" i="56"/>
  <c r="AM176" i="56"/>
  <c r="AL176" i="56"/>
  <c r="AM174" i="56"/>
  <c r="AO174" i="56" s="1"/>
  <c r="AL174" i="56"/>
  <c r="AP174" i="56" s="1"/>
  <c r="AN176" i="56"/>
  <c r="AO70" i="55"/>
  <c r="AO78" i="55"/>
  <c r="AI81" i="56"/>
  <c r="AJ91" i="56"/>
  <c r="AM13" i="55"/>
  <c r="P29" i="55"/>
  <c r="AN29" i="55" s="1"/>
  <c r="AI69" i="56"/>
  <c r="AM9" i="55"/>
  <c r="AO9" i="55" s="1"/>
  <c r="AN13" i="55"/>
  <c r="AM15" i="55"/>
  <c r="AO15" i="55" s="1"/>
  <c r="AM17" i="55"/>
  <c r="AO17" i="55" s="1"/>
  <c r="AN21" i="55"/>
  <c r="AP21" i="55" s="1"/>
  <c r="AM23" i="55"/>
  <c r="AO23" i="55" s="1"/>
  <c r="AN14" i="55"/>
  <c r="AP14" i="55" s="1"/>
  <c r="AM16" i="55"/>
  <c r="AO16" i="55" s="1"/>
  <c r="AM18" i="55"/>
  <c r="AO18" i="55" s="1"/>
  <c r="AN22" i="55"/>
  <c r="AP22" i="55" s="1"/>
  <c r="AM24" i="55"/>
  <c r="AO24" i="55" s="1"/>
  <c r="AN9" i="55"/>
  <c r="AP9" i="55" s="1"/>
  <c r="AM11" i="55"/>
  <c r="AO11" i="55" s="1"/>
  <c r="AN17" i="55"/>
  <c r="AP17" i="55" s="1"/>
  <c r="AM19" i="55"/>
  <c r="AO19" i="55" s="1"/>
  <c r="AN18" i="55"/>
  <c r="AP18" i="55" s="1"/>
  <c r="AM20" i="55"/>
  <c r="AO20" i="55" s="1"/>
  <c r="AN24" i="55"/>
  <c r="AP24" i="55" s="1"/>
  <c r="AM26" i="55"/>
  <c r="AO26" i="55" s="1"/>
  <c r="AI90" i="56"/>
  <c r="N181" i="56"/>
  <c r="AI55" i="56"/>
  <c r="AI54" i="56"/>
  <c r="AJ83" i="56"/>
  <c r="AI83" i="56"/>
  <c r="AI94" i="56"/>
  <c r="AM8" i="55"/>
  <c r="AO8" i="55" s="1"/>
  <c r="AN26" i="55"/>
  <c r="AP26" i="55" s="1"/>
  <c r="AN113" i="55"/>
  <c r="AM113" i="55"/>
  <c r="AM85" i="55"/>
  <c r="AN85" i="55"/>
  <c r="AS65" i="55" s="1"/>
  <c r="AM29" i="55"/>
  <c r="AO98" i="55"/>
  <c r="AM57" i="55"/>
  <c r="AN57" i="55"/>
  <c r="AN11" i="55"/>
  <c r="AN15" i="55"/>
  <c r="AP15" i="55" s="1"/>
  <c r="AN19" i="55"/>
  <c r="AP19" i="55" s="1"/>
  <c r="AN23" i="55"/>
  <c r="AP23" i="55" s="1"/>
  <c r="AN27" i="55"/>
  <c r="AP27" i="55" s="1"/>
  <c r="AN16" i="55"/>
  <c r="AP16" i="55" s="1"/>
  <c r="AN20" i="55"/>
  <c r="AP20" i="55" s="1"/>
  <c r="AI91" i="56"/>
  <c r="AJ81" i="56"/>
  <c r="AF65" i="56"/>
  <c r="AF35" i="56"/>
  <c r="AJ35" i="56" s="1"/>
  <c r="AO107" i="56"/>
  <c r="AI53" i="56"/>
  <c r="AI93" i="56"/>
  <c r="AI92" i="56"/>
  <c r="AI84" i="56"/>
  <c r="AG35" i="56"/>
  <c r="AI35" i="56" s="1"/>
  <c r="AJ61" i="56"/>
  <c r="AI85" i="56"/>
  <c r="AJ93" i="56"/>
  <c r="AJ94" i="56"/>
  <c r="AJ92" i="56"/>
  <c r="AJ90" i="56"/>
  <c r="AJ84" i="56"/>
  <c r="AJ82" i="56"/>
  <c r="AJ80" i="56"/>
  <c r="AJ85" i="56"/>
  <c r="AJ54" i="56"/>
  <c r="AH65" i="56"/>
  <c r="O59" i="56" s="1"/>
  <c r="AJ60" i="56"/>
  <c r="AJ55" i="56"/>
  <c r="AJ53" i="56"/>
  <c r="AP45" i="55"/>
  <c r="AP53" i="55"/>
  <c r="AO102" i="55"/>
  <c r="AO94" i="55"/>
  <c r="AP47" i="55"/>
  <c r="AP37" i="55"/>
  <c r="AO110" i="55"/>
  <c r="AO108" i="55"/>
  <c r="AO106" i="55"/>
  <c r="AO104" i="55"/>
  <c r="AO100" i="55"/>
  <c r="AO96" i="55"/>
  <c r="AO92" i="55"/>
  <c r="AO36" i="55"/>
  <c r="AO46" i="55"/>
  <c r="AP83" i="55"/>
  <c r="AP79" i="55"/>
  <c r="AP75" i="55"/>
  <c r="AP71" i="55"/>
  <c r="AP67" i="55"/>
  <c r="AO64" i="55"/>
  <c r="AP82" i="55"/>
  <c r="AO80" i="55"/>
  <c r="AO76" i="55"/>
  <c r="AO72" i="55"/>
  <c r="AO68" i="55"/>
  <c r="AP111" i="55"/>
  <c r="AP109" i="55"/>
  <c r="AP107" i="55"/>
  <c r="AO101" i="55"/>
  <c r="AO95" i="55"/>
  <c r="AP110" i="55"/>
  <c r="AP108" i="55"/>
  <c r="AP92" i="55"/>
  <c r="AP49" i="55"/>
  <c r="Q113" i="55"/>
  <c r="AP103" i="55"/>
  <c r="AP99" i="55"/>
  <c r="AP95" i="55"/>
  <c r="AO111" i="55"/>
  <c r="AO109" i="55"/>
  <c r="AO107" i="55"/>
  <c r="AO105" i="55"/>
  <c r="AP105" i="55"/>
  <c r="AP101" i="55"/>
  <c r="AP97" i="55"/>
  <c r="AP93" i="55"/>
  <c r="AP11" i="55"/>
  <c r="AP13" i="55"/>
  <c r="AO13" i="55"/>
  <c r="AP25" i="55"/>
  <c r="AO25" i="55"/>
  <c r="AP10" i="55"/>
  <c r="AO10" i="55"/>
  <c r="AP12" i="55"/>
  <c r="AP8" i="55"/>
  <c r="AO14" i="55"/>
  <c r="AO22" i="55"/>
  <c r="AP85" i="55"/>
  <c r="AQ65" i="55"/>
  <c r="AQ67" i="55"/>
  <c r="AQ69" i="55"/>
  <c r="AQ71" i="55"/>
  <c r="AQ73" i="55"/>
  <c r="AQ75" i="55"/>
  <c r="AQ77" i="55"/>
  <c r="AQ79" i="55"/>
  <c r="AQ81" i="55"/>
  <c r="AQ83" i="55"/>
  <c r="AQ66" i="55"/>
  <c r="AQ68" i="55"/>
  <c r="AQ70" i="55"/>
  <c r="AQ72" i="55"/>
  <c r="AQ74" i="55"/>
  <c r="AQ76" i="55"/>
  <c r="AQ78" i="55"/>
  <c r="AQ80" i="55"/>
  <c r="AQ82" i="55"/>
  <c r="AQ64" i="55"/>
  <c r="AO82" i="55"/>
  <c r="AP81" i="55"/>
  <c r="AP80" i="55"/>
  <c r="AO83" i="55"/>
  <c r="AO81" i="55"/>
  <c r="AO79" i="55"/>
  <c r="AO77" i="55"/>
  <c r="AO75" i="55"/>
  <c r="AO73" i="55"/>
  <c r="AO69" i="55"/>
  <c r="AO67" i="55"/>
  <c r="AO65" i="55"/>
  <c r="AP64" i="55"/>
  <c r="AP77" i="55"/>
  <c r="AP73" i="55"/>
  <c r="AP69" i="55"/>
  <c r="AP65" i="55"/>
  <c r="AP76" i="55"/>
  <c r="AP72" i="55"/>
  <c r="AP68" i="55"/>
  <c r="AO71" i="55"/>
  <c r="AP78" i="55"/>
  <c r="AP74" i="55"/>
  <c r="AP70" i="55"/>
  <c r="AP66" i="55"/>
  <c r="AP51" i="55"/>
  <c r="AP43" i="55"/>
  <c r="AP39" i="55"/>
  <c r="AP54" i="55"/>
  <c r="AO52" i="55"/>
  <c r="AO44" i="55"/>
  <c r="AO42" i="55"/>
  <c r="AO40" i="55"/>
  <c r="AO38" i="55"/>
  <c r="Q57" i="55"/>
  <c r="AO55" i="55"/>
  <c r="AO43" i="55"/>
  <c r="AO41" i="55"/>
  <c r="AO39" i="55"/>
  <c r="AP36" i="55"/>
  <c r="AP55" i="55"/>
  <c r="AP48" i="55"/>
  <c r="AP40" i="55"/>
  <c r="AP50" i="55"/>
  <c r="AP42" i="55"/>
  <c r="AO49" i="55"/>
  <c r="AO54" i="55"/>
  <c r="AO53" i="55"/>
  <c r="AO51" i="55"/>
  <c r="AO47" i="55"/>
  <c r="AO45" i="55"/>
  <c r="AO37" i="55"/>
  <c r="AP52" i="55"/>
  <c r="AP44" i="55"/>
  <c r="AP46" i="55"/>
  <c r="AP38" i="55"/>
  <c r="AS76" i="55" l="1"/>
  <c r="AS79" i="55"/>
  <c r="AS64" i="55"/>
  <c r="AS68" i="55"/>
  <c r="AS71" i="55"/>
  <c r="AS80" i="55"/>
  <c r="AS72" i="55"/>
  <c r="AS83" i="55"/>
  <c r="AS75" i="55"/>
  <c r="AS67" i="55"/>
  <c r="AS82" i="55"/>
  <c r="AS78" i="55"/>
  <c r="AS74" i="55"/>
  <c r="AS70" i="55"/>
  <c r="AS66" i="55"/>
  <c r="AS81" i="55"/>
  <c r="AS77" i="55"/>
  <c r="AS73" i="55"/>
  <c r="AS69" i="55"/>
  <c r="Q29" i="55"/>
  <c r="AQ21" i="55" s="1"/>
  <c r="AS8" i="55"/>
  <c r="AS18" i="55"/>
  <c r="AS13" i="55"/>
  <c r="AS10" i="55"/>
  <c r="AS26" i="55"/>
  <c r="AS21" i="55"/>
  <c r="AI175" i="56"/>
  <c r="AH175" i="56"/>
  <c r="AH152" i="56"/>
  <c r="AH153" i="56"/>
  <c r="AO155" i="56"/>
  <c r="AH174" i="56"/>
  <c r="AI178" i="56"/>
  <c r="AH178" i="56"/>
  <c r="AI176" i="56"/>
  <c r="AO153" i="56"/>
  <c r="AI128" i="56"/>
  <c r="AH128" i="56"/>
  <c r="AH151" i="56"/>
  <c r="AH155" i="56"/>
  <c r="AI153" i="56"/>
  <c r="N159" i="56"/>
  <c r="AP155" i="56"/>
  <c r="AH129" i="56"/>
  <c r="AH156" i="56"/>
  <c r="AI154" i="56"/>
  <c r="O158" i="56"/>
  <c r="AH154" i="56"/>
  <c r="AP153" i="56"/>
  <c r="N157" i="56"/>
  <c r="O159" i="56"/>
  <c r="AI155" i="56"/>
  <c r="AI156" i="56"/>
  <c r="AH176" i="56"/>
  <c r="AI177" i="56"/>
  <c r="AH177" i="56"/>
  <c r="AP176" i="56"/>
  <c r="N180" i="56"/>
  <c r="AO176" i="56"/>
  <c r="AQ14" i="55"/>
  <c r="AQ8" i="55"/>
  <c r="AQ12" i="55"/>
  <c r="AQ23" i="55"/>
  <c r="AQ15" i="55"/>
  <c r="AS25" i="55"/>
  <c r="AS17" i="55"/>
  <c r="AS9" i="55"/>
  <c r="AS22" i="55"/>
  <c r="AS14" i="55"/>
  <c r="AS27" i="55"/>
  <c r="AS23" i="55"/>
  <c r="AS19" i="55"/>
  <c r="AS15" i="55"/>
  <c r="AS11" i="55"/>
  <c r="AS24" i="55"/>
  <c r="AS20" i="55"/>
  <c r="AS16" i="55"/>
  <c r="AS12" i="55"/>
  <c r="AI65" i="56"/>
  <c r="AJ65" i="56"/>
  <c r="AQ38" i="55"/>
  <c r="AQ40" i="55"/>
  <c r="AQ42" i="55"/>
  <c r="AQ44" i="55"/>
  <c r="AQ46" i="55"/>
  <c r="AQ48" i="55"/>
  <c r="AQ50" i="55"/>
  <c r="AQ52" i="55"/>
  <c r="AQ54" i="55"/>
  <c r="AQ37" i="55"/>
  <c r="AQ41" i="55"/>
  <c r="AQ45" i="55"/>
  <c r="AQ49" i="55"/>
  <c r="AQ53" i="55"/>
  <c r="AQ39" i="55"/>
  <c r="AQ43" i="55"/>
  <c r="AQ47" i="55"/>
  <c r="AQ51" i="55"/>
  <c r="AQ55" i="55"/>
  <c r="AQ36" i="55"/>
  <c r="AQ93" i="55"/>
  <c r="AQ95" i="55"/>
  <c r="AQ97" i="55"/>
  <c r="AQ99" i="55"/>
  <c r="AQ101" i="55"/>
  <c r="AQ103" i="55"/>
  <c r="AQ105" i="55"/>
  <c r="AQ107" i="55"/>
  <c r="AQ109" i="55"/>
  <c r="AQ111" i="55"/>
  <c r="AQ96" i="55"/>
  <c r="AQ100" i="55"/>
  <c r="AQ104" i="55"/>
  <c r="AQ108" i="55"/>
  <c r="AQ94" i="55"/>
  <c r="AQ98" i="55"/>
  <c r="AQ102" i="55"/>
  <c r="AQ106" i="55"/>
  <c r="AQ110" i="55"/>
  <c r="AQ92" i="55"/>
  <c r="AP113" i="55"/>
  <c r="AS93" i="55"/>
  <c r="AS95" i="55"/>
  <c r="AS97" i="55"/>
  <c r="AS99" i="55"/>
  <c r="AS101" i="55"/>
  <c r="AS103" i="55"/>
  <c r="AS105" i="55"/>
  <c r="AS107" i="55"/>
  <c r="AS109" i="55"/>
  <c r="AS111" i="55"/>
  <c r="AS94" i="55"/>
  <c r="AS98" i="55"/>
  <c r="AS102" i="55"/>
  <c r="AS106" i="55"/>
  <c r="AS110" i="55"/>
  <c r="AS92" i="55"/>
  <c r="AS96" i="55"/>
  <c r="AS100" i="55"/>
  <c r="AS104" i="55"/>
  <c r="AS108" i="55"/>
  <c r="AR27" i="55"/>
  <c r="AR10" i="55"/>
  <c r="AR12" i="55"/>
  <c r="AR14" i="55"/>
  <c r="AR16" i="55"/>
  <c r="AR18" i="55"/>
  <c r="AR20" i="55"/>
  <c r="AR22" i="55"/>
  <c r="AR24" i="55"/>
  <c r="AR26" i="55"/>
  <c r="AR9" i="55"/>
  <c r="AR11" i="55"/>
  <c r="AR13" i="55"/>
  <c r="AR15" i="55"/>
  <c r="AR17" i="55"/>
  <c r="AR19" i="55"/>
  <c r="AR21" i="55"/>
  <c r="AR23" i="55"/>
  <c r="AR25" i="55"/>
  <c r="AR8" i="55"/>
  <c r="AO85" i="55"/>
  <c r="AR66" i="55"/>
  <c r="AR68" i="55"/>
  <c r="AR70" i="55"/>
  <c r="AR72" i="55"/>
  <c r="AR74" i="55"/>
  <c r="AR76" i="55"/>
  <c r="AR78" i="55"/>
  <c r="AR80" i="55"/>
  <c r="AR82" i="55"/>
  <c r="AR64" i="55"/>
  <c r="AR65" i="55"/>
  <c r="AR67" i="55"/>
  <c r="AR69" i="55"/>
  <c r="AR71" i="55"/>
  <c r="AR73" i="55"/>
  <c r="AR75" i="55"/>
  <c r="AR77" i="55"/>
  <c r="AR79" i="55"/>
  <c r="AR81" i="55"/>
  <c r="AR83" i="55"/>
  <c r="AP29" i="55" l="1"/>
  <c r="AQ19" i="55"/>
  <c r="AQ27" i="55"/>
  <c r="AQ20" i="55"/>
  <c r="AQ17" i="55"/>
  <c r="AO29" i="55"/>
  <c r="AQ16" i="55"/>
  <c r="AQ24" i="55"/>
  <c r="AQ9" i="55"/>
  <c r="AQ25" i="55"/>
  <c r="AQ22" i="55"/>
  <c r="AQ13" i="55"/>
  <c r="AQ10" i="55"/>
  <c r="AQ26" i="55"/>
  <c r="AQ11" i="55"/>
  <c r="AQ18" i="55"/>
  <c r="AO57" i="55"/>
  <c r="AR37" i="55"/>
  <c r="AR39" i="55"/>
  <c r="AR41" i="55"/>
  <c r="AR43" i="55"/>
  <c r="AR45" i="55"/>
  <c r="AR47" i="55"/>
  <c r="AR49" i="55"/>
  <c r="AR51" i="55"/>
  <c r="AR53" i="55"/>
  <c r="AR55" i="55"/>
  <c r="AR36" i="55"/>
  <c r="AR38" i="55"/>
  <c r="AR42" i="55"/>
  <c r="AR46" i="55"/>
  <c r="AR50" i="55"/>
  <c r="AR54" i="55"/>
  <c r="AR40" i="55"/>
  <c r="AR44" i="55"/>
  <c r="AR48" i="55"/>
  <c r="AR52" i="55"/>
  <c r="AO113" i="55"/>
  <c r="AR94" i="55"/>
  <c r="AR96" i="55"/>
  <c r="AR98" i="55"/>
  <c r="AR100" i="55"/>
  <c r="AR102" i="55"/>
  <c r="AR104" i="55"/>
  <c r="AR106" i="55"/>
  <c r="AR108" i="55"/>
  <c r="AR110" i="55"/>
  <c r="AR92" i="55"/>
  <c r="AR93" i="55"/>
  <c r="AR97" i="55"/>
  <c r="AR101" i="55"/>
  <c r="AR105" i="55"/>
  <c r="AR109" i="55"/>
  <c r="AR95" i="55"/>
  <c r="AR99" i="55"/>
  <c r="AR103" i="55"/>
  <c r="AR107" i="55"/>
  <c r="AR111" i="55"/>
  <c r="AP57" i="55"/>
  <c r="AS38" i="55"/>
  <c r="AS40" i="55"/>
  <c r="AS42" i="55"/>
  <c r="AS44" i="55"/>
  <c r="AS46" i="55"/>
  <c r="AS48" i="55"/>
  <c r="AS50" i="55"/>
  <c r="AS52" i="55"/>
  <c r="AS54" i="55"/>
  <c r="AS36" i="55"/>
  <c r="AS39" i="55"/>
  <c r="AS43" i="55"/>
  <c r="AS47" i="55"/>
  <c r="AS51" i="55"/>
  <c r="AS55" i="55"/>
  <c r="AS37" i="55"/>
  <c r="AS41" i="55"/>
  <c r="AS45" i="55"/>
  <c r="AS49" i="55"/>
  <c r="AS53" i="55"/>
  <c r="E29" i="7" l="1"/>
  <c r="A22" i="10" s="1"/>
  <c r="E30" i="7"/>
  <c r="A5" i="52" s="1"/>
  <c r="E33" i="7" l="1"/>
  <c r="A5" i="45" s="1"/>
  <c r="AY49" i="35" l="1"/>
  <c r="E13" i="7"/>
  <c r="A69" i="44" s="1"/>
  <c r="E12" i="7"/>
  <c r="A5" i="44" s="1"/>
  <c r="E11" i="7"/>
  <c r="E10" i="7"/>
  <c r="A5" i="43" s="1"/>
  <c r="E9" i="7"/>
  <c r="A70" i="42" s="1"/>
  <c r="E8" i="7"/>
  <c r="A5" i="42" s="1"/>
  <c r="AC41" i="35" l="1"/>
  <c r="AC24" i="35"/>
  <c r="AC9" i="35"/>
  <c r="AQ49" i="35"/>
  <c r="A70" i="43"/>
  <c r="E31" i="7" l="1"/>
  <c r="A5" i="39" s="1"/>
  <c r="E32" i="7"/>
  <c r="A5" i="37" s="1"/>
  <c r="E47" i="7"/>
  <c r="E48" i="35"/>
  <c r="AN12" i="35"/>
  <c r="E27" i="7"/>
  <c r="A5" i="32" s="1"/>
  <c r="AX12" i="35" l="1"/>
  <c r="AP12" i="35"/>
  <c r="AY12" i="35"/>
  <c r="AY14" i="35"/>
  <c r="AY16" i="35"/>
  <c r="E15" i="35"/>
  <c r="AY23" i="35"/>
  <c r="B22" i="35" s="1"/>
  <c r="AY25" i="35"/>
  <c r="AY27" i="35"/>
  <c r="AY29" i="35"/>
  <c r="E28" i="35"/>
  <c r="AY32" i="35"/>
  <c r="AY34" i="35"/>
  <c r="AY36" i="35"/>
  <c r="E35" i="35"/>
  <c r="AY39" i="35"/>
  <c r="AY41" i="35"/>
  <c r="C41" i="35"/>
  <c r="AY44" i="35"/>
  <c r="AY46" i="35"/>
  <c r="AY48" i="35"/>
  <c r="C48" i="35"/>
  <c r="AY15" i="35"/>
  <c r="C15" i="35"/>
  <c r="AY18" i="35"/>
  <c r="AY24" i="35"/>
  <c r="AY26" i="35"/>
  <c r="AY28" i="35"/>
  <c r="C28" i="35"/>
  <c r="AY31" i="35"/>
  <c r="AY33" i="35"/>
  <c r="AY35" i="35"/>
  <c r="C35" i="35"/>
  <c r="AY38" i="35"/>
  <c r="AY40" i="35"/>
  <c r="AY42" i="35"/>
  <c r="E41" i="35"/>
  <c r="AY45" i="35"/>
  <c r="AY47" i="35"/>
  <c r="B48" i="35"/>
  <c r="E26" i="7"/>
  <c r="A43" i="31" s="1"/>
  <c r="E25" i="7"/>
  <c r="A5" i="31" s="1"/>
  <c r="E24" i="7"/>
  <c r="A44" i="30" s="1"/>
  <c r="E23" i="7"/>
  <c r="A5" i="30" s="1"/>
  <c r="E5" i="7"/>
  <c r="A5" i="9" s="1"/>
  <c r="E28" i="7"/>
  <c r="A5" i="10" s="1"/>
  <c r="E22" i="7"/>
  <c r="A43" i="29" s="1"/>
  <c r="E21" i="7"/>
  <c r="A5" i="29" s="1"/>
  <c r="AQ47" i="35" l="1"/>
  <c r="AT47" i="35" s="1"/>
  <c r="BB47" i="35"/>
  <c r="BA47" i="35"/>
  <c r="AZ47" i="35"/>
  <c r="AQ40" i="35"/>
  <c r="AS40" i="35" s="1"/>
  <c r="BB40" i="35"/>
  <c r="BA40" i="35"/>
  <c r="AZ40" i="35"/>
  <c r="AQ33" i="35"/>
  <c r="AS33" i="35" s="1"/>
  <c r="BB33" i="35"/>
  <c r="AC49" i="35" s="1"/>
  <c r="BA33" i="35"/>
  <c r="AZ33" i="35"/>
  <c r="AQ26" i="35"/>
  <c r="AS26" i="35" s="1"/>
  <c r="AZ26" i="35"/>
  <c r="BB26" i="35"/>
  <c r="AC34" i="35" s="1"/>
  <c r="BA26" i="35"/>
  <c r="BB46" i="35"/>
  <c r="BA46" i="35"/>
  <c r="AZ46" i="35"/>
  <c r="BA39" i="35"/>
  <c r="AZ39" i="35"/>
  <c r="BB39" i="35"/>
  <c r="BB32" i="35"/>
  <c r="AC48" i="35" s="1"/>
  <c r="BA32" i="35"/>
  <c r="AZ32" i="35"/>
  <c r="BA25" i="35"/>
  <c r="AZ25" i="35"/>
  <c r="BB25" i="35"/>
  <c r="BB12" i="35"/>
  <c r="BA12" i="35"/>
  <c r="AZ12" i="35"/>
  <c r="AQ45" i="35"/>
  <c r="AT45" i="35" s="1"/>
  <c r="BB45" i="35"/>
  <c r="BA45" i="35"/>
  <c r="AZ45" i="35"/>
  <c r="AQ38" i="35"/>
  <c r="AS38" i="35" s="1"/>
  <c r="BB38" i="35"/>
  <c r="BA38" i="35"/>
  <c r="AZ38" i="35"/>
  <c r="AQ35" i="35"/>
  <c r="AT35" i="35" s="1"/>
  <c r="AC46" i="35" s="1"/>
  <c r="BB35" i="35"/>
  <c r="AC51" i="35" s="1"/>
  <c r="BA35" i="35"/>
  <c r="AZ35" i="35"/>
  <c r="AQ31" i="35"/>
  <c r="AR31" i="35" s="1"/>
  <c r="BA31" i="35"/>
  <c r="AZ31" i="35"/>
  <c r="BB31" i="35"/>
  <c r="AQ28" i="35"/>
  <c r="AS28" i="35" s="1"/>
  <c r="BB28" i="35"/>
  <c r="AC36" i="35" s="1"/>
  <c r="BA28" i="35"/>
  <c r="AZ28" i="35"/>
  <c r="AQ24" i="35"/>
  <c r="AT24" i="35" s="1"/>
  <c r="AC26" i="35" s="1"/>
  <c r="AZ24" i="35"/>
  <c r="BB24" i="35"/>
  <c r="AC32" i="35" s="1"/>
  <c r="BA24" i="35"/>
  <c r="AQ18" i="35"/>
  <c r="AR18" i="35" s="1"/>
  <c r="BB18" i="35"/>
  <c r="AC14" i="35" s="1"/>
  <c r="BA18" i="35"/>
  <c r="AZ18" i="35"/>
  <c r="AQ15" i="35"/>
  <c r="AS15" i="35" s="1"/>
  <c r="BB15" i="35"/>
  <c r="BA15" i="35"/>
  <c r="AZ15" i="35"/>
  <c r="BB48" i="35"/>
  <c r="BA48" i="35"/>
  <c r="AZ48" i="35"/>
  <c r="AZ44" i="35"/>
  <c r="BB44" i="35"/>
  <c r="BA44" i="35"/>
  <c r="BB41" i="35"/>
  <c r="BA41" i="35"/>
  <c r="AZ41" i="35"/>
  <c r="AZ34" i="35"/>
  <c r="BB34" i="35"/>
  <c r="AC50" i="35" s="1"/>
  <c r="BA34" i="35"/>
  <c r="BB27" i="35"/>
  <c r="AC35" i="35" s="1"/>
  <c r="BA27" i="35"/>
  <c r="AZ27" i="35"/>
  <c r="BA23" i="35"/>
  <c r="AZ23" i="35"/>
  <c r="BB23" i="35"/>
  <c r="BB14" i="35"/>
  <c r="BA14" i="35"/>
  <c r="AZ14" i="35"/>
  <c r="AT33" i="35"/>
  <c r="AC44" i="35" s="1"/>
  <c r="AT31" i="35"/>
  <c r="AC42" i="35" s="1"/>
  <c r="AR40" i="35"/>
  <c r="AQ48" i="35"/>
  <c r="AQ44" i="35"/>
  <c r="AQ39" i="35"/>
  <c r="AQ34" i="35"/>
  <c r="AQ25" i="35"/>
  <c r="AQ14" i="35"/>
  <c r="AQ46" i="35"/>
  <c r="AQ41" i="35"/>
  <c r="AQ32" i="35"/>
  <c r="AQ27" i="35"/>
  <c r="AQ23" i="35"/>
  <c r="AQ12" i="35"/>
  <c r="B41" i="35"/>
  <c r="AQ42" i="35"/>
  <c r="B28" i="35"/>
  <c r="AQ29" i="35"/>
  <c r="B35" i="35"/>
  <c r="AQ36" i="35"/>
  <c r="B15" i="35"/>
  <c r="AQ16" i="35"/>
  <c r="E46" i="35"/>
  <c r="E37" i="35"/>
  <c r="E32" i="35"/>
  <c r="E27" i="35"/>
  <c r="E23" i="35"/>
  <c r="E17" i="35"/>
  <c r="E47" i="35"/>
  <c r="E43" i="35"/>
  <c r="E38" i="35"/>
  <c r="E33" i="35"/>
  <c r="E24" i="35"/>
  <c r="E13" i="35"/>
  <c r="E44" i="35"/>
  <c r="E39" i="35"/>
  <c r="E34" i="35"/>
  <c r="E30" i="35"/>
  <c r="E25" i="35"/>
  <c r="E14" i="35"/>
  <c r="E45" i="35"/>
  <c r="E40" i="35"/>
  <c r="E31" i="35"/>
  <c r="E26" i="35"/>
  <c r="E22" i="35"/>
  <c r="E11" i="35"/>
  <c r="C45" i="35"/>
  <c r="B44" i="35"/>
  <c r="C40" i="35"/>
  <c r="B39" i="35"/>
  <c r="B34" i="35"/>
  <c r="C31" i="35"/>
  <c r="B30" i="35"/>
  <c r="C26" i="35"/>
  <c r="B25" i="35"/>
  <c r="C22" i="35"/>
  <c r="B14" i="35"/>
  <c r="C11" i="35"/>
  <c r="C46" i="35"/>
  <c r="B45" i="35"/>
  <c r="B40" i="35"/>
  <c r="C37" i="35"/>
  <c r="C32" i="35"/>
  <c r="B31" i="35"/>
  <c r="C27" i="35"/>
  <c r="B26" i="35"/>
  <c r="C23" i="35"/>
  <c r="C17" i="35"/>
  <c r="B11" i="35"/>
  <c r="C47" i="35"/>
  <c r="B46" i="35"/>
  <c r="C43" i="35"/>
  <c r="C38" i="35"/>
  <c r="B37" i="35"/>
  <c r="C33" i="35"/>
  <c r="B32" i="35"/>
  <c r="B27" i="35"/>
  <c r="C24" i="35"/>
  <c r="B23" i="35"/>
  <c r="B17" i="35"/>
  <c r="C13" i="35"/>
  <c r="B47" i="35"/>
  <c r="C44" i="35"/>
  <c r="B43" i="35"/>
  <c r="C39" i="35"/>
  <c r="B38" i="35"/>
  <c r="C34" i="35"/>
  <c r="B33" i="35"/>
  <c r="C30" i="35"/>
  <c r="C25" i="35"/>
  <c r="B24" i="35"/>
  <c r="C14" i="35"/>
  <c r="B13" i="35"/>
  <c r="D25" i="35" l="1"/>
  <c r="D39" i="35"/>
  <c r="D44" i="35"/>
  <c r="AT26" i="35"/>
  <c r="AC28" i="35" s="1"/>
  <c r="F46" i="35"/>
  <c r="F44" i="35"/>
  <c r="AS24" i="35"/>
  <c r="AU24" i="35" s="1"/>
  <c r="AD26" i="35" s="1"/>
  <c r="AR38" i="35"/>
  <c r="AR45" i="35"/>
  <c r="AV45" i="35" s="1"/>
  <c r="AR15" i="35"/>
  <c r="AS18" i="35"/>
  <c r="AR26" i="35"/>
  <c r="AV26" i="35" s="1"/>
  <c r="AE28" i="35" s="1"/>
  <c r="AR28" i="35"/>
  <c r="AT38" i="35"/>
  <c r="AU38" i="35" s="1"/>
  <c r="AS45" i="35"/>
  <c r="AU45" i="35" s="1"/>
  <c r="AS47" i="35"/>
  <c r="AT15" i="35"/>
  <c r="AU15" i="35" s="1"/>
  <c r="AR33" i="35"/>
  <c r="AV33" i="35" s="1"/>
  <c r="AE44" i="35" s="1"/>
  <c r="AS35" i="35"/>
  <c r="AU35" i="35" s="1"/>
  <c r="AD46" i="35" s="1"/>
  <c r="AT18" i="35"/>
  <c r="AC10" i="35" s="1"/>
  <c r="AR24" i="35"/>
  <c r="AV24" i="35" s="1"/>
  <c r="AE26" i="35" s="1"/>
  <c r="AT28" i="35"/>
  <c r="AC30" i="35" s="1"/>
  <c r="AT40" i="35"/>
  <c r="AU40" i="35" s="1"/>
  <c r="AR47" i="35"/>
  <c r="AV47" i="35" s="1"/>
  <c r="AS31" i="35"/>
  <c r="AU31" i="35" s="1"/>
  <c r="AD42" i="35" s="1"/>
  <c r="AR35" i="35"/>
  <c r="AV35" i="35" s="1"/>
  <c r="AE46" i="35" s="1"/>
  <c r="F38" i="35"/>
  <c r="F47" i="35"/>
  <c r="F23" i="35"/>
  <c r="F22" i="35"/>
  <c r="F31" i="35"/>
  <c r="F45" i="35"/>
  <c r="F30" i="35"/>
  <c r="F37" i="35"/>
  <c r="F40" i="35"/>
  <c r="AU33" i="35"/>
  <c r="AD44" i="35" s="1"/>
  <c r="BC14" i="35"/>
  <c r="BC27" i="35"/>
  <c r="AD35" i="35" s="1"/>
  <c r="BC34" i="35"/>
  <c r="AD50" i="35" s="1"/>
  <c r="BC41" i="35"/>
  <c r="BC44" i="35"/>
  <c r="BC48" i="35"/>
  <c r="BC24" i="35"/>
  <c r="AD32" i="35" s="1"/>
  <c r="BC47" i="35"/>
  <c r="F14" i="35"/>
  <c r="AU26" i="35"/>
  <c r="AD28" i="35" s="1"/>
  <c r="BC32" i="35"/>
  <c r="AD48" i="35" s="1"/>
  <c r="BD39" i="35"/>
  <c r="BC46" i="35"/>
  <c r="BC26" i="35"/>
  <c r="AD34" i="35" s="1"/>
  <c r="BD31" i="35"/>
  <c r="AE47" i="35" s="1"/>
  <c r="AC47" i="35"/>
  <c r="BD25" i="35"/>
  <c r="AE33" i="35" s="1"/>
  <c r="AC33" i="35"/>
  <c r="BD23" i="35"/>
  <c r="AE31" i="35" s="1"/>
  <c r="AC31" i="35"/>
  <c r="BC40" i="35"/>
  <c r="BD28" i="35"/>
  <c r="AE36" i="35" s="1"/>
  <c r="BC31" i="35"/>
  <c r="AD47" i="35" s="1"/>
  <c r="BD38" i="35"/>
  <c r="BD45" i="35"/>
  <c r="BD12" i="35"/>
  <c r="BC25" i="35"/>
  <c r="AD33" i="35" s="1"/>
  <c r="BC39" i="35"/>
  <c r="BD33" i="35"/>
  <c r="AE49" i="35" s="1"/>
  <c r="BD40" i="35"/>
  <c r="BD47" i="35"/>
  <c r="BC23" i="35"/>
  <c r="AD31" i="35" s="1"/>
  <c r="BD15" i="35"/>
  <c r="BD18" i="35"/>
  <c r="AE14" i="35" s="1"/>
  <c r="BD35" i="35"/>
  <c r="AE51" i="35" s="1"/>
  <c r="BD14" i="35"/>
  <c r="BD27" i="35"/>
  <c r="AE35" i="35" s="1"/>
  <c r="BD34" i="35"/>
  <c r="AE50" i="35" s="1"/>
  <c r="BD41" i="35"/>
  <c r="BD44" i="35"/>
  <c r="BD48" i="35"/>
  <c r="BC15" i="35"/>
  <c r="BC18" i="35"/>
  <c r="AD14" i="35" s="1"/>
  <c r="BD24" i="35"/>
  <c r="AE32" i="35" s="1"/>
  <c r="BC28" i="35"/>
  <c r="AD36" i="35" s="1"/>
  <c r="BC35" i="35"/>
  <c r="AD51" i="35" s="1"/>
  <c r="BC38" i="35"/>
  <c r="BC45" i="35"/>
  <c r="BC12" i="35"/>
  <c r="BD32" i="35"/>
  <c r="AE48" i="35" s="1"/>
  <c r="BD46" i="35"/>
  <c r="BD26" i="35"/>
  <c r="AE34" i="35" s="1"/>
  <c r="BC33" i="35"/>
  <c r="AD49" i="35" s="1"/>
  <c r="AR23" i="35"/>
  <c r="AT23" i="35"/>
  <c r="AC25" i="35" s="1"/>
  <c r="AS23" i="35"/>
  <c r="AT32" i="35"/>
  <c r="AC43" i="35" s="1"/>
  <c r="AS32" i="35"/>
  <c r="AR32" i="35"/>
  <c r="AT46" i="35"/>
  <c r="AS46" i="35"/>
  <c r="AR46" i="35"/>
  <c r="AS34" i="35"/>
  <c r="AR34" i="35"/>
  <c r="AT34" i="35"/>
  <c r="AC45" i="35" s="1"/>
  <c r="AS44" i="35"/>
  <c r="AR44" i="35"/>
  <c r="AT44" i="35"/>
  <c r="F34" i="35"/>
  <c r="AS12" i="35"/>
  <c r="AR12" i="35"/>
  <c r="AT12" i="35"/>
  <c r="AT27" i="35"/>
  <c r="AC29" i="35" s="1"/>
  <c r="AS27" i="35"/>
  <c r="AR27" i="35"/>
  <c r="AT41" i="35"/>
  <c r="AS41" i="35"/>
  <c r="AR41" i="35"/>
  <c r="AT14" i="35"/>
  <c r="AS14" i="35"/>
  <c r="AR14" i="35"/>
  <c r="AR25" i="35"/>
  <c r="AT25" i="35"/>
  <c r="AS25" i="35"/>
  <c r="AR39" i="35"/>
  <c r="AT39" i="35"/>
  <c r="AS39" i="35"/>
  <c r="AT48" i="35"/>
  <c r="AS48" i="35"/>
  <c r="AR48" i="35"/>
  <c r="AU47" i="35"/>
  <c r="AV31" i="35"/>
  <c r="AE42" i="35" s="1"/>
  <c r="AU28" i="35"/>
  <c r="AD30" i="35" s="1"/>
  <c r="F33" i="35"/>
  <c r="F43" i="35"/>
  <c r="F17" i="35"/>
  <c r="F27" i="35"/>
  <c r="F11" i="35"/>
  <c r="F26" i="35"/>
  <c r="F25" i="35"/>
  <c r="D14" i="35"/>
  <c r="F13" i="35"/>
  <c r="F24" i="35"/>
  <c r="D30" i="35"/>
  <c r="D34" i="35"/>
  <c r="F32" i="35"/>
  <c r="F39" i="35"/>
  <c r="D32" i="35"/>
  <c r="D23" i="35"/>
  <c r="D46" i="35"/>
  <c r="D17" i="35"/>
  <c r="D27" i="35"/>
  <c r="D37" i="35"/>
  <c r="D13" i="35"/>
  <c r="D24" i="35"/>
  <c r="D33" i="35"/>
  <c r="D38" i="35"/>
  <c r="D43" i="35"/>
  <c r="D47" i="35"/>
  <c r="D11" i="35"/>
  <c r="D22" i="35"/>
  <c r="D26" i="35"/>
  <c r="D31" i="35"/>
  <c r="D40" i="35"/>
  <c r="D45" i="35"/>
  <c r="E18" i="7"/>
  <c r="A44" i="27" s="1"/>
  <c r="E17" i="7"/>
  <c r="A5" i="27" s="1"/>
  <c r="AV38" i="35" l="1"/>
  <c r="AV15" i="35"/>
  <c r="AV18" i="35"/>
  <c r="AE10" i="35" s="1"/>
  <c r="AV28" i="35"/>
  <c r="AE30" i="35" s="1"/>
  <c r="AV40" i="35"/>
  <c r="AU18" i="35"/>
  <c r="AD10" i="35" s="1"/>
  <c r="AU41" i="35"/>
  <c r="AU32" i="35"/>
  <c r="AD43" i="35" s="1"/>
  <c r="AU23" i="35"/>
  <c r="AD25" i="35" s="1"/>
  <c r="AU48" i="35"/>
  <c r="AU39" i="35"/>
  <c r="AU46" i="35"/>
  <c r="AV25" i="35"/>
  <c r="AE27" i="35" s="1"/>
  <c r="AC27" i="35"/>
  <c r="AV14" i="35"/>
  <c r="AV27" i="35"/>
  <c r="AE29" i="35" s="1"/>
  <c r="AV48" i="35"/>
  <c r="AV39" i="35"/>
  <c r="AU25" i="35"/>
  <c r="AD27" i="35" s="1"/>
  <c r="AU14" i="35"/>
  <c r="AV41" i="35"/>
  <c r="AU27" i="35"/>
  <c r="AD29" i="35" s="1"/>
  <c r="AV12" i="35"/>
  <c r="AU12" i="35"/>
  <c r="AV44" i="35"/>
  <c r="AU44" i="35"/>
  <c r="AV32" i="35"/>
  <c r="AE43" i="35" s="1"/>
  <c r="AV23" i="35"/>
  <c r="AE25" i="35" s="1"/>
  <c r="AV34" i="35"/>
  <c r="AE45" i="35" s="1"/>
  <c r="AU34" i="35"/>
  <c r="AD45" i="35" s="1"/>
  <c r="AV46" i="35"/>
  <c r="E20" i="7"/>
  <c r="A42" i="26" s="1"/>
  <c r="E19" i="7"/>
  <c r="A5" i="26" s="1"/>
  <c r="E14" i="7"/>
  <c r="A5" i="23" s="1"/>
  <c r="E15" i="7"/>
  <c r="A70" i="23" s="1"/>
  <c r="E16" i="7"/>
  <c r="A5" i="22" s="1"/>
  <c r="E7" i="7"/>
  <c r="A70" i="21" s="1"/>
  <c r="E6" i="7"/>
  <c r="A5" i="21" s="1"/>
</calcChain>
</file>

<file path=xl/sharedStrings.xml><?xml version="1.0" encoding="utf-8"?>
<sst xmlns="http://schemas.openxmlformats.org/spreadsheetml/2006/main" count="2981" uniqueCount="585">
  <si>
    <t>Sudden infant death syndrome (SIDS)</t>
  </si>
  <si>
    <t>Birthweight</t>
  </si>
  <si>
    <t>Gestational age</t>
  </si>
  <si>
    <t>Cause of death</t>
  </si>
  <si>
    <t xml:space="preserve">Title: </t>
  </si>
  <si>
    <t>Summary:</t>
  </si>
  <si>
    <t>Series:</t>
  </si>
  <si>
    <t>Source:</t>
  </si>
  <si>
    <t>Published:</t>
  </si>
  <si>
    <t>Additional information:</t>
  </si>
  <si>
    <t>If you require information not included in this file, the Ministry of Health is able to provide customised data extracts tailored to your needs. These may incur a charge (at Official Information Act rates).</t>
  </si>
  <si>
    <t>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</si>
  <si>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</si>
  <si>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</si>
  <si>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</si>
  <si>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</si>
  <si>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</si>
  <si>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</si>
  <si>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</si>
  <si>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</si>
  <si>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</si>
  <si>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</si>
  <si>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</si>
  <si>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</si>
  <si>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Fetal and Infant Deaths</t>
  </si>
  <si>
    <t>Fetal and infant death data and stats</t>
  </si>
  <si>
    <t>Mortality Collection</t>
  </si>
  <si>
    <t>Term</t>
  </si>
  <si>
    <t>Description</t>
  </si>
  <si>
    <t>Live birth</t>
  </si>
  <si>
    <t xml:space="preserve">Fetal death </t>
  </si>
  <si>
    <t>Fetal death rate</t>
  </si>
  <si>
    <t>Infant death rate</t>
  </si>
  <si>
    <t>SIDS rate</t>
  </si>
  <si>
    <t>SIDS</t>
  </si>
  <si>
    <t>SUDI</t>
  </si>
  <si>
    <t>SUDI rate</t>
  </si>
  <si>
    <t>Preterm birth</t>
  </si>
  <si>
    <t>Very preterm birth</t>
  </si>
  <si>
    <t>Term birth</t>
  </si>
  <si>
    <r>
      <t>The duration of pregnancy in completed weeks. This is calculated from the date of the first day of a woman's last menstrual period and her infant's date of birth. It can also be derived from clinical assessment during pregnancy or from examination of the infant after birth. Gestational age is categorised as follows: very preterm birth (&lt;32 weeks), preterm birth (&lt;37 weeks) and term birth (37</t>
    </r>
    <r>
      <rPr>
        <sz val="10"/>
        <rFont val="Calibri"/>
        <family val="2"/>
      </rPr>
      <t>−</t>
    </r>
    <r>
      <rPr>
        <sz val="10"/>
        <rFont val="Arial"/>
        <family val="2"/>
      </rPr>
      <t xml:space="preserve"> 41 weeks).
</t>
    </r>
  </si>
  <si>
    <t xml:space="preserve">Death of a live-born infant after seven days and before 28 completed days after birth (World Health Organization, 1977).
</t>
  </si>
  <si>
    <r>
      <t xml:space="preserve">See </t>
    </r>
    <r>
      <rPr>
        <i/>
        <sz val="10"/>
        <rFont val="Arial"/>
        <family val="2"/>
      </rPr>
      <t>Gestational age</t>
    </r>
    <r>
      <rPr>
        <sz val="10"/>
        <rFont val="Arial"/>
        <family val="2"/>
      </rPr>
      <t xml:space="preserve">.
</t>
    </r>
  </si>
  <si>
    <r>
      <t xml:space="preserve">See </t>
    </r>
    <r>
      <rPr>
        <i/>
        <sz val="10"/>
        <color theme="1"/>
        <rFont val="Arial"/>
        <family val="2"/>
      </rPr>
      <t xml:space="preserve">Sudden infant death syndrome (SIDS).
</t>
    </r>
  </si>
  <si>
    <t xml:space="preserve">Includes deaths with the following ICD-10 codes recorded as the underlying cause of death: R95 (sudden infant death syndrome), R96 (other sudden death, cause unknown), R98 (unattended death), R99 (other ill-defined and unspecified causes of mortality), W75 (accidental suffocation and strangulation in bed), W78 (inhalation of gastric contents), and W79 (inhalation and ingestion of food causing obstruction of respiratory tract). 
</t>
  </si>
  <si>
    <t>Early neonatal</t>
  </si>
  <si>
    <t>Late neonatal</t>
  </si>
  <si>
    <t>Post-neonatal</t>
  </si>
  <si>
    <t>Total</t>
  </si>
  <si>
    <t>Rate</t>
  </si>
  <si>
    <t>Births</t>
  </si>
  <si>
    <t>Fetal</t>
  </si>
  <si>
    <t>Infant</t>
  </si>
  <si>
    <t>Perinatal</t>
  </si>
  <si>
    <t>Neonatal</t>
  </si>
  <si>
    <t>Live</t>
  </si>
  <si>
    <t>Fetal deaths</t>
  </si>
  <si>
    <t>C00–D48 Neoplasms</t>
  </si>
  <si>
    <t>P00–P96 Certain conditions originating in the perinatal period</t>
  </si>
  <si>
    <t>Q00-Q99 Congenital malformations, deformations and chromosomal abnormalities</t>
  </si>
  <si>
    <t>Infant deaths</t>
  </si>
  <si>
    <t>A00–B99 Certain infectious and parasitic diseases</t>
  </si>
  <si>
    <t>E00–E89 Endocrine, nutritional and metabolic diseases</t>
  </si>
  <si>
    <t>G00–G99 Diseases of the nervous system</t>
  </si>
  <si>
    <t>I00–I99 Diseases of the circulatory system</t>
  </si>
  <si>
    <t>J00–J99 Diseases of the respiratory system</t>
  </si>
  <si>
    <t>K00–K93 Diseases of the digestive system</t>
  </si>
  <si>
    <t>N00–N99 Diseases of the genitourinary system</t>
  </si>
  <si>
    <t>R00–R99 Symptoms, signs and abnormal clinical and laboratory findings, not elsewhere classified</t>
  </si>
  <si>
    <t>Unknown</t>
  </si>
  <si>
    <t>32−36</t>
  </si>
  <si>
    <t>37−41</t>
  </si>
  <si>
    <t>≥42</t>
  </si>
  <si>
    <t>Live births</t>
  </si>
  <si>
    <t>Category</t>
  </si>
  <si>
    <t>Sex</t>
  </si>
  <si>
    <t>Male</t>
  </si>
  <si>
    <t>Female</t>
  </si>
  <si>
    <t>Indeterminate/Unknown</t>
  </si>
  <si>
    <t>Ethnic group</t>
  </si>
  <si>
    <t>Māori</t>
  </si>
  <si>
    <t>Deprivation quintile</t>
  </si>
  <si>
    <t xml:space="preserve"> &lt;20</t>
  </si>
  <si>
    <t>20−24</t>
  </si>
  <si>
    <t>25−29</t>
  </si>
  <si>
    <t>30−34</t>
  </si>
  <si>
    <t>35−39</t>
  </si>
  <si>
    <t>≥40</t>
  </si>
  <si>
    <t xml:space="preserve">Deprivation quintile </t>
  </si>
  <si>
    <t>1 (least deprived)</t>
  </si>
  <si>
    <t>5 (most deprived)</t>
  </si>
  <si>
    <t>Northland</t>
  </si>
  <si>
    <t>Waitemata</t>
  </si>
  <si>
    <t>Auckland</t>
  </si>
  <si>
    <t>Counties Manukau</t>
  </si>
  <si>
    <t>Waikato</t>
  </si>
  <si>
    <t>Lakes</t>
  </si>
  <si>
    <t>Bay of Plenty</t>
  </si>
  <si>
    <t>Tairawhiti</t>
  </si>
  <si>
    <t>Hawke's Bay</t>
  </si>
  <si>
    <t>Taranaki</t>
  </si>
  <si>
    <t>MidCentral</t>
  </si>
  <si>
    <t>Whanganui</t>
  </si>
  <si>
    <t>Capital &amp; Coast</t>
  </si>
  <si>
    <t>Hutt Valley</t>
  </si>
  <si>
    <t>Wairarapa</t>
  </si>
  <si>
    <t>Nelson Marlborough</t>
  </si>
  <si>
    <t>West Coast</t>
  </si>
  <si>
    <t>Canterbury</t>
  </si>
  <si>
    <t>South Canterbury</t>
  </si>
  <si>
    <t>Southern</t>
  </si>
  <si>
    <t>Not stated</t>
  </si>
  <si>
    <t>Extremely low (&lt;1000g)</t>
  </si>
  <si>
    <t>Low (1500g−2499g)</t>
  </si>
  <si>
    <t>Normal (2500g−4499g)</t>
  </si>
  <si>
    <t>Very low (1000g−1499g)</t>
  </si>
  <si>
    <t>High (≥4500g)</t>
  </si>
  <si>
    <t>Overall</t>
  </si>
  <si>
    <t>&lt;32</t>
  </si>
  <si>
    <t>Gestation (weeks)</t>
  </si>
  <si>
    <t>Overview</t>
  </si>
  <si>
    <t>Live births: time trends</t>
  </si>
  <si>
    <t>Fetal deaths: time trends</t>
  </si>
  <si>
    <t>Infant deaths: time trends</t>
  </si>
  <si>
    <r>
      <t>M</t>
    </r>
    <r>
      <rPr>
        <sz val="10"/>
        <color theme="1"/>
        <rFont val="Calibri"/>
        <family val="2"/>
      </rPr>
      <t>ā</t>
    </r>
    <r>
      <rPr>
        <sz val="10"/>
        <color theme="1"/>
        <rFont val="Arial"/>
        <family val="2"/>
      </rPr>
      <t>ori</t>
    </r>
  </si>
  <si>
    <t>1 (least)</t>
  </si>
  <si>
    <t>5 (most)</t>
  </si>
  <si>
    <t>Fetal deaths by deprivation quintile</t>
  </si>
  <si>
    <t>Infant deaths by deprivation quintile</t>
  </si>
  <si>
    <t>Live births by deprivation quintile</t>
  </si>
  <si>
    <t>Gestation</t>
  </si>
  <si>
    <t>Very low (1000g−
1499g)</t>
  </si>
  <si>
    <t>Low (1500g−
2499g)</t>
  </si>
  <si>
    <t>Normal (2500g−
4499g)</t>
  </si>
  <si>
    <t>Data sources</t>
  </si>
  <si>
    <t>Glossary</t>
  </si>
  <si>
    <t xml:space="preserve"> &lt;1 day</t>
  </si>
  <si>
    <t>28+ days</t>
  </si>
  <si>
    <t>Age at death</t>
  </si>
  <si>
    <t>-</t>
  </si>
  <si>
    <t>Sheet</t>
  </si>
  <si>
    <t>FetalTrend</t>
  </si>
  <si>
    <t>InfantTrend</t>
  </si>
  <si>
    <t>BirthsTrend</t>
  </si>
  <si>
    <t>MatAge</t>
  </si>
  <si>
    <t>Ethnic</t>
  </si>
  <si>
    <t>DepQuin</t>
  </si>
  <si>
    <t>AgeAtDth</t>
  </si>
  <si>
    <t>TableNo</t>
  </si>
  <si>
    <t>TableDesc</t>
  </si>
  <si>
    <t>Number</t>
  </si>
  <si>
    <t>M</t>
  </si>
  <si>
    <t>F</t>
  </si>
  <si>
    <t>U</t>
  </si>
  <si>
    <t>Maori</t>
  </si>
  <si>
    <t>20-24</t>
  </si>
  <si>
    <t>25-29</t>
  </si>
  <si>
    <t>30-34</t>
  </si>
  <si>
    <t>35-39</t>
  </si>
  <si>
    <t>40+</t>
  </si>
  <si>
    <t>Gest</t>
  </si>
  <si>
    <t>32-36</t>
  </si>
  <si>
    <t>37-41</t>
  </si>
  <si>
    <t>42+</t>
  </si>
  <si>
    <t>1 Extremely low</t>
  </si>
  <si>
    <t>2 Very low</t>
  </si>
  <si>
    <t>3 Low</t>
  </si>
  <si>
    <t>4 Normal</t>
  </si>
  <si>
    <t>5 High</t>
  </si>
  <si>
    <t>9 Unknown</t>
  </si>
  <si>
    <t>DHB</t>
  </si>
  <si>
    <t>Column</t>
  </si>
  <si>
    <t>Comb</t>
  </si>
  <si>
    <t>DthTypeFI</t>
  </si>
  <si>
    <t>District health board</t>
  </si>
  <si>
    <t>SudiTrend</t>
  </si>
  <si>
    <t>SidsTrend</t>
  </si>
  <si>
    <t>Sudden infant death syndrome (SIDS): time trends</t>
  </si>
  <si>
    <t>Fetal deaths by ethnic group</t>
  </si>
  <si>
    <t>Infant deaths by ethnic group</t>
  </si>
  <si>
    <t>Live births by ethnic group</t>
  </si>
  <si>
    <t>Date of birth or death</t>
  </si>
  <si>
    <t xml:space="preserve">The data presented in this publication refers to the year in which the birth or death was registered, not the actual year of birth or death.
</t>
  </si>
  <si>
    <t>Stillbirth</t>
  </si>
  <si>
    <t>Fetal deaths by maternal age group (years)</t>
  </si>
  <si>
    <t>Infant deaths by maternal age group (years)</t>
  </si>
  <si>
    <t>Live births by maternal age group (years)</t>
  </si>
  <si>
    <t>Maternal age group (years)</t>
  </si>
  <si>
    <r>
      <t>Fetal death rate by maternal age group (years)</t>
    </r>
    <r>
      <rPr>
        <b/>
        <vertAlign val="superscript"/>
        <sz val="10"/>
        <color theme="0"/>
        <rFont val="Arial"/>
        <family val="2"/>
      </rPr>
      <t>1</t>
    </r>
  </si>
  <si>
    <r>
      <t>Infant death rate by maternal age group (years)</t>
    </r>
    <r>
      <rPr>
        <b/>
        <vertAlign val="superscript"/>
        <sz val="10"/>
        <color theme="0"/>
        <rFont val="Arial"/>
        <family val="2"/>
      </rPr>
      <t>2</t>
    </r>
  </si>
  <si>
    <r>
      <t>Fetal death rate by deprivation quintile</t>
    </r>
    <r>
      <rPr>
        <b/>
        <vertAlign val="superscript"/>
        <sz val="10"/>
        <color theme="0"/>
        <rFont val="Arial"/>
        <family val="2"/>
      </rPr>
      <t>1</t>
    </r>
  </si>
  <si>
    <r>
      <t>Infant death rate by deprivation quintile</t>
    </r>
    <r>
      <rPr>
        <b/>
        <vertAlign val="superscript"/>
        <sz val="10"/>
        <color theme="0"/>
        <rFont val="Arial"/>
        <family val="2"/>
      </rPr>
      <t>2</t>
    </r>
  </si>
  <si>
    <t>Deprivation quintile of residence</t>
  </si>
  <si>
    <t>Perinatal deaths: time trends</t>
  </si>
  <si>
    <t>PeriTrend</t>
  </si>
  <si>
    <t>NeonatalTrend</t>
  </si>
  <si>
    <t>PostneoTrend</t>
  </si>
  <si>
    <t>Post-neonatal deaths: time trends</t>
  </si>
  <si>
    <t>Neonatal deaths: time trends</t>
  </si>
  <si>
    <t>Table of contents</t>
  </si>
  <si>
    <t>Maternal age group</t>
  </si>
  <si>
    <t>Fetal deaths by gestation (weeks)</t>
  </si>
  <si>
    <t>Infant deaths by gestation (weeks)</t>
  </si>
  <si>
    <t>Live births by gestation (weeks)</t>
  </si>
  <si>
    <r>
      <t>Fetal death rate by gestation (weeks)</t>
    </r>
    <r>
      <rPr>
        <b/>
        <vertAlign val="superscript"/>
        <sz val="10"/>
        <color theme="0"/>
        <rFont val="Arial"/>
        <family val="2"/>
      </rPr>
      <t>1</t>
    </r>
  </si>
  <si>
    <r>
      <t>Infant death rate by gestation (weeks)</t>
    </r>
    <r>
      <rPr>
        <b/>
        <vertAlign val="superscript"/>
        <sz val="10"/>
        <color theme="0"/>
        <rFont val="Arial"/>
        <family val="2"/>
      </rPr>
      <t>2</t>
    </r>
  </si>
  <si>
    <t>Fetal deaths by birthweight</t>
  </si>
  <si>
    <t>Infant deaths by birthweight</t>
  </si>
  <si>
    <t>Live births by birthweight</t>
  </si>
  <si>
    <r>
      <t>Fetal death rate by birthweight</t>
    </r>
    <r>
      <rPr>
        <b/>
        <vertAlign val="superscript"/>
        <sz val="10"/>
        <color theme="0"/>
        <rFont val="Arial"/>
        <family val="2"/>
      </rPr>
      <t>1</t>
    </r>
  </si>
  <si>
    <r>
      <t>Infant death rate by birthweight</t>
    </r>
    <r>
      <rPr>
        <b/>
        <vertAlign val="superscript"/>
        <sz val="10"/>
        <color theme="0"/>
        <rFont val="Arial"/>
        <family val="2"/>
      </rPr>
      <t>2</t>
    </r>
  </si>
  <si>
    <r>
      <t>Infant death rate by age at death</t>
    </r>
    <r>
      <rPr>
        <b/>
        <vertAlign val="superscript"/>
        <sz val="10"/>
        <color theme="0"/>
        <rFont val="Arial"/>
        <family val="2"/>
      </rPr>
      <t>1</t>
    </r>
  </si>
  <si>
    <t>Contents</t>
  </si>
  <si>
    <t>Section</t>
  </si>
  <si>
    <t>About the publication</t>
  </si>
  <si>
    <t>Time periods for fetal and infant deaths</t>
  </si>
  <si>
    <t>Stages for processing cause of death data</t>
  </si>
  <si>
    <t>Stages for processing stillbirth data</t>
  </si>
  <si>
    <t>About</t>
  </si>
  <si>
    <t>Flowcharts</t>
  </si>
  <si>
    <t>DHBRpt</t>
  </si>
  <si>
    <t>Northland DHB</t>
  </si>
  <si>
    <t>Waitemata DHB</t>
  </si>
  <si>
    <t>Auckland DHB</t>
  </si>
  <si>
    <t>Counties Manukau DHB</t>
  </si>
  <si>
    <t>Waikato DHB</t>
  </si>
  <si>
    <t>Lakes DHB</t>
  </si>
  <si>
    <t>Bay of Plenty DHB</t>
  </si>
  <si>
    <t>Tairawhiti DHB</t>
  </si>
  <si>
    <t>Hawke's Bay DHB</t>
  </si>
  <si>
    <t>Taranaki DHB</t>
  </si>
  <si>
    <t>MidCentral DHB</t>
  </si>
  <si>
    <t>Whanganui DHB</t>
  </si>
  <si>
    <t>Capital &amp; Coast DHB</t>
  </si>
  <si>
    <t>Hutt Valley DHB</t>
  </si>
  <si>
    <t>Wairarapa DHB</t>
  </si>
  <si>
    <t>Nelson Marlborough DHB</t>
  </si>
  <si>
    <t>West Coast DHB</t>
  </si>
  <si>
    <t>Canterbury DHB</t>
  </si>
  <si>
    <t>South Canterbury DHB</t>
  </si>
  <si>
    <t>Southern DHB</t>
  </si>
  <si>
    <t>DHBID</t>
  </si>
  <si>
    <t>SIDS deaths by ethnic group</t>
  </si>
  <si>
    <t>SUDI deaths by ethnic group</t>
  </si>
  <si>
    <t>SidsSudiEth</t>
  </si>
  <si>
    <r>
      <t xml:space="preserve">
See </t>
    </r>
    <r>
      <rPr>
        <i/>
        <sz val="10"/>
        <color theme="1"/>
        <rFont val="Arial"/>
        <family val="2"/>
      </rPr>
      <t xml:space="preserve">Sudden infant death syndrome (SIDS) </t>
    </r>
    <r>
      <rPr>
        <sz val="10"/>
        <color theme="1"/>
        <rFont val="Arial"/>
        <family val="2"/>
      </rPr>
      <t xml:space="preserve">for more information. 
</t>
    </r>
  </si>
  <si>
    <t>Neonatal death rate</t>
  </si>
  <si>
    <t>Late neonatal death</t>
  </si>
  <si>
    <t>Neonatal death</t>
  </si>
  <si>
    <r>
      <t xml:space="preserve">
See </t>
    </r>
    <r>
      <rPr>
        <i/>
        <sz val="10"/>
        <color theme="1"/>
        <rFont val="Arial"/>
        <family val="2"/>
      </rPr>
      <t xml:space="preserve">Neonatal death </t>
    </r>
    <r>
      <rPr>
        <sz val="10"/>
        <color theme="1"/>
        <rFont val="Arial"/>
        <family val="2"/>
      </rPr>
      <t xml:space="preserve">for more information. 
</t>
    </r>
  </si>
  <si>
    <t>Perinatal death</t>
  </si>
  <si>
    <t>Perinatal death rate</t>
  </si>
  <si>
    <r>
      <t xml:space="preserve">
See </t>
    </r>
    <r>
      <rPr>
        <i/>
        <sz val="10"/>
        <color theme="1"/>
        <rFont val="Arial"/>
        <family val="2"/>
      </rPr>
      <t xml:space="preserve">Perinatal death </t>
    </r>
    <r>
      <rPr>
        <sz val="10"/>
        <color theme="1"/>
        <rFont val="Arial"/>
        <family val="2"/>
      </rPr>
      <t xml:space="preserve">for more information. 
</t>
    </r>
  </si>
  <si>
    <r>
      <t xml:space="preserve">
See </t>
    </r>
    <r>
      <rPr>
        <i/>
        <sz val="10"/>
        <color theme="1"/>
        <rFont val="Arial"/>
        <family val="2"/>
      </rPr>
      <t xml:space="preserve">Fetal death </t>
    </r>
    <r>
      <rPr>
        <sz val="10"/>
        <color theme="1"/>
        <rFont val="Arial"/>
        <family val="2"/>
      </rPr>
      <t xml:space="preserve">for more information. 
</t>
    </r>
  </si>
  <si>
    <r>
      <t xml:space="preserve">
See </t>
    </r>
    <r>
      <rPr>
        <i/>
        <sz val="10"/>
        <color theme="1"/>
        <rFont val="Arial"/>
        <family val="2"/>
      </rPr>
      <t xml:space="preserve">Infant death </t>
    </r>
    <r>
      <rPr>
        <sz val="10"/>
        <color theme="1"/>
        <rFont val="Arial"/>
        <family val="2"/>
      </rPr>
      <t xml:space="preserve">for more information. 
</t>
    </r>
  </si>
  <si>
    <r>
      <t xml:space="preserve">Includes all deaths with ICD-10 code R95 (Sudden Infant Death Syndrome) recorded either as the underlying cause of death or as a contributing cause. See </t>
    </r>
    <r>
      <rPr>
        <i/>
        <sz val="10"/>
        <color theme="1"/>
        <rFont val="Arial"/>
        <family val="2"/>
      </rPr>
      <t xml:space="preserve">SIDS rate </t>
    </r>
    <r>
      <rPr>
        <sz val="10"/>
        <color theme="1"/>
        <rFont val="Arial"/>
        <family val="2"/>
      </rPr>
      <t xml:space="preserve">for more information.
</t>
    </r>
  </si>
  <si>
    <t xml:space="preserve">Total number of live births plus fetal deaths (stillbirths). 
</t>
  </si>
  <si>
    <t>Total births</t>
  </si>
  <si>
    <t>Post-neonatal death rate</t>
  </si>
  <si>
    <t>D50–D89 Diseases of the blood and blood-forming organs and certain disorders involving the immune mechanism</t>
  </si>
  <si>
    <t>L00–L99 Diseases of the skin and subcutaneous tissue</t>
  </si>
  <si>
    <t>M00–M99 Diseases of the musculoskeletal system and connective tissue</t>
  </si>
  <si>
    <t>Infant death</t>
  </si>
  <si>
    <t xml:space="preserve">Death of a live-born infant before 168 completed hours (seven days) after birth (World Health Organization, 1977).
See flowchart showing time periods for fetal and infant deaths (About the publication). 
</t>
  </si>
  <si>
    <t xml:space="preserve">Live-born infant dying before the first year of life is completed (World Health Organization, 1977).  Infant deaths comprise early neonatal deaths, late neonatal deaths and post-neonatal deaths. 
See flowchart showing time periods for fetal and infant deaths (About the publication). 
</t>
  </si>
  <si>
    <t xml:space="preserve">Death of a live-born infant before 28 completed days after birth; includes early neonatal deaths and late neonatal deaths.
See flowchart showing time periods for fetal and infant deaths (About the publication). 
</t>
  </si>
  <si>
    <t xml:space="preserve">Fetal deaths and early neonatal deaths.
See flowchart showing time periods for fetal and infant deaths (About the publication). 
</t>
  </si>
  <si>
    <r>
      <t>Rate</t>
    </r>
    <r>
      <rPr>
        <b/>
        <vertAlign val="superscript"/>
        <sz val="10"/>
        <color theme="0"/>
        <rFont val="Arial"/>
        <family val="2"/>
      </rPr>
      <t>1</t>
    </r>
  </si>
  <si>
    <r>
      <t>Rate</t>
    </r>
    <r>
      <rPr>
        <b/>
        <vertAlign val="superscript"/>
        <sz val="10"/>
        <color theme="0"/>
        <rFont val="Arial"/>
        <family val="2"/>
      </rPr>
      <t>2</t>
    </r>
  </si>
  <si>
    <t>P05 Slow fetal growth and fetal malnutrition</t>
  </si>
  <si>
    <t>P07 Disorders related to short gestation and low birth weight, not elsewhere classified</t>
  </si>
  <si>
    <t>P08 Disorders related to long gestation and high birth weight</t>
  </si>
  <si>
    <t>P20 Intrauterine hypoxia</t>
  </si>
  <si>
    <t>P23 Congenital pneumonia</t>
  </si>
  <si>
    <t>P24 Neonatal aspiration syndromes</t>
  </si>
  <si>
    <t>P26 Pulmonary haemorrhage originating in the perinatal period</t>
  </si>
  <si>
    <t>P35 Congenital viral diseases</t>
  </si>
  <si>
    <t>P36 Bacterial sepsis of newborn</t>
  </si>
  <si>
    <t>P39 Other infections specific to the perinatal period</t>
  </si>
  <si>
    <t>P50 Fetal blood loss</t>
  </si>
  <si>
    <t>P52 Intracranial nontraumatic haemorrhage of fetus and newborn</t>
  </si>
  <si>
    <t>P56 Hydrops fetalis due to haemolytic disease</t>
  </si>
  <si>
    <t>P61 Other perinatal haematological disorders</t>
  </si>
  <si>
    <t>P83 Other conditions of integument specific to fetus and newborn</t>
  </si>
  <si>
    <t>P91 Other disturbances of cerebral status of newborn</t>
  </si>
  <si>
    <t>P95 Fetal death of unspecified cause</t>
  </si>
  <si>
    <t>P96 Other conditions originating in the perinatal period</t>
  </si>
  <si>
    <t>Q00 Anencephaly and similar malformations</t>
  </si>
  <si>
    <t>Q01 Encephalocele</t>
  </si>
  <si>
    <t>Q03 Congenital hydrocephalus</t>
  </si>
  <si>
    <t>Q04 Other congenital malformations of brain</t>
  </si>
  <si>
    <t>Q05 Spina bifida</t>
  </si>
  <si>
    <t>Q07 Other congenital malformations of nervous system</t>
  </si>
  <si>
    <t>Q20 Congenital malformations of cardiac chambers and connections</t>
  </si>
  <si>
    <t>Q22 Congenital malformations of pulmonary and tricuspid valves</t>
  </si>
  <si>
    <t>Q23 Congenital malformations of aortic and mitral valves</t>
  </si>
  <si>
    <t>Q24 Other congenital malformations of heart</t>
  </si>
  <si>
    <t>Q25 Congenital malformations of great arteries</t>
  </si>
  <si>
    <t>Q28 Other congenital malformations of circulatory system</t>
  </si>
  <si>
    <t>Q33 Congenital malformations of lung</t>
  </si>
  <si>
    <t>Q60 Renal agenesis and other reduction defects of kidney</t>
  </si>
  <si>
    <t>Q61 Cystic kidney disease</t>
  </si>
  <si>
    <t>Q64 Other congenital malformations of urinary system</t>
  </si>
  <si>
    <t>Q74 Other congenital malformations of limb(s)</t>
  </si>
  <si>
    <t>Q75 Other congenital malformations of skull and face bones</t>
  </si>
  <si>
    <t>Q79 Congenital malformations of the musculoskeletal system, not elsewhere classified</t>
  </si>
  <si>
    <t>Q87 Other specified congenital malformation syndromes affecting multiple systems</t>
  </si>
  <si>
    <t>Q89 Other congenital malformations, not elsewhere classified</t>
  </si>
  <si>
    <t>Q90 Down's syndrome</t>
  </si>
  <si>
    <t>Q91 Edwards' syndrome and Patau's syndrome</t>
  </si>
  <si>
    <t>Q92 Other trisomies and partial trisomies of the autosomes, not elsewhere classified</t>
  </si>
  <si>
    <t>Q99 Other chromosome abnormalities, not elsewhere classified</t>
  </si>
  <si>
    <t>A08 Viral and other specified intestinal infections</t>
  </si>
  <si>
    <t>A41 Other sepsis</t>
  </si>
  <si>
    <t>C71 Malignant neoplasm of brain</t>
  </si>
  <si>
    <t>E88 Other metabolic disorders</t>
  </si>
  <si>
    <t>G00 Bacterial meningitis, not elsewhere classified</t>
  </si>
  <si>
    <t>G12 Spinal muscular atrophy and related syndromes</t>
  </si>
  <si>
    <t>G40 Epilepsy</t>
  </si>
  <si>
    <t>I40 Acute myocarditis</t>
  </si>
  <si>
    <t>I42 Cardiomyopathy</t>
  </si>
  <si>
    <t>J14 Pneumonia due to Haemophilus influenzae</t>
  </si>
  <si>
    <t>J15 Bacterial pneumonia, not elsewhere classified</t>
  </si>
  <si>
    <t>J18 Pneumonia, organism unspecified</t>
  </si>
  <si>
    <t>P21 Birth asphyxia</t>
  </si>
  <si>
    <t>P22 Respiratory distress of newborn</t>
  </si>
  <si>
    <t>P25 Air leak syndrome originating in the perinatal period</t>
  </si>
  <si>
    <t>P27 Chronic respiratory disease originating in the perinatal period</t>
  </si>
  <si>
    <t>P28 Other respiratory conditions originating in the perinatal period</t>
  </si>
  <si>
    <t>P70 Transitory disorders of carbohydrate metabolism specific to fetus and newborn</t>
  </si>
  <si>
    <t>P77 Necrotising enterocolitis of fetus and newborn</t>
  </si>
  <si>
    <t>Q21 Congenital malformations of cardiac septa</t>
  </si>
  <si>
    <t>Q26 Congenital malformations of great veins</t>
  </si>
  <si>
    <t>Q32 Congenital malformations of trachea and bronchus</t>
  </si>
  <si>
    <t>Q43 Other congenital malformations of intestine</t>
  </si>
  <si>
    <t>Q93 Monosomies and deletions from the autosomes, not elsewhere classified</t>
  </si>
  <si>
    <t>R95 Sudden infant death syndrome</t>
  </si>
  <si>
    <t>R99 Other ill-defined and unspecified causes of mortality</t>
  </si>
  <si>
    <t>V03 Pedestrian injured in collision with car, pick-up truck or van</t>
  </si>
  <si>
    <t>W75 Accidental suffocation and strangulation in bed</t>
  </si>
  <si>
    <t>Y07 Other maltreatment syndromes</t>
  </si>
  <si>
    <t>Percentage of infant deaths (%)</t>
  </si>
  <si>
    <t>Infant deaths by year</t>
  </si>
  <si>
    <t>Fetal deaths by year</t>
  </si>
  <si>
    <t>Percentage of fetal deaths (%)</t>
  </si>
  <si>
    <t xml:space="preserve">Data sources
</t>
  </si>
  <si>
    <t>Note: flowcharts showing time periods for fetal and infant deaths, and how cause of death and stillbirth data is processed are displayed below.</t>
  </si>
  <si>
    <t>Cause of death: time trends</t>
  </si>
  <si>
    <t>Cause of death by ethnic group</t>
  </si>
  <si>
    <t>SIDS and SUDI deaths by ethnic group</t>
  </si>
  <si>
    <t>CoDTrend</t>
  </si>
  <si>
    <t>CoDEth</t>
  </si>
  <si>
    <t>KeyFindings</t>
  </si>
  <si>
    <t>NZRate</t>
  </si>
  <si>
    <r>
      <t>1998</t>
    </r>
    <r>
      <rPr>
        <b/>
        <vertAlign val="superscript"/>
        <sz val="10"/>
        <color theme="0"/>
        <rFont val="Arial"/>
        <family val="2"/>
      </rPr>
      <t xml:space="preserve"> 1</t>
    </r>
  </si>
  <si>
    <r>
      <t>Deaths</t>
    </r>
    <r>
      <rPr>
        <b/>
        <vertAlign val="superscript"/>
        <sz val="10"/>
        <color theme="1"/>
        <rFont val="Arial"/>
        <family val="2"/>
      </rPr>
      <t>2</t>
    </r>
  </si>
  <si>
    <r>
      <t>Fetal</t>
    </r>
    <r>
      <rPr>
        <vertAlign val="superscript"/>
        <sz val="10"/>
        <color theme="1"/>
        <rFont val="Arial"/>
        <family val="2"/>
      </rPr>
      <t>3</t>
    </r>
  </si>
  <si>
    <r>
      <t>Perinatal</t>
    </r>
    <r>
      <rPr>
        <vertAlign val="superscript"/>
        <sz val="10"/>
        <color theme="1"/>
        <rFont val="Arial"/>
        <family val="2"/>
      </rPr>
      <t>3</t>
    </r>
  </si>
  <si>
    <r>
      <t>Neonatal</t>
    </r>
    <r>
      <rPr>
        <vertAlign val="superscript"/>
        <sz val="10"/>
        <color theme="1"/>
        <rFont val="Arial"/>
        <family val="2"/>
      </rPr>
      <t>4</t>
    </r>
  </si>
  <si>
    <r>
      <t>Post-neonatal</t>
    </r>
    <r>
      <rPr>
        <vertAlign val="superscript"/>
        <sz val="10"/>
        <color theme="1"/>
        <rFont val="Arial"/>
        <family val="2"/>
      </rPr>
      <t>4</t>
    </r>
  </si>
  <si>
    <r>
      <t>Infant</t>
    </r>
    <r>
      <rPr>
        <vertAlign val="superscript"/>
        <sz val="10"/>
        <color theme="1"/>
        <rFont val="Arial"/>
        <family val="2"/>
      </rPr>
      <t>4</t>
    </r>
  </si>
  <si>
    <t>Analytical methods</t>
  </si>
  <si>
    <t>Numbers and rates</t>
  </si>
  <si>
    <t>Confidence intervals</t>
  </si>
  <si>
    <t>Confidence interval</t>
  </si>
  <si>
    <t xml:space="preserve">The New Zealand Social Deprivation Index is a measure of socioeconomic status calculated for small geographic areas. It is calculated at the level of meshblocks (geographical units containing a median of 90 people), and the Ministry of Health maps these to domicile codes, which are built up to the relevant geographic scale using weighted average 'usually resident population' counts from the Census. This publication presents fetal and infant death rates by deprivation quintile of residence, ranging from 1 (least deprived) to 5 (most deprived), according to the 2006 New Zealand Deprivation Index. Approximately equal numbers of people reside in areas associated with each of the five deprivation areas.
</t>
  </si>
  <si>
    <t>NZ</t>
  </si>
  <si>
    <t>LowerInt</t>
  </si>
  <si>
    <t>UpperInt</t>
  </si>
  <si>
    <t>Graphs by DHB</t>
  </si>
  <si>
    <t>GraphsDHB</t>
  </si>
  <si>
    <t>GraphsNZ</t>
  </si>
  <si>
    <t>National graphs</t>
  </si>
  <si>
    <t>LowerLimit</t>
  </si>
  <si>
    <t>UpperLimit</t>
  </si>
  <si>
    <t>NZLowerInt</t>
  </si>
  <si>
    <t>NZUpperInt</t>
  </si>
  <si>
    <t>Deaths</t>
  </si>
  <si>
    <t>Number of deaths by year</t>
  </si>
  <si>
    <t>LowerLim</t>
  </si>
  <si>
    <t>UppperLim</t>
  </si>
  <si>
    <t>Year</t>
  </si>
  <si>
    <t>Fetal death rate (per 1000 total births)</t>
  </si>
  <si>
    <t>Infant death rate (per 1000 live births)</t>
  </si>
  <si>
    <t>Age group</t>
  </si>
  <si>
    <t>ConfLevel</t>
  </si>
  <si>
    <t>2007-2011</t>
  </si>
  <si>
    <t>DHBUpperInt</t>
  </si>
  <si>
    <t>DHBLowerInt</t>
  </si>
  <si>
    <t>National</t>
  </si>
  <si>
    <t xml:space="preserve">List of common terms and descriptions
</t>
  </si>
  <si>
    <t xml:space="preserve">Flowcharts detailing time periods for each type of death and stages for processing cause(s) of death and stillbirth data
</t>
  </si>
  <si>
    <t xml:space="preserve">Analytical methods: numbers and rates, confidence intervals
</t>
  </si>
  <si>
    <t>Sudden unexpected death in infancy (SUDI)</t>
  </si>
  <si>
    <r>
      <t xml:space="preserve">See </t>
    </r>
    <r>
      <rPr>
        <i/>
        <sz val="10"/>
        <color theme="1"/>
        <rFont val="Arial"/>
        <family val="2"/>
      </rPr>
      <t xml:space="preserve">Sudden unexpected death in infancy (SUDI).
</t>
    </r>
  </si>
  <si>
    <r>
      <t xml:space="preserve">
See </t>
    </r>
    <r>
      <rPr>
        <i/>
        <sz val="10"/>
        <color theme="1"/>
        <rFont val="Arial"/>
        <family val="2"/>
      </rPr>
      <t xml:space="preserve">Sudden unexpected death in infancy (SUDI) </t>
    </r>
    <r>
      <rPr>
        <sz val="10"/>
        <color theme="1"/>
        <rFont val="Arial"/>
        <family val="2"/>
      </rPr>
      <t xml:space="preserve">for more information. 
</t>
    </r>
  </si>
  <si>
    <t>Sudden unexpected death in infancy (SUDI): time trends</t>
  </si>
  <si>
    <r>
      <t xml:space="preserve">The error bars on the charts in this publication represent 95% confidence intervals for the rate, which have been calculated using Byar's method (Association of Public Health Observatories. 2008. </t>
    </r>
    <r>
      <rPr>
        <i/>
        <sz val="10"/>
        <color theme="1"/>
        <rFont val="Arial"/>
        <family val="2"/>
      </rPr>
      <t>Technical Briefing 3: Commonly used public health statistics and their confidence intervals</t>
    </r>
    <r>
      <rPr>
        <sz val="10"/>
        <color theme="1"/>
        <rFont val="Arial"/>
        <family val="2"/>
      </rPr>
      <t xml:space="preserve">. URL: http://www.apho.org.uk/resource/item.aspx?RID=48457. Accessed 16 July 2014).
</t>
    </r>
  </si>
  <si>
    <r>
      <t xml:space="preserve">
See </t>
    </r>
    <r>
      <rPr>
        <i/>
        <sz val="10"/>
        <color theme="1"/>
        <rFont val="Arial"/>
        <family val="2"/>
      </rPr>
      <t xml:space="preserve">Post-neonatal deaths </t>
    </r>
    <r>
      <rPr>
        <sz val="10"/>
        <color theme="1"/>
        <rFont val="Arial"/>
        <family val="2"/>
      </rPr>
      <t xml:space="preserve">for more information. 
</t>
    </r>
  </si>
  <si>
    <t>DHBName</t>
  </si>
  <si>
    <t>District health board region</t>
  </si>
  <si>
    <t>Select DHB:</t>
  </si>
  <si>
    <t>Underlying cause of death</t>
  </si>
  <si>
    <t>Pacific peoples</t>
  </si>
  <si>
    <r>
      <t xml:space="preserve">Some tables included in this publication present death rates by various subgroups of the total population, defined by ethnic group, maternal age, socioeconomic deprivation, sex of infant or district health board (DHB). These rates have been calculated using the relevant population for each subgroup. For example, the infant death rate for </t>
    </r>
    <r>
      <rPr>
        <sz val="10"/>
        <color theme="1"/>
        <rFont val="Arial"/>
        <family val="2"/>
      </rPr>
      <t xml:space="preserve">Māori was calculated using the number of Māori live births as the denominator. Values used for calculating rates are usually included within the table or can be derived from the sheet 'BirthsTrend'. 
Rates for 1998 have been calculated using live births registered in 1997 as the denominator due to a large undercount in birth registrations during 1998.
It is important to note that the number of fetal and infant deaths in New Zealand is small and may cause rates to fluctuate markedly from year to year. Rates derived from small numbers should therefore be interpreted with caution. 
</t>
    </r>
  </si>
  <si>
    <r>
      <t>Q00</t>
    </r>
    <r>
      <rPr>
        <b/>
        <sz val="10"/>
        <color theme="1"/>
        <rFont val="Calibri"/>
        <family val="2"/>
      </rPr>
      <t>−</t>
    </r>
    <r>
      <rPr>
        <b/>
        <sz val="10"/>
        <color theme="1"/>
        <rFont val="Arial"/>
        <family val="2"/>
      </rPr>
      <t>Q99 Congenital malformations, deformations and chromosomal abnormalities</t>
    </r>
  </si>
  <si>
    <t>Fetal and infant death publication series</t>
  </si>
  <si>
    <t>District Health Board (DHB)</t>
  </si>
  <si>
    <t>District Health Board</t>
  </si>
  <si>
    <t>Type</t>
  </si>
  <si>
    <t>Denom</t>
  </si>
  <si>
    <t>District health board (DHB)</t>
  </si>
  <si>
    <t xml:space="preserve">An organisation established as such by or under section 19 of the New Zealand Public Health and Disability Act 2000. In this publication, numbers and rates are presented by district health board (DHB) region of residence (derived from domicile). 'Unknown' includes persons residing in an area outside the DHB and those from overseas.
</t>
  </si>
  <si>
    <t>ICD</t>
  </si>
  <si>
    <r>
      <t>ICD Chapter</t>
    </r>
    <r>
      <rPr>
        <b/>
        <vertAlign val="superscript"/>
        <sz val="10"/>
        <color theme="0"/>
        <rFont val="Arial"/>
        <family val="2"/>
      </rPr>
      <t>1</t>
    </r>
  </si>
  <si>
    <r>
      <t>Fetal death rate by year</t>
    </r>
    <r>
      <rPr>
        <b/>
        <vertAlign val="superscript"/>
        <sz val="10"/>
        <color theme="0"/>
        <rFont val="Arial"/>
        <family val="2"/>
      </rPr>
      <t>2</t>
    </r>
  </si>
  <si>
    <r>
      <t>Infant death rate by year</t>
    </r>
    <r>
      <rPr>
        <b/>
        <vertAlign val="superscript"/>
        <sz val="10"/>
        <color theme="0"/>
        <rFont val="Arial"/>
        <family val="2"/>
      </rPr>
      <t>2</t>
    </r>
  </si>
  <si>
    <r>
      <t>ICD Chapter / 3-character code and description</t>
    </r>
    <r>
      <rPr>
        <b/>
        <vertAlign val="superscript"/>
        <sz val="10"/>
        <color theme="0"/>
        <rFont val="Arial"/>
        <family val="2"/>
      </rPr>
      <t>1</t>
    </r>
  </si>
  <si>
    <t>Termination of pregnancy</t>
  </si>
  <si>
    <t>Early neonatal death</t>
  </si>
  <si>
    <t>Post-neonatal death</t>
  </si>
  <si>
    <t>BDM</t>
  </si>
  <si>
    <t xml:space="preserve">The first weight of the baby obtained after birth (usually measured to the nearest 10 grams and obtained within an hour of birth). Birthweights are categorised as follows: extremely low (&lt;1000g), very low (1000g−1499g), low (1500g−2499g), normal (2500g−4499g), and high (≥4500g).
</t>
  </si>
  <si>
    <t xml:space="preserve">Range of values describing the uncertainty around a single value used to estimate the true value in a population (eg, underlying or true rate). Confidence intervals describe how different the estimate could have been if chance had led to a different set of data, and can be used to compare groups of data. If the confidence intervals of two different groups do not overlap, then it is likely that their rates are different. If they overlap, it is not possible to draw any statistical conclusions about the difference between them. 
See Analytical Methods for more information about methods used to calculate confidence intervals in this publication (About the publication).
</t>
  </si>
  <si>
    <t xml:space="preserve">Live birth is the complete expulsion or extraction from its mother of a product of conception, irrespective of the duration of the pregnancy, which, after such separation, breathes or shows any other evidence of life, such as beating of the heart, pulsation of the umbilical cord, or definite movement of voluntary muscles, whether or not the umbilical cord has been cut or the placenta is attached; each product of such a birth is considered liveborn (World Health Organization, 1977).
</t>
  </si>
  <si>
    <t xml:space="preserve">The (a) disease or injury which initiated the train of morbid events leading directly to death, or (b) the circumstances of the accident or violence which produced the fatal injury (World Health Organization, 1979).
</t>
  </si>
  <si>
    <t>The Mortality Collection (MORT)</t>
  </si>
  <si>
    <t>Fetal and Infant Deaths 2012</t>
  </si>
  <si>
    <t>Data presented in these tables was extracted from the Ministry of Health's Mortality Collection (MORT) on 26 March 2015. MORT contains data on all deaths registered in New Zealand and all registerable stillbirths (fetal deaths). Death and stillbirth registration data is sent electronically to MORT from BDM each month. In addition, the Ministry of Health receives medical certificates of causes of death (completed by certifying doctors) from funeral directors, as well as coronial findings relating to infant deaths from Coronial Services (Ministry of Justice). Each death is then assigned an underlying cause of death code by the Ministry of Health, using the International Statistical Classification of Diseases and Related Health Problems, 10th Revision, Australian Modification (ICD-10-AM), 6th Edition.</t>
  </si>
  <si>
    <t>Key findings for 2012</t>
  </si>
  <si>
    <t xml:space="preserve">Key findings for 2012
</t>
  </si>
  <si>
    <t xml:space="preserve">Fetal death rate by district health board, 2012
</t>
  </si>
  <si>
    <t xml:space="preserve">Infant death rate by district health board, 2012
</t>
  </si>
  <si>
    <t>Aggregate (2008−2012)</t>
  </si>
  <si>
    <t xml:space="preserve">Rates of sudden unexpected death in infancy (SUDI) and sudden infant death syndrome (SIDS), by ethnic group, 2008−2012
</t>
  </si>
  <si>
    <t xml:space="preserve">Rates of sudden unexpected death in infancy (SUDI) and sudden infant death syndrome (SIDS) by deprivation quintile of residence, 2008−2012
</t>
  </si>
  <si>
    <t xml:space="preserve">Rate of sudden infant death syndrome (SIDS) by district health board, 2008−2012
</t>
  </si>
  <si>
    <t xml:space="preserve">Rate of sudden unexpected death in infancy (SUDI) by district health board, 2008−2012
</t>
  </si>
  <si>
    <t>&lt;20</t>
  </si>
  <si>
    <t>2008-2012</t>
  </si>
  <si>
    <r>
      <t>2007</t>
    </r>
    <r>
      <rPr>
        <b/>
        <sz val="10"/>
        <color theme="1"/>
        <rFont val="Calibri"/>
        <family val="2"/>
      </rPr>
      <t>–</t>
    </r>
    <r>
      <rPr>
        <b/>
        <sz val="10"/>
        <color theme="1"/>
        <rFont val="Arial"/>
        <family val="2"/>
      </rPr>
      <t>2011</t>
    </r>
  </si>
  <si>
    <t>Live
births</t>
  </si>
  <si>
    <t>A37 Whooping cough</t>
  </si>
  <si>
    <t>A40 Streptococcal sepsis</t>
  </si>
  <si>
    <t>C76 Malignant neoplasm of other and ill-defined sites</t>
  </si>
  <si>
    <t>C95 Leukaemia of unspecified cell type</t>
  </si>
  <si>
    <t>D18 Haemangioma and lymphangioma</t>
  </si>
  <si>
    <t>D37 Neoplasm of uncertain or unknown behaviour of oral cavity and digestive organs</t>
  </si>
  <si>
    <t>D48 Neoplasm of uncertain or unknown behaviour of other and unspecified sites</t>
  </si>
  <si>
    <t>D82 Immunodeficiency associated with other major defects</t>
  </si>
  <si>
    <t>E72 Other disorders of amino-acid metabolism</t>
  </si>
  <si>
    <t>G03 Meningitis due to other and unspecified causes</t>
  </si>
  <si>
    <t>G80 Cerebral palsy</t>
  </si>
  <si>
    <t>J13 Pneumonia due to Streptococcus pneumoniae</t>
  </si>
  <si>
    <t>J21 Acute bronchiolitis</t>
  </si>
  <si>
    <t>P29 Cardiovascular disorders originating in the perinatal period</t>
  </si>
  <si>
    <t>P53 Haemorrhagic disease of fetus and newborn</t>
  </si>
  <si>
    <t>P72 Other transitory neonatal endocrine disorders</t>
  </si>
  <si>
    <t>P78 Other perinatal digestive system disorders</t>
  </si>
  <si>
    <t>Q39 Congenital malformations of oesophagus</t>
  </si>
  <si>
    <t>Q44 Congenital malformations of gallbladder, bile ducts and liver</t>
  </si>
  <si>
    <t>Q45 Other congenital malformations of digestive system</t>
  </si>
  <si>
    <t>Q62 Congenital obstructive defects of renal pelvis and congenital malformations of ureter</t>
  </si>
  <si>
    <t>Q63 Other congenital malformations of kidney</t>
  </si>
  <si>
    <t>Q66 Congenital deformities of feet</t>
  </si>
  <si>
    <t>Q67 Congenital musculoskeletal deformities of head, face, spine and chest</t>
  </si>
  <si>
    <t>Q72 Reduction defects of lower limb</t>
  </si>
  <si>
    <t>Q78 Other osteochondrodysplasias</t>
  </si>
  <si>
    <t>Q98 Other sex chromosome abnormalities, male phenotype, not elsewhere classified</t>
  </si>
  <si>
    <t>W08 Fall involving other furniture</t>
  </si>
  <si>
    <t>Y08 Assault by other specified means</t>
  </si>
  <si>
    <t xml:space="preserve">Number and rate of deaths, by death type, 1996−2012
</t>
  </si>
  <si>
    <t xml:space="preserve">Rates of sudden unexpected death in infancy (SUDI) and sudden infant death syndrome (SIDS), by maternal age group, 2008−2012
</t>
  </si>
  <si>
    <t xml:space="preserve">Number, percentage and rate of fetal deaths by ICD chapter of underlying cause of death, 2008–2012
</t>
  </si>
  <si>
    <t xml:space="preserve">Number, percentage and rate of infant deaths by ICD chapter of underlying cause of death, 2008–2012
</t>
  </si>
  <si>
    <t xml:space="preserve">Fetal death rate, by sex, ethnic group, maternal age group, deprivation quintile of residence, gestational age, birthweight, and district health board 1996−2012
</t>
  </si>
  <si>
    <t xml:space="preserve">Number of perinatal deaths, by sex, ethnic group, maternal age group, deprivation quintile of residence, gestational age, birthweight and district health board 1996−2012
</t>
  </si>
  <si>
    <t xml:space="preserve">Perinatal death rate, by sex, ethnic group, maternal age group, deprivation quintile of residence, gestational age, birthweight and district health board, 1996−2012
</t>
  </si>
  <si>
    <t xml:space="preserve">Number of neonatal deaths, by sex, ethnic group, maternal age group, deprivation quintile of residence, gestational age, birthweight and district health board, 1996−2012
</t>
  </si>
  <si>
    <t xml:space="preserve">Neonatal death rate, by sex, ethnic group, maternal age group, deprivation quintile of residence, gestational age, birthweight and district health board, 1996−2012
</t>
  </si>
  <si>
    <t xml:space="preserve">Number of post-neonatal deaths, by sex, ethnic group, maternal age group, deprivation quintile of residence, gestational age, birthweight and district health board, 1996−2012
</t>
  </si>
  <si>
    <t xml:space="preserve">Post-neonatal death rate, by sex, ethnic group, maternal age group, deprivation quintile of residence, gestational age, birthweight and district health board, 1996−2012
</t>
  </si>
  <si>
    <t xml:space="preserve">Number of infant deaths, by sex, ethnic group, maternal age group, deprivation quintile of residence, gestational age, birthweight and district health board, 1996−2012
</t>
  </si>
  <si>
    <t xml:space="preserve">Infant death rate, by sex, ethnic group, maternal age group, deprivation quintile of residence, gestational age, birthweight and district health board, 1996−2012
</t>
  </si>
  <si>
    <t xml:space="preserve">Number of live births, by sex, ethnic group, maternal age group, deprivation quintile of residence, gestational age, birthweight and district health board, 1996−2012
</t>
  </si>
  <si>
    <t xml:space="preserve">Number of fetal deaths, infant deaths and live births for each ethnic group, by sex, maternal age group, deprivation quintile of residence, gestational age and birthweight, 2012
</t>
  </si>
  <si>
    <t xml:space="preserve">Rate of fetal deaths and infant deaths for each ethnic group, by sex, maternal age group, deprivation quintile of residence, gestational age and birthweight, 2012
</t>
  </si>
  <si>
    <t xml:space="preserve">Number of fetal deaths, infant deaths and live births for each maternal age group, by sex, ethnic group, deprivation quintile of residence, gestational age and birthweight, 2012
</t>
  </si>
  <si>
    <t xml:space="preserve">Rate of fetal deaths and infant deaths for each maternal age group, by sex, ethnic group, deprivation quintile of residence, gestational age and birthweight, 2012
</t>
  </si>
  <si>
    <t xml:space="preserve">Number of fetal deaths, infant deaths and live births for each deprivation quintile of residence, by sex, ethnic group, maternal age group, gestational age and birthweight, 2012
</t>
  </si>
  <si>
    <t xml:space="preserve">Rate of fetal deaths and infant deaths for each deprivation quintile of residence, by sex, ethnic group, maternal age group, gestational age and birthweight, 2012
</t>
  </si>
  <si>
    <t xml:space="preserve">Number of fetal deaths, infant deaths and live births for each gestational age, by sex, ethnic group, maternal age group, deprivation quintile of residence and birthweight, 2012
</t>
  </si>
  <si>
    <t xml:space="preserve">Rate of fetal deaths and infant deaths for each gestational age, by sex, ethnic group, maternal age group, deprivation quintile of residence, gestational age and birthweight, 2012
</t>
  </si>
  <si>
    <t xml:space="preserve">Number of fetal deaths, infant deaths and live births, for each birthweight, by sex, ethnic group, maternal age group, deprivation quintile of residence and gestational age, 2012
</t>
  </si>
  <si>
    <t xml:space="preserve">Rate of fetal deaths and infant deaths for each birthweight, by sex, ethnic group, maternal age group, deprivation quintile of residence and gestational age, 2012
</t>
  </si>
  <si>
    <t xml:space="preserve">Number and rate of infant deaths, by age at death, sex, ethnic group, maternal age group, deprivation quintile of residence, gestational age and birthweight, 2012
</t>
  </si>
  <si>
    <t xml:space="preserve">Number of infant deaths classified as sudden infant death syndrome (SIDS) by sex, ethnic group, maternal age group, deprivation quintile of residence, gestational age, birthweight and district health board during 2000−2012, as well as rates for the aggregate period 2008−2012
</t>
  </si>
  <si>
    <t xml:space="preserve">Number of infant deaths classified as sudden unexpected death in infancy (SUDI) by sex, ethnic group, maternal age group, deprivation quintile of residence, gestational age, birthweight and district health board during 2000−2012, as well as rates for the aggregate period 2008−2012
</t>
  </si>
  <si>
    <t xml:space="preserve">Number of infant deaths classified as sudden infant death syndrome (SIDS) and sudden unexpected death in infancy (SUDI) for each ethnic group, by sex, maternal age group, deprivation quintile of residence, gestational age and birthweight, 2012
</t>
  </si>
  <si>
    <t xml:space="preserve">Rates of sudden unexpected death in infancy (SUDI) and sudden infant death syndrome (SIDS), 2000−2012
</t>
  </si>
  <si>
    <t xml:space="preserve">Rate of fetal deaths and infant deaths for selected district health board, by sex, ethnic group, maternal age group, deprivation quintile of residence, gestational age and birthweight, 2012
</t>
  </si>
  <si>
    <t xml:space="preserve">Rate of fetal and infant deaths for selected district health board, by ethnic group, maternal age group and deprivation quintile of residence, 2012
</t>
  </si>
  <si>
    <r>
      <t>Number of infant deaths classified as sudden infant death syndrome (SIDS) and sudden unexpected death in infancy (SUDI) for each ethnic group, by sex, maternal age group, deprivation quintile of residence, gestational age and birthweight, 2008</t>
    </r>
    <r>
      <rPr>
        <sz val="10"/>
        <color theme="1"/>
        <rFont val="Calibri"/>
        <family val="2"/>
      </rPr>
      <t>–</t>
    </r>
    <r>
      <rPr>
        <sz val="10"/>
        <color theme="1"/>
        <rFont val="Arial"/>
        <family val="2"/>
      </rPr>
      <t xml:space="preserve">2012
</t>
    </r>
  </si>
  <si>
    <r>
      <t>Total</t>
    </r>
    <r>
      <rPr>
        <b/>
        <vertAlign val="superscript"/>
        <sz val="10"/>
        <color theme="0"/>
        <rFont val="Arial"/>
        <family val="2"/>
      </rPr>
      <t>1</t>
    </r>
  </si>
  <si>
    <t>2 Rate is expressed as per 1000 live births.</t>
  </si>
  <si>
    <t>1 Rate is expressed as per 1000 total births.</t>
  </si>
  <si>
    <t xml:space="preserve">1 Total includes deaths/births where deprivation quintile was unknown. </t>
  </si>
  <si>
    <t xml:space="preserve">1 Total includes deaths/births where maternal age group was unknown. </t>
  </si>
  <si>
    <t xml:space="preserve">1 Total includes deaths/births where gestational age was unknown. </t>
  </si>
  <si>
    <t xml:space="preserve">1 Total includes deaths/births where birthweight was unknown. </t>
  </si>
  <si>
    <t>1 Rate is expressed as per 1000 live births.</t>
  </si>
  <si>
    <t>1 International Statistical Classification of Diseases and Related Health Problems (ICD) chapter.</t>
  </si>
  <si>
    <t>2 Rate is expressed as per 1000 total births.</t>
  </si>
  <si>
    <t>Note: Fetal deaths in this table include those resulting from terminations of pregnancy (meeting birthweight and gestation requirements). In cases of fetal deaths resulting from terminations of pregnancy, the ICD-10 code, 'Termination of pregnancy, affecting fetus and newborn (P96.4)' is usually recorded as a contributing cause of death (as opposed to the underlying cause of death). For example, in the case of a death resulting from termination of pregnancy for congenital anomaly, the ICD-10 code for the specific congenital anomaly (Q00−Q99) is assigned as the underlying cause of death, and 'Termination of pregnancy, affecting fetus and newborn (P96.4)' is recorded as the contributing cause of death.</t>
  </si>
  <si>
    <r>
      <t>Note: Infant deaths in this table may include those resulting from terminations of pregnancy. In cases of infant deaths resulting from terminations of pregnancy, the ICD-10 code, 'Termination of pregnancy, affecting fetus and newborn (P96.4)' is usually recorded as a</t>
    </r>
    <r>
      <rPr>
        <i/>
        <sz val="9"/>
        <color theme="1"/>
        <rFont val="Arial"/>
        <family val="2"/>
      </rPr>
      <t xml:space="preserve"> contributing cause of death</t>
    </r>
    <r>
      <rPr>
        <sz val="9"/>
        <color theme="1"/>
        <rFont val="Arial"/>
        <family val="2"/>
      </rPr>
      <t xml:space="preserve"> (as opposed to the underlying cause of death). For example, in the case of a death resulting from termination of pregnancy for congenital anomaly, the ICD-10 code for the specific congenital anomaly (Q00−Q99) is assigned as the </t>
    </r>
    <r>
      <rPr>
        <i/>
        <sz val="9"/>
        <color theme="1"/>
        <rFont val="Arial"/>
        <family val="2"/>
      </rPr>
      <t>underlying cause of death</t>
    </r>
    <r>
      <rPr>
        <sz val="9"/>
        <color theme="1"/>
        <rFont val="Arial"/>
        <family val="2"/>
      </rPr>
      <t xml:space="preserve">, and 'Termination of pregnancy, affecting fetus and newborn (P96.4)' is recorded as the </t>
    </r>
    <r>
      <rPr>
        <i/>
        <sz val="9"/>
        <color theme="1"/>
        <rFont val="Arial"/>
        <family val="2"/>
      </rPr>
      <t>contributing cause of death</t>
    </r>
    <r>
      <rPr>
        <sz val="9"/>
        <color theme="1"/>
        <rFont val="Arial"/>
        <family val="2"/>
      </rPr>
      <t>.</t>
    </r>
  </si>
  <si>
    <t>1 International Statistical Classification of Diseases and Related Health Problems (ICD) chapter and three character core classification.</t>
  </si>
  <si>
    <r>
      <t xml:space="preserve">Note: Fetal and infant death numbers presented in this table include those resulting from terminations of pregnancy (meeting birthweight and gestation requirements). In cases of fetal and infant deaths resulting from terminations of pregnancy, the ICD-10 code, 'Termination of pregnancy, affecting fetus and newborn (P96.4)' is usually recorded as a </t>
    </r>
    <r>
      <rPr>
        <i/>
        <sz val="9"/>
        <color theme="1"/>
        <rFont val="Arial"/>
        <family val="2"/>
      </rPr>
      <t xml:space="preserve">contributing cause of death </t>
    </r>
    <r>
      <rPr>
        <sz val="9"/>
        <color theme="1"/>
        <rFont val="Arial"/>
        <family val="2"/>
      </rPr>
      <t xml:space="preserve">(as opposed to the underlying cause of death). For example, in the case of a death resulting from termination of pregnancy for congenital anomaly, the ICD-10 code for the specific congenital anomaly (Q00−Q99) is assigned as the </t>
    </r>
    <r>
      <rPr>
        <i/>
        <sz val="9"/>
        <color theme="1"/>
        <rFont val="Arial"/>
        <family val="2"/>
      </rPr>
      <t>underlying cause of death</t>
    </r>
    <r>
      <rPr>
        <sz val="9"/>
        <color theme="1"/>
        <rFont val="Arial"/>
        <family val="2"/>
      </rPr>
      <t xml:space="preserve">, and 'Termination of pregnancy, affecting fetus and newborn (P96.4)' is recorded as the </t>
    </r>
    <r>
      <rPr>
        <i/>
        <sz val="9"/>
        <color theme="1"/>
        <rFont val="Arial"/>
        <family val="2"/>
      </rPr>
      <t>contributing cause of death</t>
    </r>
    <r>
      <rPr>
        <sz val="9"/>
        <color theme="1"/>
        <rFont val="Arial"/>
        <family val="2"/>
      </rPr>
      <t>.</t>
    </r>
  </si>
  <si>
    <t xml:space="preserve">This equates to a fetal death rate of 7.2 per 1000 total births and an infant death rate of 4.7 per 1000 live births.
</t>
  </si>
  <si>
    <t xml:space="preserve">The fetal death rate in 2012 was highest for babies of older women (12.2 per 1000 total births for the 40+ years age group), followed by babies of young women (10.5 per 1000 total births for the &lt;20 years age group).
</t>
  </si>
  <si>
    <t xml:space="preserve">Babies of young women (&lt;20 years age group) also had the highest infant death rate, at 8.5 per 1000 live births. The rate was lowest for babies of women in the 30–34 years age group.
</t>
  </si>
  <si>
    <t>Socioeconomic deprivation</t>
  </si>
  <si>
    <t xml:space="preserve">In 2012, the fetal death rate was highest among those residing in the most deprived areas. The rate for quintile 5 (9.3 per 1000 total births) was about 1.5 times the rate for all other quintiles (average of 6.4 per 1000 total births).
</t>
  </si>
  <si>
    <t xml:space="preserve">Approximately 81% of fetal deaths were preterm (&lt;37 weeks’ gestation), the majority of which were very preterm (&lt;32 weeks’ gestation). 
</t>
  </si>
  <si>
    <t xml:space="preserve">Of the infant deaths registered in 2012, 61.7% were born preterm, the majority of which were born very preterm.
</t>
  </si>
  <si>
    <t xml:space="preserve">Approximately 64% of fetal deaths and 44% of infant deaths registered in 2012 had an extremely low birthweight (&lt;1000g).
</t>
  </si>
  <si>
    <t xml:space="preserve">‘Fetal death of unspecified cause (P95)’ accounted for 42% of all fetal deaths.
</t>
  </si>
  <si>
    <t xml:space="preserve">ICD-10 chapter groups ‘Certain conditions originating in the perinatal period (P00–P96)’ and ‘Congenital malformations, deformations and chromosomal abnormalities (Q00–Q99) accounted for 50% and 24%, respectively, of infant deaths.
</t>
  </si>
  <si>
    <t xml:space="preserve">The most common cause of infant death was ‘Disorders related to short gestation and low birthweight (P07)’ (21%).
</t>
  </si>
  <si>
    <t xml:space="preserve">There were 36 deaths recorded as sudden unexpected death in infancy (SUDI) in 2012, including 18 sudden infant death syndrome (SIDS) deaths. These SUDI deaths included 22 males and 14 females.
</t>
  </si>
  <si>
    <t xml:space="preserve">As with the previous five-year period (2007–2011), infant death rates in 2012 were higher among babies residing in more deprived areas than for those residing in less deprived areas. The infant death rate for quintile 5 (most deprived) was 8.1 per 1000 live births. This was almost three times the rate for quintile 1 (least deprived) at 2.8 per 1000 live births (Figure 4).
</t>
  </si>
  <si>
    <t xml:space="preserve">The trend in 2012 was similar to previous years with higher fetal death rates seen in babies of young and older women and lower rates seen in babies of women aged 20–39 years (Figure 3).
</t>
  </si>
  <si>
    <t xml:space="preserve">Between 1996 and 2012, there was a statistically significant decrease in the infant death rate. The rate fell by 35%, from 7.3 to 4.7 per 1000 live births (Figure 1). 
</t>
  </si>
  <si>
    <t xml:space="preserve">The fetal death rate fluctuated between 5.9 and 8.6 per 1000 total births over the same time period (Figure 1).
</t>
  </si>
  <si>
    <t xml:space="preserve">Number and rate of fetal and infant deaths, 1996−2012
</t>
  </si>
  <si>
    <t xml:space="preserve">Fetal and infant death rates by maternal age group, 2007−2011 and 2012
</t>
  </si>
  <si>
    <t xml:space="preserve">Fetal and infant death rates by deprivation quintile of residence, 2007−2011 and 2012
</t>
  </si>
  <si>
    <t xml:space="preserve">Fetal and infant death rates by ethnic group, 2007−2011 and 2012
</t>
  </si>
  <si>
    <t xml:space="preserve">The SUDI rate in 2012 was 0.6 per 1000 live births, a 40% decrease from the previous five-year period (2007–2011) of 1.0 per 1000 live births (Figure 5).
</t>
  </si>
  <si>
    <t xml:space="preserve">Number of fetal deaths, by sex, ethnic group, maternal age group, deprivation quintile of residence, gestational age, birthweight and district health board, 1996−2012
</t>
  </si>
  <si>
    <t>U50–Y98 External causes of morbidity and mortality</t>
  </si>
  <si>
    <t>1 Number of births from 1997 has been used as the denominator for the 1998 rate as there was a large undercount in birth registrations in 1998.</t>
  </si>
  <si>
    <t xml:space="preserve">2 See sections 'Glossary' and 'About the publication' for further detail on aggregated groups, eg perinatal, neonatal and infant. </t>
  </si>
  <si>
    <t>3 Rate is expressed as per 1000 total births.</t>
  </si>
  <si>
    <t>4 Rate is expressed as per 1000 live births.</t>
  </si>
  <si>
    <t xml:space="preserve">Note: Only infants aged &lt;1 year are included in this table. SUDI deaths are those with ICD code R95 (sudden infant death syndrome, SIDS) recorded as the underlying cause of death, as well as deaths recorded as R96, R98, R99, W75, W78 and W79. </t>
  </si>
  <si>
    <t xml:space="preserve">Death of a live-born infant after 28 completed days and before the first year of life is completed.
</t>
  </si>
  <si>
    <r>
      <t xml:space="preserve">Fetal and infant death numbers presented in this publication include those resulting from terminations of pregnancy (meeting birthweight and gestation requirements). In cases of fetal and infant deaths resulting from terminations of pregnancy, the ICD-10 code, 'Termination of pregnancy, affecting fetus and newborn (P96.4)' is usually recorded as a </t>
    </r>
    <r>
      <rPr>
        <i/>
        <sz val="10"/>
        <rFont val="Arial"/>
        <family val="2"/>
      </rPr>
      <t>contributing cause of death</t>
    </r>
    <r>
      <rPr>
        <sz val="10"/>
        <rFont val="Arial"/>
        <family val="2"/>
      </rPr>
      <t xml:space="preserve"> (as opposed to the underlying cause of death) in the Mortality Collection. For example, in the case of a death resulting from termination of pregnancy for congenital anomaly, the ICD-10 code for the specific congenital anomaly (Q00</t>
    </r>
    <r>
      <rPr>
        <sz val="10"/>
        <rFont val="Calibri"/>
        <family val="2"/>
      </rPr>
      <t>−</t>
    </r>
    <r>
      <rPr>
        <sz val="10"/>
        <rFont val="Arial"/>
        <family val="2"/>
      </rPr>
      <t xml:space="preserve">Q99) is assigned as the </t>
    </r>
    <r>
      <rPr>
        <i/>
        <sz val="10"/>
        <rFont val="Arial"/>
        <family val="2"/>
      </rPr>
      <t>underlying cause of death</t>
    </r>
    <r>
      <rPr>
        <sz val="10"/>
        <rFont val="Arial"/>
        <family val="2"/>
      </rPr>
      <t xml:space="preserve">, and 'Termination of pregnancy, affecting fetus and newborn (P96.4)' is recorded as the </t>
    </r>
    <r>
      <rPr>
        <i/>
        <sz val="10"/>
        <rFont val="Arial"/>
        <family val="2"/>
      </rPr>
      <t>contributing cause of death.</t>
    </r>
    <r>
      <rPr>
        <sz val="10"/>
        <rFont val="Arial"/>
        <family val="2"/>
      </rPr>
      <t xml:space="preserve">
National statistics on terminations of pregnancy are produced and published by Statistics New Zealand on behalf on the Abortion Supervisory Committee. These statistics can be found on http://www.stats.govt.nz/browse_for_stats/health/abortion.aspx.
</t>
    </r>
  </si>
  <si>
    <t>Key findings</t>
  </si>
  <si>
    <r>
      <t>M</t>
    </r>
    <r>
      <rPr>
        <b/>
        <sz val="9"/>
        <color theme="0"/>
        <rFont val="Calibri"/>
        <family val="2"/>
      </rPr>
      <t>ā</t>
    </r>
    <r>
      <rPr>
        <b/>
        <sz val="9"/>
        <color theme="0"/>
        <rFont val="Arial"/>
        <family val="2"/>
      </rPr>
      <t>ori</t>
    </r>
  </si>
  <si>
    <r>
      <t>Fetal death rate by ethnic group</t>
    </r>
    <r>
      <rPr>
        <b/>
        <vertAlign val="superscript"/>
        <sz val="9"/>
        <color theme="0"/>
        <rFont val="Arial"/>
        <family val="2"/>
      </rPr>
      <t>1</t>
    </r>
  </si>
  <si>
    <r>
      <t>Infant death rate by ethnic group</t>
    </r>
    <r>
      <rPr>
        <b/>
        <vertAlign val="superscript"/>
        <sz val="9"/>
        <color theme="0"/>
        <rFont val="Arial"/>
        <family val="2"/>
      </rPr>
      <t>2</t>
    </r>
  </si>
  <si>
    <t>Asian</t>
  </si>
  <si>
    <t>European or Other</t>
  </si>
  <si>
    <r>
      <t>These tables use prioritised ethnicity, by which each person represented in the data is allocated to a single ethnic group using the priority system M</t>
    </r>
    <r>
      <rPr>
        <sz val="10"/>
        <rFont val="Calibri"/>
        <family val="2"/>
      </rPr>
      <t>ā</t>
    </r>
    <r>
      <rPr>
        <sz val="10"/>
        <rFont val="Arial"/>
        <family val="2"/>
      </rPr>
      <t xml:space="preserve">ori &gt; Pacific peoples &gt; Asian &gt; European or Other.  The 'Other' ethnic group includes persons of the following ethnicities: European, MELAA (Middle Eastern, Latin American and African), Other (including New Zealander), Unknown. The aim of prioritisation is to ensure that where it is necessary to assign people to a single ethnic group, those groups that are small or important in terms of policy, are not swamped by the European ethnic group (Ministry of Health, 2004). 
</t>
    </r>
  </si>
  <si>
    <t xml:space="preserve">The largest changes in the 2012 fetal death rate compared to the previous five-year period (2007–2011) was for the Pacific ethnic group with a 21% decrease and for the Asian ethnic group with a 14% increase (Figure 2).
</t>
  </si>
  <si>
    <t xml:space="preserve">Infant death rates for Māori (5.7 per 1000 live births) and Pacific peoples (6.9 per 1000 live births) were 1.4 and 1.7 times, respectively, the rate for the European or Other ethnic group (4.1 per 1000 live births).
</t>
  </si>
  <si>
    <t xml:space="preserve">There was a 19% decrease in the infant death rate for Māori in 2012 compared with the previous five-year period (2007–2011). Rates for the other ethnic groups did not show change (Figure 2).
</t>
  </si>
  <si>
    <t xml:space="preserve">Fetal death rates were highest for the Asian ethnic group in 2012 (8.7 per 1000 total births). Māori, Pacific and European or Other ethnic groups had similar fetal death rates that were lower (7.0, 7.1 and 6.8 per 1000 total births, respectively). 
</t>
  </si>
  <si>
    <t>Almost 70% of fetal deaths had a cause of death in the ICD-10 chapter group ‘Certain conditions originating in the perinatal period (P00–P96)'; the most common specified cause of fetal death being ‘Slow fetal growth and fetal malnutrition (P05)’, followed by ‘Disorders related to short gestation and low birth weight, not elsewhere classified (P07)’.</t>
  </si>
  <si>
    <t xml:space="preserve">Whanganui DHB had the highest fetal and infant death rates (15.2 per 1000 total births and 10.7 per 1000 live births, respectively); both were statistically significantly higher than the respective national rates.
</t>
  </si>
  <si>
    <t xml:space="preserve">Fetal death rates were lowest in West Coast and Taranaki DHBs (2.4 and 3.8 per 1000 total births). The lowest infant death rate was in Wairarapa DHB with no infant deaths registered in 2012. The infant death rate for Waitemata DHB was statistically significantly lower than the national rate.
</t>
  </si>
  <si>
    <t xml:space="preserve">Between 2008 and 2012, the SUDI rates were generally higher among babies born with a very low birthweight (1000g–1499g) (3.3 per 1000 live births), to young mothers under 20 years (2.7 per 1000 live births), and at 32–36 weeks’ gestation (2.3 per 1000 live births). The SUDI rate for Northland, Lakes, Whanganui and Hutt Valley DHBs were statistically significantly higher than the national SUDI rate (Figure 12). </t>
  </si>
  <si>
    <t xml:space="preserve">Values for two groups or time periods are considered to be statistically significantly different if the confidence intervals do not overlap. Significance testing has not been applied to most of the data in this publication so differences discussed in the Key Findings section are not necessarily statistically significant, unless otherwise stated. </t>
  </si>
  <si>
    <t>These tables present a summary of fetal and infant deaths, with a focus on deaths and stillbirths registered in 2012 with the Births, Deaths and Marriages Registry (BDM). Information presented includes demographic information (eg, ethnicity and sex), cause of death, gestation and birthweight, as well as deaths classified as sudden infant death syndrome (SIDS) and sudden unexpected death in infancy (SUDI).</t>
  </si>
  <si>
    <t xml:space="preserve">There were 448 fetal deaths and 294 infant deaths registered with Births, Deaths and Marriages in 2012. 
</t>
  </si>
  <si>
    <t xml:space="preserve">Births, Deaths and Marriages Registry.
</t>
  </si>
  <si>
    <t xml:space="preserve">Fetal death (stillbirth) is death prior to the complete expulsion or extraction from its mother of a product of conception, irrespective of the duration of pregnancy; the death is indicated by the fact that after such separation the fetus does not breathe or show any other evidence of life such as beating of the heart, pulsation of the umbilical cord or definite movement of voluntary muscles (World Health Organization, 1977). 
Fetal deaths presented in this publication only include those weighing ≥400g birthweight or who were ≥20 weeks gestation at birth. This includes deaths resultng from terminations of pregnancy (meeting birthweight and gestation requirements). Fetal death data was primarily sourced from the Births, Deaths and Marriages Registry (BDM). However, it should be noted that approximately 10 percent of the 2011 fetal deaths included in these tables have not yet been registered at BDM. This occurs when the Ministry of Health receives a medical certificate of cause of death and/or post-mortem report prior to the registration of the stillbirth at BDM.
See flowchart showing time periods for fetal and infant deaths (About the publication).
</t>
  </si>
  <si>
    <t>The Births, Deaths and Marriages Registry</t>
  </si>
  <si>
    <t xml:space="preserve">The Mortality Collection (MORT) contains the underlying cause of death for all deaths registered in New Zealand, and all registerable stillbirths (fetal deaths). 
Each month, BDM sends electronic death and stillbirth registration data to the National Collections Team at the Ministry of Health. Medical certificates of causes of death (HP4720 and HP4721 certificates) completed by certifying doctors and coronial findings relating to infant deaths from Coronial Services (Ministry of Justice) are also received by the Ministry of Health. With this information, the Ministry of Health assigns underlying cause of death codes in accordance with the guidelines contained in the World Health Organization's International Statistical Classification of Diseases and Related Health Problems, 10th Revision. Clinical codes are also assigned for diagnoses considered to have contributed to the death. These cause-of-death codes are then stored in MORT.  The codes presented in this publication are based on ICD 10th Revision, Australian Modification (ICD-10-AM), 6th Edition. 
Additional information on underlying cause of death is obtained from electronic hospital discharge data from the National Minimum Dataset (NMDS) and private hospital discharge returns, the New Zealand Cancer Registry (NZCR), the Coronial Services, the NZ Transport Agency, Water Safety NZ, the internet, and from writing letters to certifying doctors, coroners, and medical records officers in public hospitals.
</t>
  </si>
  <si>
    <t>1–6 days</t>
  </si>
  <si>
    <t>7–27 days</t>
  </si>
  <si>
    <t>Series note:</t>
  </si>
  <si>
    <t xml:space="preserve">In previous editions of this series, individuals who were not identified as Māori or Pacific were presented as being part of the 'Other' ethnic group (eg, NZ European, Chinese, Indian, Middle Eastern, Unknown). In this edition, individuals of Asian ethnicity (but not Maori or Pacific) are grouped as 'Asian' and all other individuals are grouped as 'European or Other'. </t>
  </si>
  <si>
    <t>Note: Rate is expressed as per 1000 total births.</t>
  </si>
  <si>
    <t>Note: Rate is expressed as per 1000 live births.</t>
  </si>
  <si>
    <t xml:space="preserve">Note: Only infants aged &lt;1 year are included in this table. </t>
  </si>
  <si>
    <t xml:space="preserve">Number of fetal and infant deaths for each ethnic group, by ICD chapter and 3-character-code of underlying cause of death, 2012
</t>
  </si>
  <si>
    <t xml:space="preserve">Infant death rates in 2012 were similar to rates in the 2007–2011 period for all maternal age groups (Figure 3).
</t>
  </si>
  <si>
    <t xml:space="preserve">There was a wide range of fetal and infant death rates across district health boards (DHBs) (Figure 9, Figure 10)
</t>
  </si>
  <si>
    <t xml:space="preserve">International Statistical Classification of Diseases and Related Health Problems, published by the World Health Organization (WHO). 
In this publication, causes of death were coded using ICD tenth revision, Australian modification (ICD-10-AM), 6th edition, in conjuction with the WHO's ICD-10 rules and guidelines for the selection of the causes of death. 
</t>
  </si>
  <si>
    <t xml:space="preserve">Causes of death were coded using the International Statistical Classification of Diseases and Related Health Problems, Tenth Revision, Australian Modification (ICD-10-AM), 6th Edition in conjunction with the World Health Organization ICD-10 rules and guidelines for the selection of the underlying cause of death.
</t>
  </si>
  <si>
    <r>
      <t xml:space="preserve">A 'stillborn child' means a dead fetus that a) weighed 400g or more when it issued from its mother, or b) issued from its mother after the 20th week of pregnancy (Births, Deaths, Marriages &amp; Relationships Registration Act 1995). 
See </t>
    </r>
    <r>
      <rPr>
        <i/>
        <sz val="10"/>
        <color theme="1"/>
        <rFont val="Arial"/>
        <family val="2"/>
      </rPr>
      <t>Fetal death</t>
    </r>
    <r>
      <rPr>
        <sz val="10"/>
        <color theme="1"/>
        <rFont val="Arial"/>
        <family val="2"/>
      </rPr>
      <t xml:space="preserve"> for more information.
</t>
    </r>
  </si>
  <si>
    <t>19 August 2015</t>
  </si>
  <si>
    <t>Note: The number of fetal and infant deaths in New Zealand is small and may cause rates to fluctuate markedly from year to year. Rates derived from small numbers should be interpreted with caution. The denominator for percentage calculations is the total for each variable for which the information was recorded and excludes 'Unknown' categories.</t>
  </si>
  <si>
    <t xml:space="preserve">Every death occurring in New Zealand must be registered with Births, Deaths and Marriages (BDM). Deaths should be registered within three working days of burial or cremation, although the law does not impose any limit on the time after which a death may not be registered.  
This information, along with stillbirth registration data, is supplied to the Ministry of Health. The Ministry of Health then matches death and stillbirth registrations from the Registry with individuals' National Health Index (NHI) numbers.  This combined information comprises the death registration data held in the National Mortality Collection (MORT). 
This publication uses the year in which a death or stillbirth is registered rather than the actual year of death. Just over 10 percent of the fetal and infant deaths registered in 2012 occurred prior to 2012.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</si>
</sst>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4" formatCode="_-&quot;$&quot;* #,##0.00_-;\-&quot;$&quot;* #,##0.00_-;_-&quot;$&quot;* &quot;-&quot;??_-;_-@_-"/>
    <numFmt numFmtId="43" formatCode="_-* #,##0.00_-;\-* #,##0.00_-;_-* &quot;-&quot;??_-;_-@_-"/>
    <numFmt numFmtId="164" formatCode="#,##0_ ;\-#,##0\ "/>
    <numFmt numFmtId="165" formatCode="_(* #,##0.00_);_(* \(#,##0.00\);_(* &quot;-&quot;??_);_(@_)"/>
    <numFmt numFmtId="166" formatCode="[$-1409]d\ mmmm\ yyyy;@"/>
    <numFmt numFmtId="167" formatCode="0.0"/>
    <numFmt numFmtId="168" formatCode="0.00000"/>
    <numFmt numFmtId="169" formatCode="0.0000"/>
  </numFmts>
  <fonts count="80">
    <font>
      <sz val="11"/>
      <color theme="1"/>
      <name val="Calibri"/>
      <family val="2"/>
    </font>
    <font>
      <sz val="10"/>
      <color theme="1"/>
      <name val="Arial"/>
      <family val="2"/>
    </font>
    <font>
      <sz val="10"/>
      <color theme="1"/>
      <name val="Arial"/>
      <family val="2"/>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name val="Arial Narrow"/>
      <family val="2"/>
    </font>
    <font>
      <sz val="10"/>
      <name val="Times New Roman"/>
      <family val="1"/>
    </font>
    <font>
      <sz val="10"/>
      <color theme="1"/>
      <name val="Arial Narrow"/>
      <family val="2"/>
    </font>
    <font>
      <u/>
      <sz val="10"/>
      <color theme="10"/>
      <name val="Arial Narrow"/>
      <family val="2"/>
    </font>
    <font>
      <sz val="11"/>
      <color theme="1"/>
      <name val="Calibri"/>
      <family val="2"/>
      <scheme val="minor"/>
    </font>
    <font>
      <sz val="10"/>
      <name val="Arial"/>
      <family val="2"/>
    </font>
    <font>
      <sz val="10"/>
      <name val="MS Sans Serif"/>
      <family val="2"/>
    </font>
    <font>
      <sz val="10"/>
      <color theme="1"/>
      <name val="Arial"/>
      <family val="2"/>
    </font>
    <font>
      <sz val="11"/>
      <color rgb="FF3F3F76"/>
      <name val="Calibri"/>
      <family val="2"/>
      <scheme val="minor"/>
    </font>
    <font>
      <sz val="10"/>
      <color theme="1"/>
      <name val="Arial Unicode MS"/>
      <family val="2"/>
    </font>
    <font>
      <u/>
      <sz val="11"/>
      <color theme="10"/>
      <name val="Calibri"/>
      <family val="2"/>
      <scheme val="minor"/>
    </font>
    <font>
      <sz val="10"/>
      <color theme="1"/>
      <name val="Arial Mäori"/>
      <family val="2"/>
    </font>
    <font>
      <sz val="11"/>
      <color theme="1"/>
      <name val="Arial"/>
      <family val="2"/>
    </font>
    <font>
      <u/>
      <sz val="10"/>
      <color theme="10"/>
      <name val="Arial"/>
      <family val="2"/>
    </font>
    <font>
      <b/>
      <sz val="10"/>
      <color theme="0"/>
      <name val="Arial"/>
      <family val="2"/>
    </font>
    <font>
      <b/>
      <sz val="16"/>
      <color theme="1" tint="0.24994659260841701"/>
      <name val="Arial"/>
      <family val="2"/>
    </font>
    <font>
      <i/>
      <sz val="10"/>
      <color theme="1"/>
      <name val="Arial"/>
      <family val="2"/>
    </font>
    <font>
      <sz val="10"/>
      <name val="Calibri"/>
      <family val="2"/>
    </font>
    <font>
      <i/>
      <sz val="10"/>
      <name val="Arial"/>
      <family val="2"/>
    </font>
    <font>
      <b/>
      <sz val="11"/>
      <color theme="1" tint="0.24994659260841701"/>
      <name val="Arial"/>
      <family val="2"/>
    </font>
    <font>
      <b/>
      <sz val="10"/>
      <color theme="1" tint="0.24994659260841701"/>
      <name val="Arial"/>
      <family val="2"/>
    </font>
    <font>
      <b/>
      <sz val="10"/>
      <color theme="1"/>
      <name val="Arial"/>
      <family val="2"/>
    </font>
    <font>
      <b/>
      <sz val="11"/>
      <color theme="1"/>
      <name val="Calibri"/>
      <family val="2"/>
    </font>
    <font>
      <sz val="10"/>
      <color theme="1"/>
      <name val="Calibri"/>
      <family val="2"/>
    </font>
    <font>
      <b/>
      <sz val="9"/>
      <color theme="0"/>
      <name val="Arial"/>
      <family val="2"/>
    </font>
    <font>
      <u/>
      <sz val="9"/>
      <color rgb="FF0070C0"/>
      <name val="Arial"/>
      <family val="2"/>
    </font>
    <font>
      <u/>
      <sz val="10"/>
      <color rgb="FF0070C0"/>
      <name val="Arial"/>
      <family val="2"/>
    </font>
    <font>
      <b/>
      <sz val="18"/>
      <color theme="3"/>
      <name val="Arial"/>
      <family val="2"/>
    </font>
    <font>
      <u/>
      <sz val="10"/>
      <color theme="4" tint="-0.24994659260841701"/>
      <name val="Arial"/>
      <family val="2"/>
    </font>
    <font>
      <b/>
      <sz val="11"/>
      <color theme="3"/>
      <name val="Arial"/>
      <family val="2"/>
    </font>
    <font>
      <b/>
      <sz val="11"/>
      <color theme="0" tint="-0.249977111117893"/>
      <name val="Calibri"/>
      <family val="2"/>
    </font>
    <font>
      <sz val="11"/>
      <color theme="0" tint="-0.249977111117893"/>
      <name val="Calibri"/>
      <family val="2"/>
    </font>
    <font>
      <sz val="11"/>
      <color theme="1"/>
      <name val="Calibri"/>
      <family val="2"/>
    </font>
    <font>
      <b/>
      <vertAlign val="superscript"/>
      <sz val="10"/>
      <color theme="0"/>
      <name val="Arial"/>
      <family val="2"/>
    </font>
    <font>
      <sz val="9"/>
      <color theme="1"/>
      <name val="Arial"/>
      <family val="2"/>
    </font>
    <font>
      <vertAlign val="superscript"/>
      <sz val="10"/>
      <color theme="1"/>
      <name val="Arial"/>
      <family val="2"/>
    </font>
    <font>
      <sz val="11"/>
      <color theme="0"/>
      <name val="Calibri"/>
      <family val="2"/>
    </font>
    <font>
      <b/>
      <vertAlign val="superscript"/>
      <sz val="10"/>
      <color theme="1"/>
      <name val="Arial"/>
      <family val="2"/>
    </font>
    <font>
      <b/>
      <sz val="18"/>
      <color theme="3"/>
      <name val="Cambria"/>
      <family val="2"/>
      <scheme val="major"/>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5"/>
      <color theme="3"/>
      <name val="Calibri"/>
      <family val="2"/>
    </font>
    <font>
      <b/>
      <sz val="13"/>
      <color theme="3"/>
      <name val="Calibri"/>
      <family val="2"/>
    </font>
    <font>
      <sz val="11"/>
      <name val="Calibri"/>
      <family val="2"/>
    </font>
    <font>
      <sz val="10"/>
      <color theme="1" tint="0.249977111117893"/>
      <name val="Arial"/>
      <family val="2"/>
    </font>
    <font>
      <sz val="10"/>
      <color theme="0"/>
      <name val="Arial"/>
      <family val="2"/>
    </font>
    <font>
      <b/>
      <sz val="10"/>
      <color theme="1"/>
      <name val="Calibri"/>
      <family val="2"/>
    </font>
    <font>
      <b/>
      <sz val="11"/>
      <name val="Calibri"/>
      <family val="2"/>
    </font>
    <font>
      <i/>
      <sz val="9"/>
      <color theme="1"/>
      <name val="Arial"/>
      <family val="2"/>
    </font>
    <font>
      <b/>
      <sz val="10"/>
      <name val="Arial"/>
      <family val="2"/>
    </font>
    <font>
      <b/>
      <sz val="9"/>
      <color theme="1"/>
      <name val="Arial"/>
      <family val="2"/>
    </font>
    <font>
      <b/>
      <sz val="16"/>
      <color theme="1" tint="0.249977111117893"/>
      <name val="Arial"/>
      <family val="2"/>
    </font>
    <font>
      <b/>
      <sz val="11"/>
      <color theme="1" tint="0.249977111117893"/>
      <name val="Arial"/>
      <family val="2"/>
    </font>
    <font>
      <sz val="8"/>
      <color theme="1"/>
      <name val="Arial"/>
      <family val="2"/>
    </font>
    <font>
      <b/>
      <sz val="9"/>
      <color theme="0"/>
      <name val="Calibri"/>
      <family val="2"/>
    </font>
    <font>
      <b/>
      <vertAlign val="superscript"/>
      <sz val="9"/>
      <color theme="0"/>
      <name val="Arial"/>
      <family val="2"/>
    </font>
    <font>
      <sz val="10"/>
      <color theme="7"/>
      <name val="Arial"/>
      <family val="2"/>
    </font>
    <font>
      <u/>
      <sz val="9"/>
      <color theme="0"/>
      <name val="Arial"/>
      <family val="2"/>
    </font>
    <font>
      <b/>
      <sz val="11"/>
      <color theme="0"/>
      <name val="Calibri"/>
      <family val="2"/>
      <scheme val="minor"/>
    </font>
    <font>
      <sz val="11"/>
      <color theme="0"/>
      <name val="Calibri"/>
      <family val="2"/>
      <scheme val="minor"/>
    </font>
    <font>
      <b/>
      <sz val="11"/>
      <color rgb="FFFF0000"/>
      <name val="Calibri"/>
      <family val="2"/>
    </font>
    <font>
      <b/>
      <sz val="10"/>
      <color rgb="FFFF0000"/>
      <name val="Arial"/>
      <family val="2"/>
    </font>
    <font>
      <sz val="10"/>
      <color rgb="FFFF0000"/>
      <name val="Arial"/>
      <family val="2"/>
    </font>
  </fonts>
  <fills count="38">
    <fill>
      <patternFill patternType="none"/>
    </fill>
    <fill>
      <patternFill patternType="gray125"/>
    </fill>
    <fill>
      <patternFill patternType="solid">
        <fgColor rgb="FFFFCC99"/>
      </patternFill>
    </fill>
    <fill>
      <patternFill patternType="solid">
        <fgColor theme="0"/>
        <bgColor indexed="64"/>
      </patternFill>
    </fill>
    <fill>
      <patternFill patternType="solid">
        <fgColor theme="1" tint="0.24994659260841701"/>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AEAEA"/>
        <bgColor indexed="64"/>
      </patternFill>
    </fill>
    <fill>
      <patternFill patternType="solid">
        <fgColor theme="4" tint="0.79998168889431442"/>
        <bgColor indexed="64"/>
      </patternFill>
    </fill>
  </fills>
  <borders count="46">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style="thin">
        <color theme="1"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top style="thin">
        <color theme="1" tint="0.499984740745262"/>
      </top>
      <bottom style="thin">
        <color theme="0" tint="-0.499984740745262"/>
      </bottom>
      <diagonal/>
    </border>
    <border>
      <left/>
      <right style="thin">
        <color theme="1" tint="0.499984740745262"/>
      </right>
      <top style="thin">
        <color theme="1" tint="0.499984740745262"/>
      </top>
      <bottom style="thin">
        <color theme="0" tint="-0.499984740745262"/>
      </bottom>
      <diagonal/>
    </border>
    <border>
      <left style="thin">
        <color theme="1" tint="0.499984740745262"/>
      </left>
      <right/>
      <top style="thin">
        <color theme="0" tint="-0.499984740745262"/>
      </top>
      <bottom style="thin">
        <color theme="0" tint="-0.499984740745262"/>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style="thin">
        <color theme="0" tint="-0.499984740745262"/>
      </top>
      <bottom/>
      <diagonal/>
    </border>
    <border>
      <left/>
      <right style="thin">
        <color theme="1" tint="0.499984740745262"/>
      </right>
      <top style="thin">
        <color theme="0" tint="-0.499984740745262"/>
      </top>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top/>
      <bottom style="thick">
        <color theme="4" tint="0.499984740745262"/>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1" tint="0.499984740745262"/>
      </top>
      <bottom/>
      <diagonal/>
    </border>
    <border>
      <left/>
      <right style="thin">
        <color theme="0" tint="-0.499984740745262"/>
      </right>
      <top/>
      <bottom style="thin">
        <color theme="1" tint="0.499984740745262"/>
      </bottom>
      <diagonal/>
    </border>
    <border>
      <left/>
      <right style="thin">
        <color theme="0" tint="-0.499984740745262"/>
      </right>
      <top style="thin">
        <color theme="1" tint="0.499984740745262"/>
      </top>
      <bottom style="thin">
        <color theme="0" tint="-0.499984740745262"/>
      </bottom>
      <diagonal/>
    </border>
    <border>
      <left style="thin">
        <color theme="1"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theme="0" tint="-0.499984740745262"/>
      </left>
      <right/>
      <top/>
      <bottom style="thin">
        <color theme="1"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int="0.499984740745262"/>
      </top>
      <bottom style="thin">
        <color theme="1" tint="0.499984740745262"/>
      </bottom>
      <diagonal/>
    </border>
    <border>
      <left/>
      <right style="thin">
        <color theme="1" tint="0.499984740745262"/>
      </right>
      <top/>
      <bottom style="thin">
        <color theme="0" tint="-0.499984740745262"/>
      </bottom>
      <diagonal/>
    </border>
    <border>
      <left/>
      <right/>
      <top/>
      <bottom style="thin">
        <color indexed="64"/>
      </bottom>
      <diagonal/>
    </border>
  </borders>
  <cellStyleXfs count="130">
    <xf numFmtId="0" fontId="0" fillId="0" borderId="0"/>
    <xf numFmtId="0" fontId="23" fillId="0" borderId="1" applyNumberFormat="0" applyFill="0" applyBorder="0" applyProtection="0">
      <alignment vertical="center"/>
    </xf>
    <xf numFmtId="0" fontId="8" fillId="0" borderId="0"/>
    <xf numFmtId="0" fontId="33" fillId="0" borderId="0" applyNumberFormat="0" applyFill="0" applyBorder="0" applyAlignment="0" applyProtection="0"/>
    <xf numFmtId="0" fontId="10" fillId="0" borderId="0"/>
    <xf numFmtId="0" fontId="12" fillId="0" borderId="0"/>
    <xf numFmtId="43"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6" fillId="2" borderId="2" applyNumberFormat="0" applyAlignment="0" applyProtection="0"/>
    <xf numFmtId="0" fontId="15" fillId="0" borderId="0"/>
    <xf numFmtId="0" fontId="15" fillId="0" borderId="0"/>
    <xf numFmtId="0" fontId="8" fillId="0" borderId="0"/>
    <xf numFmtId="0" fontId="8" fillId="0" borderId="0"/>
    <xf numFmtId="0" fontId="12"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3" fillId="0" borderId="0"/>
    <xf numFmtId="0" fontId="13" fillId="0" borderId="0"/>
    <xf numFmtId="0" fontId="13"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41" fontId="12" fillId="0" borderId="3"/>
    <xf numFmtId="164" fontId="17" fillId="3" borderId="0"/>
    <xf numFmtId="0" fontId="18" fillId="0" borderId="0" applyNumberFormat="0" applyFill="0" applyBorder="0" applyAlignment="0" applyProtection="0"/>
    <xf numFmtId="44" fontId="15" fillId="0" borderId="0" applyFont="0" applyFill="0" applyBorder="0" applyAlignment="0" applyProtection="0"/>
    <xf numFmtId="0" fontId="14" fillId="0" borderId="0"/>
    <xf numFmtId="0" fontId="13"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0" fillId="0" borderId="0"/>
    <xf numFmtId="0" fontId="13" fillId="0" borderId="0"/>
    <xf numFmtId="0" fontId="8" fillId="0" borderId="0"/>
    <xf numFmtId="0" fontId="9" fillId="0" borderId="0"/>
    <xf numFmtId="165" fontId="9" fillId="0" borderId="0" applyFont="0" applyFill="0" applyBorder="0" applyAlignment="0" applyProtection="0"/>
    <xf numFmtId="0" fontId="13" fillId="0" borderId="0"/>
    <xf numFmtId="0" fontId="19" fillId="0" borderId="0"/>
    <xf numFmtId="0" fontId="22" fillId="4" borderId="4" applyNumberFormat="0" applyProtection="0">
      <alignment vertical="center"/>
    </xf>
    <xf numFmtId="0" fontId="28" fillId="0" borderId="0">
      <alignment vertical="center"/>
      <protection locked="0"/>
    </xf>
    <xf numFmtId="0" fontId="27" fillId="0" borderId="0" applyNumberFormat="0" applyFill="0" applyAlignment="0" applyProtection="0"/>
    <xf numFmtId="0" fontId="29" fillId="5" borderId="6"/>
    <xf numFmtId="0" fontId="11" fillId="0" borderId="0" applyNumberFormat="0" applyFont="0" applyFill="0" applyBorder="0" applyAlignment="0" applyProtection="0"/>
    <xf numFmtId="0" fontId="28" fillId="3" borderId="0">
      <alignment vertical="center"/>
      <protection locked="0"/>
    </xf>
    <xf numFmtId="0" fontId="35" fillId="0" borderId="1" applyNumberFormat="0" applyFill="0" applyBorder="0" applyAlignment="0" applyProtection="0"/>
    <xf numFmtId="0" fontId="37" fillId="0" borderId="23" applyNumberFormat="0" applyFill="0" applyBorder="0" applyAlignment="0" applyProtection="0"/>
    <xf numFmtId="0" fontId="36" fillId="0" borderId="0" applyNumberFormat="0" applyFill="0" applyBorder="0" applyAlignment="0" applyProtection="0"/>
    <xf numFmtId="0" fontId="33" fillId="0" borderId="0" applyNumberFormat="0" applyFill="0" applyBorder="0" applyAlignment="0" applyProtection="0"/>
    <xf numFmtId="0" fontId="28" fillId="0" borderId="0">
      <alignment vertical="center"/>
      <protection locked="0"/>
    </xf>
    <xf numFmtId="0" fontId="11" fillId="0" borderId="0" applyNumberFormat="0" applyFill="0" applyBorder="0" applyAlignment="0" applyProtection="0"/>
    <xf numFmtId="0" fontId="42" fillId="0" borderId="0" applyNumberFormat="0" applyFill="0" applyBorder="0" applyAlignment="0" applyProtection="0"/>
    <xf numFmtId="0" fontId="33" fillId="0" borderId="0" applyNumberFormat="0" applyFill="0" applyBorder="0" applyAlignment="0" applyProtection="0"/>
    <xf numFmtId="0" fontId="46" fillId="0" borderId="0" applyNumberFormat="0" applyFill="0" applyBorder="0" applyAlignment="0" applyProtection="0"/>
    <xf numFmtId="0" fontId="47" fillId="0" borderId="37" applyNumberFormat="0" applyFill="0" applyAlignment="0" applyProtection="0"/>
    <xf numFmtId="0" fontId="47" fillId="0" borderId="0" applyNumberFormat="0" applyFill="0" applyBorder="0" applyAlignment="0" applyProtection="0"/>
    <xf numFmtId="0" fontId="48" fillId="6" borderId="0" applyNumberFormat="0" applyBorder="0" applyAlignment="0" applyProtection="0"/>
    <xf numFmtId="0" fontId="49" fillId="7" borderId="0" applyNumberFormat="0" applyBorder="0" applyAlignment="0" applyProtection="0"/>
    <xf numFmtId="0" fontId="50" fillId="8" borderId="0" applyNumberFormat="0" applyBorder="0" applyAlignment="0" applyProtection="0"/>
    <xf numFmtId="0" fontId="51" fillId="2" borderId="2" applyNumberFormat="0" applyAlignment="0" applyProtection="0"/>
    <xf numFmtId="0" fontId="52" fillId="9" borderId="38" applyNumberFormat="0" applyAlignment="0" applyProtection="0"/>
    <xf numFmtId="0" fontId="53" fillId="9" borderId="2" applyNumberFormat="0" applyAlignment="0" applyProtection="0"/>
    <xf numFmtId="0" fontId="54" fillId="0" borderId="39" applyNumberFormat="0" applyFill="0" applyAlignment="0" applyProtection="0"/>
    <xf numFmtId="0" fontId="55" fillId="10" borderId="40" applyNumberFormat="0" applyAlignment="0" applyProtection="0"/>
    <xf numFmtId="0" fontId="56" fillId="0" borderId="0" applyNumberFormat="0" applyFill="0" applyBorder="0" applyAlignment="0" applyProtection="0"/>
    <xf numFmtId="0" fontId="40" fillId="11" borderId="41" applyNumberFormat="0" applyFont="0" applyAlignment="0" applyProtection="0"/>
    <xf numFmtId="0" fontId="57" fillId="0" borderId="0" applyNumberFormat="0" applyFill="0" applyBorder="0" applyAlignment="0" applyProtection="0"/>
    <xf numFmtId="0" fontId="30" fillId="0" borderId="42" applyNumberFormat="0" applyFill="0" applyAlignment="0" applyProtection="0"/>
    <xf numFmtId="0" fontId="44" fillId="12"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44" fillId="35" borderId="0" applyNumberFormat="0" applyBorder="0" applyAlignment="0" applyProtection="0"/>
    <xf numFmtId="0" fontId="58" fillId="0" borderId="1" applyNumberFormat="0" applyFill="0" applyAlignment="0" applyProtection="0"/>
    <xf numFmtId="0" fontId="59" fillId="0" borderId="23" applyNumberFormat="0" applyFill="0" applyAlignment="0" applyProtection="0"/>
    <xf numFmtId="0" fontId="23" fillId="0" borderId="1" applyNumberFormat="0" applyFill="0" applyBorder="0" applyProtection="0">
      <alignment vertical="center"/>
    </xf>
    <xf numFmtId="0" fontId="27" fillId="0" borderId="0" applyNumberFormat="0" applyFill="0" applyAlignment="0" applyProtection="0"/>
    <xf numFmtId="0" fontId="10" fillId="0" borderId="0"/>
    <xf numFmtId="0" fontId="34" fillId="0" borderId="0" applyNumberFormat="0" applyFill="0" applyBorder="0" applyAlignment="0" applyProtection="0"/>
    <xf numFmtId="0" fontId="34" fillId="0" borderId="0" applyNumberFormat="0" applyFill="0" applyBorder="0" applyAlignment="0" applyProtection="0"/>
    <xf numFmtId="9" fontId="40" fillId="0" borderId="0" applyFont="0" applyFill="0" applyBorder="0" applyAlignment="0" applyProtection="0"/>
  </cellStyleXfs>
  <cellXfs count="697">
    <xf numFmtId="0" fontId="0" fillId="0" borderId="0" xfId="0"/>
    <xf numFmtId="0" fontId="0" fillId="3" borderId="0" xfId="0" applyFill="1" applyAlignment="1"/>
    <xf numFmtId="0" fontId="20" fillId="3" borderId="0" xfId="0" applyFont="1" applyFill="1" applyBorder="1" applyAlignment="1"/>
    <xf numFmtId="0" fontId="15" fillId="0" borderId="0" xfId="12"/>
    <xf numFmtId="0" fontId="23" fillId="3" borderId="0" xfId="1" applyFill="1" applyBorder="1">
      <alignment vertical="center"/>
    </xf>
    <xf numFmtId="0" fontId="0" fillId="3" borderId="0" xfId="0" applyFill="1"/>
    <xf numFmtId="0" fontId="15" fillId="3" borderId="0" xfId="12" applyFill="1" applyAlignment="1">
      <alignment wrapText="1"/>
    </xf>
    <xf numFmtId="0" fontId="15" fillId="3" borderId="0" xfId="12" applyFill="1"/>
    <xf numFmtId="167" fontId="15" fillId="0" borderId="0" xfId="12" applyNumberFormat="1"/>
    <xf numFmtId="0" fontId="22" fillId="4" borderId="4" xfId="69" applyAlignment="1">
      <alignment horizontal="center" vertical="center"/>
    </xf>
    <xf numFmtId="0" fontId="30" fillId="0" borderId="0" xfId="0" applyFont="1"/>
    <xf numFmtId="0" fontId="22" fillId="4" borderId="4" xfId="69">
      <alignment vertical="center"/>
    </xf>
    <xf numFmtId="0" fontId="15" fillId="0" borderId="0" xfId="36"/>
    <xf numFmtId="0" fontId="15" fillId="0" borderId="0" xfId="0" applyFont="1" applyBorder="1"/>
    <xf numFmtId="0" fontId="15" fillId="0" borderId="0" xfId="0" applyFont="1" applyBorder="1" applyAlignment="1">
      <alignment horizontal="left"/>
    </xf>
    <xf numFmtId="0" fontId="15" fillId="0" borderId="5" xfId="0" applyFont="1" applyBorder="1"/>
    <xf numFmtId="0" fontId="29" fillId="5" borderId="6" xfId="72"/>
    <xf numFmtId="0" fontId="15" fillId="0" borderId="7" xfId="0" applyFont="1" applyBorder="1"/>
    <xf numFmtId="167" fontId="15" fillId="0" borderId="0" xfId="0" applyNumberFormat="1" applyFont="1" applyBorder="1"/>
    <xf numFmtId="167" fontId="15" fillId="0" borderId="7" xfId="0" applyNumberFormat="1" applyFont="1" applyBorder="1"/>
    <xf numFmtId="0" fontId="22" fillId="4" borderId="4" xfId="69" applyBorder="1" applyAlignment="1">
      <alignment horizontal="center" vertical="center"/>
    </xf>
    <xf numFmtId="0" fontId="22" fillId="4" borderId="12" xfId="69" applyBorder="1" applyAlignment="1">
      <alignment horizontal="center" vertical="center"/>
    </xf>
    <xf numFmtId="0" fontId="29" fillId="5" borderId="6" xfId="72" applyBorder="1"/>
    <xf numFmtId="0" fontId="29" fillId="5" borderId="14" xfId="72" applyFont="1" applyBorder="1"/>
    <xf numFmtId="0" fontId="29" fillId="5" borderId="13" xfId="72" applyFont="1" applyBorder="1"/>
    <xf numFmtId="0" fontId="29" fillId="5" borderId="6" xfId="72" applyFont="1" applyBorder="1"/>
    <xf numFmtId="0" fontId="29" fillId="5" borderId="0" xfId="72" applyFont="1" applyBorder="1"/>
    <xf numFmtId="0" fontId="15" fillId="5" borderId="6" xfId="72" applyFont="1" applyBorder="1"/>
    <xf numFmtId="0" fontId="15" fillId="0" borderId="16" xfId="0" applyFont="1" applyBorder="1"/>
    <xf numFmtId="0" fontId="15" fillId="0" borderId="15" xfId="0" applyFont="1" applyBorder="1"/>
    <xf numFmtId="0" fontId="15" fillId="0" borderId="0" xfId="0" applyFont="1" applyFill="1" applyBorder="1"/>
    <xf numFmtId="0" fontId="15" fillId="0" borderId="18" xfId="0" applyFont="1" applyBorder="1"/>
    <xf numFmtId="0" fontId="15" fillId="0" borderId="17" xfId="0" applyFont="1" applyBorder="1"/>
    <xf numFmtId="167" fontId="15" fillId="0" borderId="15" xfId="0" applyNumberFormat="1" applyFont="1" applyBorder="1"/>
    <xf numFmtId="0" fontId="15" fillId="0" borderId="7" xfId="0" applyFont="1" applyFill="1" applyBorder="1"/>
    <xf numFmtId="0" fontId="32" fillId="4" borderId="4" xfId="69" applyFont="1" applyAlignment="1">
      <alignment horizontal="center" vertical="center" wrapText="1"/>
    </xf>
    <xf numFmtId="0" fontId="32" fillId="4" borderId="12" xfId="69" applyFont="1" applyBorder="1" applyAlignment="1">
      <alignment horizontal="center" vertical="center"/>
    </xf>
    <xf numFmtId="0" fontId="22" fillId="4" borderId="4" xfId="69" applyBorder="1" applyAlignment="1">
      <alignment vertical="center"/>
    </xf>
    <xf numFmtId="0" fontId="15" fillId="0" borderId="0" xfId="12" applyBorder="1" applyAlignment="1">
      <alignment vertical="center"/>
    </xf>
    <xf numFmtId="0" fontId="29" fillId="5" borderId="6" xfId="72" applyBorder="1" applyAlignment="1">
      <alignment vertical="center"/>
    </xf>
    <xf numFmtId="0" fontId="15" fillId="0" borderId="0" xfId="12" applyFont="1" applyFill="1" applyBorder="1" applyAlignment="1">
      <alignment vertical="center"/>
    </xf>
    <xf numFmtId="0" fontId="15" fillId="0" borderId="0" xfId="0" applyFont="1" applyBorder="1" applyAlignment="1">
      <alignment vertical="center"/>
    </xf>
    <xf numFmtId="0" fontId="15" fillId="0" borderId="7" xfId="0" applyFont="1" applyBorder="1" applyAlignment="1">
      <alignment vertical="center"/>
    </xf>
    <xf numFmtId="0" fontId="29" fillId="5" borderId="6" xfId="72" applyBorder="1" applyAlignment="1">
      <alignment horizontal="right" vertical="center"/>
    </xf>
    <xf numFmtId="167" fontId="15" fillId="0" borderId="0" xfId="0" applyNumberFormat="1" applyFont="1" applyBorder="1" applyAlignment="1">
      <alignment horizontal="right" vertical="center"/>
    </xf>
    <xf numFmtId="167" fontId="15" fillId="0" borderId="7" xfId="0" applyNumberFormat="1" applyFont="1" applyBorder="1" applyAlignment="1">
      <alignment horizontal="right" vertical="center"/>
    </xf>
    <xf numFmtId="0" fontId="22" fillId="4" borderId="19" xfId="69" applyBorder="1" applyAlignment="1">
      <alignment horizontal="center" vertical="center"/>
    </xf>
    <xf numFmtId="167" fontId="29" fillId="5" borderId="6" xfId="72" applyNumberFormat="1" applyFont="1" applyBorder="1"/>
    <xf numFmtId="167" fontId="29" fillId="5" borderId="6" xfId="72" applyNumberFormat="1" applyBorder="1"/>
    <xf numFmtId="167" fontId="15" fillId="0" borderId="15" xfId="0" quotePrefix="1" applyNumberFormat="1" applyFont="1" applyBorder="1" applyAlignment="1">
      <alignment horizontal="right"/>
    </xf>
    <xf numFmtId="167" fontId="15" fillId="0" borderId="0" xfId="0" quotePrefix="1" applyNumberFormat="1" applyFont="1" applyBorder="1" applyAlignment="1">
      <alignment horizontal="right"/>
    </xf>
    <xf numFmtId="167" fontId="15" fillId="0" borderId="0" xfId="0" applyNumberFormat="1" applyFont="1" applyBorder="1" applyAlignment="1">
      <alignment horizontal="right"/>
    </xf>
    <xf numFmtId="167" fontId="15" fillId="0" borderId="17" xfId="0" quotePrefix="1" applyNumberFormat="1" applyFont="1" applyBorder="1" applyAlignment="1">
      <alignment horizontal="right"/>
    </xf>
    <xf numFmtId="167" fontId="15" fillId="0" borderId="7" xfId="0" quotePrefix="1" applyNumberFormat="1" applyFont="1" applyBorder="1" applyAlignment="1">
      <alignment horizontal="right"/>
    </xf>
    <xf numFmtId="167" fontId="15" fillId="0" borderId="7" xfId="0" applyNumberFormat="1" applyFont="1" applyBorder="1" applyAlignment="1">
      <alignment horizontal="right"/>
    </xf>
    <xf numFmtId="167" fontId="15" fillId="0" borderId="18" xfId="0" applyNumberFormat="1" applyFont="1" applyBorder="1" applyAlignment="1">
      <alignment horizontal="right"/>
    </xf>
    <xf numFmtId="0" fontId="33" fillId="0" borderId="0" xfId="3"/>
    <xf numFmtId="0" fontId="0" fillId="0" borderId="0" xfId="0" applyBorder="1" applyAlignment="1"/>
    <xf numFmtId="0" fontId="0" fillId="0" borderId="0" xfId="0"/>
    <xf numFmtId="0" fontId="15" fillId="0" borderId="0" xfId="12"/>
    <xf numFmtId="167" fontId="15" fillId="0" borderId="0" xfId="12" applyNumberFormat="1"/>
    <xf numFmtId="0" fontId="30" fillId="0" borderId="0" xfId="0" applyFont="1"/>
    <xf numFmtId="0" fontId="22" fillId="4" borderId="4" xfId="69" applyAlignment="1">
      <alignment horizontal="center" vertical="center"/>
    </xf>
    <xf numFmtId="0" fontId="38" fillId="0" borderId="0" xfId="0" applyFont="1"/>
    <xf numFmtId="0" fontId="39" fillId="0" borderId="0" xfId="0" applyFont="1"/>
    <xf numFmtId="0" fontId="0" fillId="0" borderId="0" xfId="0" applyFill="1" applyBorder="1"/>
    <xf numFmtId="0" fontId="0" fillId="0" borderId="0" xfId="0" applyBorder="1"/>
    <xf numFmtId="0" fontId="0" fillId="0" borderId="0" xfId="0" applyAlignment="1">
      <alignment horizontal="left"/>
    </xf>
    <xf numFmtId="0" fontId="15" fillId="0" borderId="0" xfId="0" applyFont="1" applyBorder="1"/>
    <xf numFmtId="0" fontId="29" fillId="5" borderId="6" xfId="72"/>
    <xf numFmtId="167" fontId="15" fillId="0" borderId="0" xfId="0" applyNumberFormat="1" applyFont="1" applyBorder="1"/>
    <xf numFmtId="0" fontId="15" fillId="0" borderId="0" xfId="0" applyFont="1" applyFill="1" applyBorder="1"/>
    <xf numFmtId="167" fontId="15" fillId="0" borderId="0" xfId="0" quotePrefix="1" applyNumberFormat="1" applyFont="1" applyBorder="1" applyAlignment="1">
      <alignment horizontal="right"/>
    </xf>
    <xf numFmtId="3" fontId="0" fillId="0" borderId="0" xfId="0" applyNumberFormat="1"/>
    <xf numFmtId="3" fontId="15" fillId="0" borderId="0" xfId="12" applyNumberFormat="1"/>
    <xf numFmtId="0" fontId="15" fillId="0" borderId="0" xfId="12" applyFill="1" applyBorder="1" applyAlignment="1">
      <alignment horizontal="right" vertical="center"/>
    </xf>
    <xf numFmtId="0" fontId="15" fillId="0" borderId="0" xfId="0" applyFont="1" applyFill="1" applyBorder="1" applyAlignment="1">
      <alignment horizontal="right" vertical="center"/>
    </xf>
    <xf numFmtId="0" fontId="15" fillId="0" borderId="0" xfId="12" applyFill="1"/>
    <xf numFmtId="0" fontId="15" fillId="0" borderId="5" xfId="0" applyFont="1" applyFill="1" applyBorder="1"/>
    <xf numFmtId="0" fontId="42" fillId="0" borderId="0" xfId="81"/>
    <xf numFmtId="0" fontId="42" fillId="0" borderId="0" xfId="81" applyFill="1" applyBorder="1"/>
    <xf numFmtId="0" fontId="33" fillId="3" borderId="0" xfId="3" applyFill="1"/>
    <xf numFmtId="0" fontId="15" fillId="3" borderId="0" xfId="0" applyFont="1" applyFill="1" applyBorder="1"/>
    <xf numFmtId="0" fontId="42" fillId="3" borderId="0" xfId="81" applyFill="1"/>
    <xf numFmtId="0" fontId="0" fillId="0" borderId="0" xfId="0" applyAlignment="1"/>
    <xf numFmtId="0" fontId="33" fillId="3" borderId="0" xfId="3" applyFill="1" applyBorder="1"/>
    <xf numFmtId="0" fontId="0" fillId="3" borderId="0" xfId="0" applyFill="1" applyBorder="1"/>
    <xf numFmtId="0" fontId="42" fillId="3" borderId="0" xfId="81" applyFill="1" applyBorder="1"/>
    <xf numFmtId="0" fontId="20" fillId="3" borderId="0" xfId="0" applyFont="1" applyFill="1" applyBorder="1" applyAlignment="1">
      <alignment vertical="top"/>
    </xf>
    <xf numFmtId="0" fontId="20" fillId="3" borderId="0" xfId="0" applyFont="1" applyFill="1" applyBorder="1"/>
    <xf numFmtId="0" fontId="30" fillId="3" borderId="0" xfId="0" applyFont="1" applyFill="1" applyBorder="1"/>
    <xf numFmtId="0" fontId="42" fillId="3" borderId="0" xfId="81" applyFill="1" applyBorder="1" applyAlignment="1">
      <alignment vertical="center"/>
    </xf>
    <xf numFmtId="0" fontId="22" fillId="4" borderId="4" xfId="69" applyProtection="1">
      <alignment vertical="center"/>
      <protection locked="0"/>
    </xf>
    <xf numFmtId="0" fontId="0" fillId="0" borderId="0" xfId="0" applyAlignment="1">
      <alignment vertical="top"/>
    </xf>
    <xf numFmtId="0" fontId="30" fillId="3" borderId="0" xfId="0" applyFont="1" applyFill="1"/>
    <xf numFmtId="0" fontId="15" fillId="0" borderId="0" xfId="0" applyFont="1" applyBorder="1" applyAlignment="1">
      <alignment vertical="top"/>
    </xf>
    <xf numFmtId="0" fontId="0" fillId="0" borderId="0" xfId="0"/>
    <xf numFmtId="0" fontId="0" fillId="3" borderId="0" xfId="0" applyFill="1" applyAlignment="1"/>
    <xf numFmtId="0" fontId="23" fillId="3" borderId="0" xfId="1" applyFill="1" applyBorder="1">
      <alignment vertical="center"/>
    </xf>
    <xf numFmtId="0" fontId="0" fillId="0" borderId="0" xfId="0" applyFill="1"/>
    <xf numFmtId="0" fontId="0" fillId="0" borderId="0" xfId="0" applyFont="1"/>
    <xf numFmtId="0" fontId="30" fillId="0" borderId="0" xfId="0" applyFont="1"/>
    <xf numFmtId="0" fontId="22" fillId="4" borderId="4" xfId="69" applyBorder="1" applyAlignment="1">
      <alignment horizontal="center" vertical="center"/>
    </xf>
    <xf numFmtId="0" fontId="22" fillId="4" borderId="12" xfId="69" applyBorder="1" applyAlignment="1">
      <alignment horizontal="center" vertical="center"/>
    </xf>
    <xf numFmtId="0" fontId="29" fillId="5" borderId="6" xfId="72" applyBorder="1"/>
    <xf numFmtId="0" fontId="29" fillId="5" borderId="6" xfId="72" applyFont="1" applyBorder="1"/>
    <xf numFmtId="0" fontId="15" fillId="0" borderId="0" xfId="0" applyFont="1" applyFill="1" applyBorder="1"/>
    <xf numFmtId="0" fontId="15" fillId="0" borderId="7" xfId="0" applyFont="1" applyFill="1" applyBorder="1"/>
    <xf numFmtId="167" fontId="15" fillId="0" borderId="0" xfId="0" applyNumberFormat="1" applyFont="1" applyFill="1" applyBorder="1"/>
    <xf numFmtId="0" fontId="0" fillId="0" borderId="0" xfId="0" applyFill="1" applyBorder="1"/>
    <xf numFmtId="0" fontId="0" fillId="0" borderId="0" xfId="0" applyBorder="1"/>
    <xf numFmtId="0" fontId="15" fillId="0" borderId="16" xfId="0" applyFont="1" applyFill="1" applyBorder="1"/>
    <xf numFmtId="0" fontId="15" fillId="0" borderId="15" xfId="0" applyFont="1" applyFill="1" applyBorder="1"/>
    <xf numFmtId="0" fontId="15" fillId="0" borderId="18" xfId="0" applyFont="1" applyFill="1" applyBorder="1"/>
    <xf numFmtId="0" fontId="15" fillId="0" borderId="17" xfId="0" applyFont="1" applyFill="1" applyBorder="1"/>
    <xf numFmtId="0" fontId="33" fillId="3" borderId="0" xfId="3" applyFill="1"/>
    <xf numFmtId="0" fontId="15" fillId="3" borderId="0" xfId="0" applyFont="1" applyFill="1" applyBorder="1"/>
    <xf numFmtId="0" fontId="29" fillId="5" borderId="6" xfId="72"/>
    <xf numFmtId="167" fontId="15" fillId="0" borderId="7" xfId="0" applyNumberFormat="1" applyFont="1" applyFill="1" applyBorder="1"/>
    <xf numFmtId="0" fontId="15" fillId="5" borderId="0" xfId="72" applyFont="1" applyBorder="1"/>
    <xf numFmtId="0" fontId="22" fillId="4" borderId="25" xfId="69" applyBorder="1" applyAlignment="1">
      <alignment horizontal="center" vertical="center"/>
    </xf>
    <xf numFmtId="167" fontId="15" fillId="0" borderId="24" xfId="0" applyNumberFormat="1" applyFont="1" applyBorder="1"/>
    <xf numFmtId="167" fontId="15" fillId="0" borderId="29" xfId="0" applyNumberFormat="1" applyFont="1" applyBorder="1"/>
    <xf numFmtId="167" fontId="15" fillId="0" borderId="5" xfId="0" applyNumberFormat="1" applyFont="1" applyBorder="1"/>
    <xf numFmtId="167" fontId="15" fillId="0" borderId="30" xfId="0" applyNumberFormat="1" applyFont="1" applyBorder="1"/>
    <xf numFmtId="0" fontId="15" fillId="3" borderId="0" xfId="12" applyNumberFormat="1" applyFont="1" applyFill="1" applyBorder="1" applyAlignment="1">
      <alignment vertical="top" wrapText="1"/>
    </xf>
    <xf numFmtId="0" fontId="22" fillId="4" borderId="4" xfId="69" applyFont="1" applyFill="1" applyBorder="1" applyAlignment="1">
      <alignment vertical="center"/>
    </xf>
    <xf numFmtId="0" fontId="13" fillId="3" borderId="0" xfId="2" applyNumberFormat="1" applyFont="1" applyFill="1" applyBorder="1" applyAlignment="1">
      <alignment vertical="top" wrapText="1"/>
    </xf>
    <xf numFmtId="0" fontId="32" fillId="4" borderId="4" xfId="69" applyFont="1" applyBorder="1" applyAlignment="1">
      <alignment horizontal="center" vertical="center"/>
    </xf>
    <xf numFmtId="167" fontId="15" fillId="5" borderId="6" xfId="72" applyNumberFormat="1" applyFont="1" applyBorder="1"/>
    <xf numFmtId="0" fontId="0" fillId="0" borderId="0" xfId="0"/>
    <xf numFmtId="0" fontId="30" fillId="0" borderId="0" xfId="0" applyFont="1"/>
    <xf numFmtId="0" fontId="29" fillId="5" borderId="9" xfId="72" applyBorder="1"/>
    <xf numFmtId="0" fontId="22" fillId="4" borderId="35" xfId="69" applyBorder="1" applyAlignment="1">
      <alignment horizontal="center" vertical="center"/>
    </xf>
    <xf numFmtId="0" fontId="22" fillId="4" borderId="33" xfId="69" applyBorder="1" applyAlignment="1">
      <alignment horizontal="center" vertical="center"/>
    </xf>
    <xf numFmtId="0" fontId="29" fillId="5" borderId="6" xfId="72" applyAlignment="1">
      <alignment wrapText="1"/>
    </xf>
    <xf numFmtId="0" fontId="33" fillId="3" borderId="0" xfId="3" applyFill="1" applyAlignment="1">
      <alignment vertical="top" wrapText="1"/>
    </xf>
    <xf numFmtId="0" fontId="23" fillId="3" borderId="0" xfId="1" applyFill="1" applyBorder="1" applyAlignment="1">
      <alignment vertical="top" wrapText="1"/>
    </xf>
    <xf numFmtId="0" fontId="0" fillId="0" borderId="0" xfId="0" applyFill="1" applyAlignment="1">
      <alignment vertical="top" wrapText="1"/>
    </xf>
    <xf numFmtId="0" fontId="0" fillId="0" borderId="0" xfId="0" applyAlignment="1">
      <alignment vertical="top" wrapText="1"/>
    </xf>
    <xf numFmtId="0" fontId="15" fillId="0" borderId="0" xfId="0" applyFont="1" applyFill="1" applyAlignment="1">
      <alignment vertical="top" wrapText="1"/>
    </xf>
    <xf numFmtId="0" fontId="29" fillId="0" borderId="5" xfId="0" applyFont="1" applyFill="1" applyBorder="1" applyAlignment="1">
      <alignment vertical="top" wrapText="1"/>
    </xf>
    <xf numFmtId="0" fontId="29" fillId="5" borderId="6" xfId="72" applyAlignment="1">
      <alignment vertical="top" wrapText="1"/>
    </xf>
    <xf numFmtId="167" fontId="15" fillId="0" borderId="0" xfId="0" applyNumberFormat="1" applyFont="1" applyBorder="1" applyAlignment="1">
      <alignment vertical="top"/>
    </xf>
    <xf numFmtId="0" fontId="29" fillId="0" borderId="5" xfId="0" applyFont="1" applyBorder="1" applyAlignment="1">
      <alignment vertical="top"/>
    </xf>
    <xf numFmtId="0" fontId="15" fillId="0" borderId="33" xfId="0" applyFont="1" applyBorder="1" applyAlignment="1">
      <alignment vertical="top"/>
    </xf>
    <xf numFmtId="0" fontId="15" fillId="0" borderId="24" xfId="0" applyFont="1" applyBorder="1" applyAlignment="1">
      <alignment vertical="top"/>
    </xf>
    <xf numFmtId="0" fontId="29" fillId="0" borderId="30" xfId="0" applyFont="1" applyBorder="1" applyAlignment="1">
      <alignment vertical="top"/>
    </xf>
    <xf numFmtId="167" fontId="15" fillId="0" borderId="24" xfId="0" applyNumberFormat="1" applyFont="1" applyBorder="1" applyAlignment="1">
      <alignment vertical="top"/>
    </xf>
    <xf numFmtId="167" fontId="15" fillId="0" borderId="0" xfId="0" applyNumberFormat="1" applyFont="1" applyAlignment="1">
      <alignment vertical="top"/>
    </xf>
    <xf numFmtId="167" fontId="29" fillId="0" borderId="31" xfId="0" applyNumberFormat="1" applyFont="1" applyBorder="1" applyAlignment="1">
      <alignment vertical="top"/>
    </xf>
    <xf numFmtId="167" fontId="29" fillId="0" borderId="5" xfId="0" applyNumberFormat="1" applyFont="1" applyBorder="1" applyAlignment="1">
      <alignment vertical="top"/>
    </xf>
    <xf numFmtId="0" fontId="0" fillId="0" borderId="0" xfId="0"/>
    <xf numFmtId="0" fontId="0" fillId="3" borderId="0" xfId="0" applyFill="1"/>
    <xf numFmtId="167" fontId="29" fillId="0" borderId="5" xfId="0" quotePrefix="1" applyNumberFormat="1" applyFont="1" applyBorder="1" applyAlignment="1">
      <alignment horizontal="right" vertical="top"/>
    </xf>
    <xf numFmtId="167" fontId="29" fillId="0" borderId="30" xfId="0" quotePrefix="1" applyNumberFormat="1" applyFont="1" applyBorder="1" applyAlignment="1">
      <alignment horizontal="right" vertical="top"/>
    </xf>
    <xf numFmtId="0" fontId="29" fillId="5" borderId="6" xfId="72" applyBorder="1" applyAlignment="1">
      <alignment vertical="top"/>
    </xf>
    <xf numFmtId="0" fontId="29" fillId="5" borderId="26" xfId="72" applyBorder="1" applyAlignment="1">
      <alignment vertical="top"/>
    </xf>
    <xf numFmtId="0" fontId="29" fillId="5" borderId="6" xfId="72" applyAlignment="1">
      <alignment vertical="top"/>
    </xf>
    <xf numFmtId="0" fontId="15" fillId="0" borderId="0" xfId="0" applyNumberFormat="1" applyFont="1" applyBorder="1" applyAlignment="1">
      <alignment vertical="top"/>
    </xf>
    <xf numFmtId="0" fontId="15" fillId="0" borderId="24" xfId="0" applyNumberFormat="1" applyFont="1" applyBorder="1" applyAlignment="1">
      <alignment vertical="top"/>
    </xf>
    <xf numFmtId="0" fontId="15" fillId="0" borderId="0" xfId="0" applyNumberFormat="1" applyFont="1" applyAlignment="1">
      <alignment vertical="top"/>
    </xf>
    <xf numFmtId="0" fontId="15" fillId="0" borderId="0" xfId="0" applyFont="1" applyAlignment="1">
      <alignment horizontal="left" vertical="top" wrapText="1"/>
    </xf>
    <xf numFmtId="0" fontId="29" fillId="5" borderId="9" xfId="72" applyBorder="1" applyAlignment="1">
      <alignment vertical="center"/>
    </xf>
    <xf numFmtId="0" fontId="29" fillId="5" borderId="28" xfId="72" applyBorder="1" applyAlignment="1">
      <alignment vertical="center"/>
    </xf>
    <xf numFmtId="0" fontId="34" fillId="3" borderId="0" xfId="3" applyFont="1" applyFill="1" applyBorder="1" applyAlignment="1">
      <alignment vertical="top" wrapText="1"/>
    </xf>
    <xf numFmtId="0" fontId="15" fillId="3" borderId="0" xfId="0" applyFont="1" applyFill="1" applyBorder="1" applyAlignment="1">
      <alignment vertical="top" wrapText="1"/>
    </xf>
    <xf numFmtId="0" fontId="15" fillId="3" borderId="0" xfId="0" applyFont="1" applyFill="1" applyBorder="1" applyAlignment="1">
      <alignment vertical="top"/>
    </xf>
    <xf numFmtId="0" fontId="15" fillId="0" borderId="0" xfId="36" applyAlignment="1">
      <alignment vertical="top" wrapText="1"/>
    </xf>
    <xf numFmtId="0" fontId="0" fillId="0" borderId="0" xfId="0" applyBorder="1"/>
    <xf numFmtId="0" fontId="29" fillId="5" borderId="6" xfId="72"/>
    <xf numFmtId="0" fontId="15" fillId="0" borderId="0" xfId="36" applyAlignment="1">
      <alignment vertical="top"/>
    </xf>
    <xf numFmtId="0" fontId="0" fillId="0" borderId="0" xfId="0" applyBorder="1" applyAlignment="1">
      <alignment vertical="top"/>
    </xf>
    <xf numFmtId="0" fontId="32" fillId="4" borderId="4" xfId="69" applyFont="1" applyAlignment="1">
      <alignment horizontal="center" vertical="center"/>
    </xf>
    <xf numFmtId="0" fontId="32" fillId="4" borderId="21" xfId="69" applyFont="1" applyBorder="1" applyAlignment="1">
      <alignment horizontal="center" vertical="center"/>
    </xf>
    <xf numFmtId="0" fontId="32" fillId="4" borderId="22" xfId="69" applyFont="1" applyBorder="1" applyAlignment="1">
      <alignment horizontal="center" vertical="center"/>
    </xf>
    <xf numFmtId="0" fontId="0" fillId="3" borderId="0" xfId="0" applyFill="1" applyBorder="1" applyAlignment="1"/>
    <xf numFmtId="0" fontId="15" fillId="3" borderId="0" xfId="12" applyFill="1" applyBorder="1" applyAlignment="1">
      <alignment wrapText="1"/>
    </xf>
    <xf numFmtId="0" fontId="15" fillId="3" borderId="0" xfId="12" applyFill="1" applyBorder="1" applyAlignment="1">
      <alignment vertical="top" wrapText="1"/>
    </xf>
    <xf numFmtId="0" fontId="0" fillId="0" borderId="0" xfId="0" applyBorder="1" applyAlignment="1">
      <alignment horizontal="left" vertical="top"/>
    </xf>
    <xf numFmtId="0" fontId="15" fillId="0" borderId="0" xfId="12" applyBorder="1"/>
    <xf numFmtId="0" fontId="22" fillId="4" borderId="4" xfId="69" applyAlignment="1">
      <alignment horizontal="center" vertical="center"/>
    </xf>
    <xf numFmtId="0" fontId="22" fillId="4" borderId="4" xfId="69" applyBorder="1" applyAlignment="1">
      <alignment horizontal="center" vertical="center"/>
    </xf>
    <xf numFmtId="0" fontId="22" fillId="4" borderId="4" xfId="69" applyAlignment="1">
      <alignment horizontal="center" vertical="center"/>
    </xf>
    <xf numFmtId="0" fontId="15" fillId="3" borderId="0" xfId="12" applyNumberFormat="1" applyFont="1" applyFill="1" applyBorder="1" applyAlignment="1">
      <alignment vertical="top"/>
    </xf>
    <xf numFmtId="0" fontId="0" fillId="0" borderId="0" xfId="0" applyBorder="1"/>
    <xf numFmtId="0" fontId="0" fillId="0" borderId="0" xfId="0"/>
    <xf numFmtId="167" fontId="0" fillId="0" borderId="0" xfId="0" applyNumberFormat="1"/>
    <xf numFmtId="0" fontId="0" fillId="0" borderId="0" xfId="0" applyProtection="1"/>
    <xf numFmtId="0" fontId="0" fillId="0" borderId="0" xfId="0" applyAlignment="1" applyProtection="1">
      <alignment vertical="top" wrapText="1"/>
    </xf>
    <xf numFmtId="0" fontId="15" fillId="0" borderId="0" xfId="0" applyFont="1" applyProtection="1"/>
    <xf numFmtId="0" fontId="0" fillId="0" borderId="0" xfId="0" applyFill="1" applyBorder="1" applyProtection="1"/>
    <xf numFmtId="0" fontId="15" fillId="0" borderId="0" xfId="0" applyFont="1" applyFill="1" applyBorder="1" applyProtection="1"/>
    <xf numFmtId="0" fontId="0" fillId="0" borderId="0" xfId="0" applyFill="1" applyProtection="1"/>
    <xf numFmtId="0" fontId="0" fillId="3" borderId="13" xfId="0" applyFill="1" applyBorder="1" applyProtection="1">
      <protection locked="0"/>
    </xf>
    <xf numFmtId="0" fontId="0" fillId="3" borderId="6" xfId="0" applyFill="1" applyBorder="1" applyProtection="1">
      <protection locked="0"/>
    </xf>
    <xf numFmtId="0" fontId="15" fillId="3" borderId="6" xfId="0" applyFont="1" applyFill="1" applyBorder="1" applyProtection="1">
      <protection locked="0"/>
    </xf>
    <xf numFmtId="0" fontId="0" fillId="3" borderId="14" xfId="0" applyFill="1" applyBorder="1" applyProtection="1">
      <protection locked="0"/>
    </xf>
    <xf numFmtId="0" fontId="0" fillId="3" borderId="15" xfId="0" applyFill="1" applyBorder="1" applyProtection="1">
      <protection locked="0"/>
    </xf>
    <xf numFmtId="0" fontId="0" fillId="3" borderId="16" xfId="0" applyFill="1" applyBorder="1" applyProtection="1">
      <protection locked="0"/>
    </xf>
    <xf numFmtId="0" fontId="0" fillId="3" borderId="0" xfId="0" applyFill="1" applyBorder="1" applyProtection="1">
      <protection locked="0"/>
    </xf>
    <xf numFmtId="0" fontId="29" fillId="3" borderId="0" xfId="0" applyFont="1" applyFill="1" applyBorder="1" applyProtection="1">
      <protection locked="0"/>
    </xf>
    <xf numFmtId="0" fontId="29" fillId="3" borderId="0" xfId="0" applyFont="1" applyFill="1" applyBorder="1" applyAlignment="1" applyProtection="1">
      <alignment horizontal="center"/>
      <protection locked="0"/>
    </xf>
    <xf numFmtId="0" fontId="15" fillId="36" borderId="6" xfId="0" applyFont="1" applyFill="1" applyBorder="1" applyAlignment="1" applyProtection="1">
      <alignment horizontal="left"/>
      <protection locked="0"/>
    </xf>
    <xf numFmtId="0" fontId="15" fillId="36" borderId="6" xfId="0" applyFont="1" applyFill="1" applyBorder="1" applyProtection="1">
      <protection locked="0"/>
    </xf>
    <xf numFmtId="167" fontId="15" fillId="36" borderId="6" xfId="0" applyNumberFormat="1" applyFont="1" applyFill="1" applyBorder="1" applyProtection="1">
      <protection locked="0"/>
    </xf>
    <xf numFmtId="0" fontId="15" fillId="3" borderId="0" xfId="0" applyFont="1" applyFill="1" applyBorder="1" applyAlignment="1" applyProtection="1">
      <alignment horizontal="left"/>
      <protection locked="0"/>
    </xf>
    <xf numFmtId="0" fontId="15" fillId="3" borderId="0" xfId="0" applyFont="1" applyFill="1" applyBorder="1" applyProtection="1">
      <protection locked="0"/>
    </xf>
    <xf numFmtId="167" fontId="15" fillId="3" borderId="0" xfId="0" applyNumberFormat="1" applyFont="1" applyFill="1" applyBorder="1" applyProtection="1">
      <protection locked="0"/>
    </xf>
    <xf numFmtId="0" fontId="15" fillId="36" borderId="0" xfId="0" applyFont="1" applyFill="1" applyBorder="1" applyAlignment="1" applyProtection="1">
      <alignment horizontal="left"/>
      <protection locked="0"/>
    </xf>
    <xf numFmtId="0" fontId="15" fillId="36" borderId="0" xfId="0" applyFont="1" applyFill="1" applyBorder="1" applyProtection="1">
      <protection locked="0"/>
    </xf>
    <xf numFmtId="167" fontId="15" fillId="36" borderId="0" xfId="0" applyNumberFormat="1" applyFont="1" applyFill="1" applyBorder="1" applyProtection="1">
      <protection locked="0"/>
    </xf>
    <xf numFmtId="0" fontId="15" fillId="36" borderId="7" xfId="0" applyFont="1" applyFill="1" applyBorder="1" applyAlignment="1" applyProtection="1">
      <alignment horizontal="left"/>
      <protection locked="0"/>
    </xf>
    <xf numFmtId="0" fontId="15" fillId="36" borderId="7" xfId="0" applyFont="1" applyFill="1" applyBorder="1" applyProtection="1">
      <protection locked="0"/>
    </xf>
    <xf numFmtId="0" fontId="29" fillId="3" borderId="43" xfId="0" applyFont="1" applyFill="1" applyBorder="1" applyAlignment="1" applyProtection="1">
      <alignment horizontal="left"/>
      <protection locked="0"/>
    </xf>
    <xf numFmtId="0" fontId="29" fillId="3" borderId="43" xfId="0" applyFont="1" applyFill="1" applyBorder="1" applyProtection="1">
      <protection locked="0"/>
    </xf>
    <xf numFmtId="167" fontId="29" fillId="3" borderId="43" xfId="0" applyNumberFormat="1" applyFont="1" applyFill="1" applyBorder="1" applyProtection="1">
      <protection locked="0"/>
    </xf>
    <xf numFmtId="0" fontId="0" fillId="3" borderId="17" xfId="0" applyFill="1" applyBorder="1" applyProtection="1">
      <protection locked="0"/>
    </xf>
    <xf numFmtId="0" fontId="0" fillId="3" borderId="7" xfId="0" applyFill="1" applyBorder="1" applyProtection="1">
      <protection locked="0"/>
    </xf>
    <xf numFmtId="0" fontId="0" fillId="3" borderId="18" xfId="0" applyFill="1" applyBorder="1" applyProtection="1">
      <protection locked="0"/>
    </xf>
    <xf numFmtId="0" fontId="15" fillId="3" borderId="7" xfId="0" applyFont="1" applyFill="1" applyBorder="1" applyProtection="1">
      <protection locked="0"/>
    </xf>
    <xf numFmtId="0" fontId="0" fillId="3" borderId="15"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33" fillId="3" borderId="0" xfId="3" applyFill="1" applyProtection="1">
      <protection locked="0"/>
    </xf>
    <xf numFmtId="0" fontId="42" fillId="3" borderId="0" xfId="81" applyFill="1" applyProtection="1">
      <protection locked="0"/>
    </xf>
    <xf numFmtId="0" fontId="23" fillId="3" borderId="0" xfId="1" applyFill="1" applyBorder="1" applyProtection="1">
      <alignment vertical="center"/>
      <protection locked="0"/>
    </xf>
    <xf numFmtId="0" fontId="0" fillId="3" borderId="0" xfId="0" applyFill="1" applyProtection="1">
      <protection locked="0"/>
    </xf>
    <xf numFmtId="0" fontId="15" fillId="0" borderId="16" xfId="12" applyBorder="1"/>
    <xf numFmtId="0" fontId="15" fillId="0" borderId="44" xfId="0" applyFont="1" applyBorder="1"/>
    <xf numFmtId="167" fontId="29" fillId="5" borderId="6" xfId="72" applyNumberFormat="1"/>
    <xf numFmtId="0" fontId="15" fillId="0" borderId="0" xfId="0" applyFont="1" applyFill="1" applyBorder="1" applyAlignment="1">
      <alignment horizontal="center"/>
    </xf>
    <xf numFmtId="0" fontId="28" fillId="0" borderId="0" xfId="70" applyFill="1" applyBorder="1" applyAlignment="1">
      <alignment vertical="top" wrapText="1"/>
      <protection locked="0"/>
    </xf>
    <xf numFmtId="0" fontId="29" fillId="0" borderId="0" xfId="0" applyFont="1" applyFill="1" applyBorder="1" applyAlignment="1">
      <alignment wrapText="1"/>
    </xf>
    <xf numFmtId="0" fontId="29" fillId="3" borderId="0" xfId="0" applyFont="1" applyFill="1" applyBorder="1" applyAlignment="1" applyProtection="1">
      <alignment horizontal="center" wrapText="1"/>
      <protection locked="0"/>
    </xf>
    <xf numFmtId="167" fontId="15" fillId="0" borderId="36" xfId="0" applyNumberFormat="1" applyFont="1" applyBorder="1" applyAlignment="1">
      <alignment vertical="top"/>
    </xf>
    <xf numFmtId="0" fontId="0" fillId="0" borderId="0" xfId="0"/>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xf numFmtId="0" fontId="0" fillId="0" borderId="0" xfId="0" applyNumberFormat="1"/>
    <xf numFmtId="0" fontId="0" fillId="0" borderId="0" xfId="0"/>
    <xf numFmtId="0" fontId="0" fillId="0" borderId="0" xfId="0" applyNumberFormat="1"/>
    <xf numFmtId="0" fontId="0" fillId="0" borderId="0" xfId="0"/>
    <xf numFmtId="0" fontId="0" fillId="0" borderId="0" xfId="0" applyNumberFormat="1"/>
    <xf numFmtId="0" fontId="0" fillId="0" borderId="0" xfId="0" applyNumberFormat="1"/>
    <xf numFmtId="0" fontId="0" fillId="0" borderId="0" xfId="0" applyNumberFormat="1"/>
    <xf numFmtId="0" fontId="0" fillId="0" borderId="0" xfId="0"/>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xf numFmtId="0" fontId="0" fillId="0" borderId="0" xfId="0" applyNumberFormat="1"/>
    <xf numFmtId="0" fontId="0" fillId="0" borderId="0" xfId="0"/>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applyNumberFormat="1"/>
    <xf numFmtId="0" fontId="0" fillId="0" borderId="0" xfId="0"/>
    <xf numFmtId="0" fontId="0" fillId="0" borderId="0" xfId="0" applyNumberFormat="1"/>
    <xf numFmtId="0" fontId="62" fillId="0" borderId="0" xfId="69" applyFont="1" applyFill="1" applyBorder="1">
      <alignment vertical="center"/>
    </xf>
    <xf numFmtId="0" fontId="62" fillId="0" borderId="0" xfId="69" applyFont="1" applyFill="1" applyBorder="1" applyAlignment="1">
      <alignment horizontal="center" vertical="center"/>
    </xf>
    <xf numFmtId="0" fontId="7" fillId="0" borderId="0" xfId="72" applyFont="1" applyFill="1" applyBorder="1"/>
    <xf numFmtId="0" fontId="7" fillId="0" borderId="0" xfId="12" applyFont="1" applyFill="1" applyBorder="1"/>
    <xf numFmtId="0" fontId="7" fillId="0" borderId="0" xfId="0" applyFont="1" applyFill="1" applyBorder="1"/>
    <xf numFmtId="0" fontId="7" fillId="0" borderId="0" xfId="0" applyFont="1" applyFill="1" applyBorder="1" applyAlignment="1">
      <alignment horizontal="left"/>
    </xf>
    <xf numFmtId="0" fontId="0" fillId="0" borderId="0" xfId="0"/>
    <xf numFmtId="0" fontId="0" fillId="0" borderId="0" xfId="0" applyBorder="1"/>
    <xf numFmtId="0" fontId="0" fillId="0" borderId="0" xfId="0"/>
    <xf numFmtId="0" fontId="0" fillId="0" borderId="0" xfId="0" applyBorder="1"/>
    <xf numFmtId="0" fontId="0" fillId="0" borderId="0" xfId="0"/>
    <xf numFmtId="167" fontId="15" fillId="0" borderId="24" xfId="0" applyNumberFormat="1" applyFont="1" applyFill="1" applyBorder="1"/>
    <xf numFmtId="0" fontId="15" fillId="0" borderId="15" xfId="12" applyBorder="1" applyAlignment="1"/>
    <xf numFmtId="0" fontId="15" fillId="0" borderId="0" xfId="12" applyAlignment="1"/>
    <xf numFmtId="167" fontId="15" fillId="0" borderId="15" xfId="0" applyNumberFormat="1" applyFont="1" applyFill="1" applyBorder="1"/>
    <xf numFmtId="0" fontId="0" fillId="0" borderId="0" xfId="0" applyNumberFormat="1"/>
    <xf numFmtId="0" fontId="42" fillId="3" borderId="0" xfId="81" applyFill="1" applyBorder="1" applyAlignment="1"/>
    <xf numFmtId="0" fontId="15" fillId="36" borderId="0" xfId="12" applyNumberFormat="1" applyFont="1" applyFill="1" applyBorder="1" applyAlignment="1">
      <alignment vertical="top" wrapText="1"/>
    </xf>
    <xf numFmtId="0" fontId="13" fillId="36" borderId="0" xfId="2" applyNumberFormat="1" applyFont="1" applyFill="1" applyBorder="1" applyAlignment="1">
      <alignment vertical="top" wrapText="1"/>
    </xf>
    <xf numFmtId="0" fontId="6" fillId="36" borderId="0" xfId="12" applyNumberFormat="1" applyFont="1" applyFill="1" applyBorder="1" applyAlignment="1">
      <alignment vertical="top" wrapText="1"/>
    </xf>
    <xf numFmtId="0" fontId="15" fillId="3" borderId="0" xfId="0" applyFont="1" applyFill="1"/>
    <xf numFmtId="0" fontId="0" fillId="3" borderId="35" xfId="0" applyFill="1" applyBorder="1" applyProtection="1">
      <protection locked="0"/>
    </xf>
    <xf numFmtId="0" fontId="0" fillId="3" borderId="19" xfId="0" applyFill="1" applyBorder="1" applyProtection="1">
      <protection locked="0"/>
    </xf>
    <xf numFmtId="0" fontId="0" fillId="3" borderId="33" xfId="0" applyFill="1" applyBorder="1" applyProtection="1">
      <protection locked="0"/>
    </xf>
    <xf numFmtId="0" fontId="0" fillId="3" borderId="36" xfId="0" applyFill="1" applyBorder="1" applyProtection="1">
      <protection locked="0"/>
    </xf>
    <xf numFmtId="0" fontId="0" fillId="3" borderId="24" xfId="0" applyFill="1" applyBorder="1" applyProtection="1">
      <protection locked="0"/>
    </xf>
    <xf numFmtId="0" fontId="15" fillId="3" borderId="5" xfId="0" applyFont="1" applyFill="1" applyBorder="1" applyProtection="1">
      <protection locked="0"/>
    </xf>
    <xf numFmtId="167" fontId="15" fillId="3" borderId="5" xfId="0" applyNumberFormat="1" applyFont="1" applyFill="1" applyBorder="1" applyProtection="1">
      <protection locked="0"/>
    </xf>
    <xf numFmtId="167" fontId="61" fillId="3" borderId="0" xfId="0" applyNumberFormat="1" applyFont="1" applyFill="1" applyBorder="1" applyProtection="1">
      <protection locked="0"/>
    </xf>
    <xf numFmtId="167" fontId="44" fillId="3" borderId="0" xfId="0" applyNumberFormat="1" applyFont="1" applyFill="1" applyBorder="1" applyProtection="1">
      <protection locked="0"/>
    </xf>
    <xf numFmtId="0" fontId="15" fillId="3" borderId="0" xfId="0" applyFont="1" applyFill="1" applyBorder="1" applyAlignment="1" applyProtection="1">
      <alignment horizontal="center"/>
      <protection locked="0"/>
    </xf>
    <xf numFmtId="0" fontId="44" fillId="3" borderId="0" xfId="0" applyFont="1" applyFill="1" applyBorder="1" applyProtection="1">
      <protection locked="0"/>
    </xf>
    <xf numFmtId="167" fontId="61" fillId="3" borderId="0" xfId="0" applyNumberFormat="1" applyFont="1" applyFill="1" applyProtection="1">
      <protection locked="0"/>
    </xf>
    <xf numFmtId="167" fontId="61" fillId="3" borderId="5" xfId="0" applyNumberFormat="1" applyFont="1" applyFill="1" applyBorder="1" applyProtection="1">
      <protection locked="0"/>
    </xf>
    <xf numFmtId="167" fontId="44" fillId="3" borderId="0" xfId="0" applyNumberFormat="1" applyFont="1" applyFill="1" applyProtection="1">
      <protection locked="0"/>
    </xf>
    <xf numFmtId="0" fontId="0" fillId="3" borderId="31" xfId="0" applyFill="1" applyBorder="1" applyProtection="1">
      <protection locked="0"/>
    </xf>
    <xf numFmtId="0" fontId="0" fillId="3" borderId="5" xfId="0" applyFill="1" applyBorder="1" applyProtection="1">
      <protection locked="0"/>
    </xf>
    <xf numFmtId="0" fontId="0" fillId="3" borderId="30" xfId="0" applyFill="1" applyBorder="1" applyProtection="1">
      <protection locked="0"/>
    </xf>
    <xf numFmtId="0" fontId="0" fillId="0" borderId="0" xfId="0" applyProtection="1">
      <protection locked="0"/>
    </xf>
    <xf numFmtId="0" fontId="15" fillId="3" borderId="0" xfId="0" applyFont="1" applyFill="1" applyAlignment="1" applyProtection="1">
      <alignment horizontal="left"/>
      <protection locked="0"/>
    </xf>
    <xf numFmtId="0" fontId="15" fillId="3" borderId="5" xfId="0" applyFont="1" applyFill="1" applyBorder="1" applyAlignment="1" applyProtection="1">
      <alignment horizontal="left"/>
      <protection locked="0"/>
    </xf>
    <xf numFmtId="0" fontId="15" fillId="3" borderId="0" xfId="0" applyFont="1" applyFill="1" applyAlignment="1" applyProtection="1">
      <alignment horizontal="center"/>
      <protection locked="0"/>
    </xf>
    <xf numFmtId="0" fontId="15" fillId="3" borderId="5" xfId="0" applyFont="1" applyFill="1" applyBorder="1" applyAlignment="1" applyProtection="1">
      <alignment horizontal="center"/>
      <protection locked="0"/>
    </xf>
    <xf numFmtId="167" fontId="15" fillId="3" borderId="6" xfId="0" applyNumberFormat="1" applyFont="1" applyFill="1" applyBorder="1" applyProtection="1">
      <protection locked="0"/>
    </xf>
    <xf numFmtId="167" fontId="15" fillId="3" borderId="7" xfId="0" applyNumberFormat="1" applyFont="1" applyFill="1" applyBorder="1" applyProtection="1">
      <protection locked="0"/>
    </xf>
    <xf numFmtId="0" fontId="0" fillId="0" borderId="7" xfId="0" applyBorder="1" applyProtection="1">
      <protection locked="0"/>
    </xf>
    <xf numFmtId="0" fontId="62" fillId="3" borderId="0" xfId="0" applyFont="1" applyFill="1" applyBorder="1" applyAlignment="1" applyProtection="1">
      <alignment horizontal="left"/>
      <protection locked="0"/>
    </xf>
    <xf numFmtId="0" fontId="44" fillId="3" borderId="0" xfId="0" applyFont="1" applyFill="1" applyProtection="1">
      <protection locked="0"/>
    </xf>
    <xf numFmtId="0" fontId="30" fillId="3" borderId="0" xfId="0" applyFont="1" applyFill="1" applyProtection="1">
      <protection locked="0"/>
    </xf>
    <xf numFmtId="0" fontId="62" fillId="3" borderId="0" xfId="0" applyFont="1" applyFill="1" applyBorder="1" applyAlignment="1" applyProtection="1">
      <alignment horizontal="left"/>
    </xf>
    <xf numFmtId="0" fontId="30" fillId="0" borderId="0" xfId="0" applyFont="1" applyProtection="1">
      <protection locked="0"/>
    </xf>
    <xf numFmtId="0" fontId="0" fillId="0" borderId="0" xfId="0" applyFill="1" applyBorder="1" applyProtection="1">
      <protection locked="0"/>
    </xf>
    <xf numFmtId="0" fontId="28" fillId="3" borderId="35" xfId="70" applyFill="1" applyBorder="1" applyAlignment="1" applyProtection="1">
      <alignment vertical="top" wrapText="1"/>
      <protection locked="0"/>
    </xf>
    <xf numFmtId="0" fontId="28" fillId="3" borderId="33" xfId="70" applyFill="1" applyBorder="1" applyAlignment="1" applyProtection="1">
      <alignment vertical="top" wrapText="1"/>
      <protection locked="0"/>
    </xf>
    <xf numFmtId="0" fontId="28" fillId="3" borderId="24" xfId="70" applyFill="1" applyBorder="1" applyAlignment="1" applyProtection="1">
      <alignment vertical="top" wrapText="1"/>
      <protection locked="0"/>
    </xf>
    <xf numFmtId="0" fontId="15" fillId="3" borderId="24" xfId="0" applyFont="1" applyFill="1" applyBorder="1" applyAlignment="1" applyProtection="1">
      <alignment horizontal="left"/>
      <protection locked="0"/>
    </xf>
    <xf numFmtId="0" fontId="22" fillId="4" borderId="19" xfId="69" applyBorder="1" applyAlignment="1" applyProtection="1">
      <alignment horizontal="center" vertical="center"/>
      <protection locked="0"/>
    </xf>
    <xf numFmtId="0" fontId="22" fillId="4" borderId="20" xfId="69" applyBorder="1" applyAlignment="1" applyProtection="1">
      <alignment horizontal="center" vertical="center"/>
      <protection locked="0"/>
    </xf>
    <xf numFmtId="0" fontId="29" fillId="5" borderId="6" xfId="72" applyBorder="1" applyProtection="1">
      <protection locked="0"/>
    </xf>
    <xf numFmtId="0" fontId="29" fillId="5" borderId="6" xfId="72" applyFont="1" applyBorder="1" applyProtection="1">
      <protection locked="0"/>
    </xf>
    <xf numFmtId="0" fontId="29" fillId="5" borderId="14" xfId="72" applyFont="1" applyBorder="1" applyProtection="1">
      <protection locked="0"/>
    </xf>
    <xf numFmtId="0" fontId="15" fillId="0" borderId="0" xfId="0" applyFont="1" applyBorder="1" applyProtection="1">
      <protection locked="0"/>
    </xf>
    <xf numFmtId="167" fontId="15" fillId="0" borderId="16" xfId="0" applyNumberFormat="1" applyFont="1" applyBorder="1" applyProtection="1">
      <protection locked="0"/>
    </xf>
    <xf numFmtId="167" fontId="15" fillId="0" borderId="0" xfId="0" applyNumberFormat="1" applyFont="1" applyBorder="1" applyProtection="1">
      <protection locked="0"/>
    </xf>
    <xf numFmtId="0" fontId="29" fillId="5" borderId="14" xfId="72" applyBorder="1" applyProtection="1">
      <protection locked="0"/>
    </xf>
    <xf numFmtId="167" fontId="15" fillId="0" borderId="16" xfId="0" quotePrefix="1" applyNumberFormat="1" applyFont="1" applyBorder="1" applyAlignment="1" applyProtection="1">
      <alignment horizontal="right"/>
      <protection locked="0"/>
    </xf>
    <xf numFmtId="167" fontId="15" fillId="0" borderId="0" xfId="0" quotePrefix="1" applyNumberFormat="1" applyFont="1" applyBorder="1" applyAlignment="1" applyProtection="1">
      <alignment horizontal="right"/>
      <protection locked="0"/>
    </xf>
    <xf numFmtId="0" fontId="15" fillId="0" borderId="0" xfId="0" applyFont="1" applyBorder="1" applyAlignment="1" applyProtection="1">
      <alignment horizontal="left"/>
      <protection locked="0"/>
    </xf>
    <xf numFmtId="0" fontId="15" fillId="0" borderId="7" xfId="0" applyFont="1" applyBorder="1" applyProtection="1">
      <protection locked="0"/>
    </xf>
    <xf numFmtId="167" fontId="15" fillId="0" borderId="18" xfId="0" quotePrefix="1" applyNumberFormat="1" applyFont="1" applyBorder="1" applyAlignment="1" applyProtection="1">
      <alignment horizontal="right"/>
      <protection locked="0"/>
    </xf>
    <xf numFmtId="167" fontId="15" fillId="0" borderId="7" xfId="0" quotePrefix="1" applyNumberFormat="1" applyFont="1" applyBorder="1" applyAlignment="1" applyProtection="1">
      <alignment horizontal="right"/>
      <protection locked="0"/>
    </xf>
    <xf numFmtId="0" fontId="42" fillId="0" borderId="0" xfId="81" applyProtection="1">
      <protection locked="0"/>
    </xf>
    <xf numFmtId="0" fontId="33" fillId="3" borderId="0" xfId="3" applyFill="1" applyBorder="1" applyProtection="1">
      <protection locked="0"/>
    </xf>
    <xf numFmtId="0" fontId="60" fillId="3" borderId="0" xfId="0" applyFont="1" applyFill="1" applyProtection="1">
      <protection locked="0"/>
    </xf>
    <xf numFmtId="0" fontId="20" fillId="3" borderId="0" xfId="0" applyFont="1" applyFill="1" applyAlignment="1" applyProtection="1">
      <protection locked="0"/>
    </xf>
    <xf numFmtId="0" fontId="15" fillId="36" borderId="0" xfId="12" applyFill="1" applyBorder="1" applyAlignment="1">
      <alignment vertical="top" wrapText="1"/>
    </xf>
    <xf numFmtId="0" fontId="34" fillId="36" borderId="0" xfId="3" applyFont="1" applyFill="1" applyBorder="1" applyAlignment="1">
      <alignment horizontal="left" vertical="top" wrapText="1"/>
    </xf>
    <xf numFmtId="0" fontId="15" fillId="36" borderId="0" xfId="0" applyFont="1" applyFill="1" applyBorder="1" applyAlignment="1">
      <alignment vertical="top"/>
    </xf>
    <xf numFmtId="0" fontId="15" fillId="36" borderId="0" xfId="0" applyFont="1" applyFill="1" applyBorder="1" applyAlignment="1">
      <alignment vertical="top" wrapText="1"/>
    </xf>
    <xf numFmtId="0" fontId="34" fillId="36" borderId="0" xfId="3" applyFont="1" applyFill="1" applyBorder="1" applyAlignment="1">
      <alignment vertical="top" wrapText="1"/>
    </xf>
    <xf numFmtId="0" fontId="15" fillId="36" borderId="45" xfId="12" applyFill="1" applyBorder="1" applyAlignment="1">
      <alignment vertical="top" wrapText="1"/>
    </xf>
    <xf numFmtId="0" fontId="0" fillId="36" borderId="45" xfId="0" applyFill="1" applyBorder="1" applyAlignment="1"/>
    <xf numFmtId="0" fontId="15" fillId="36" borderId="45" xfId="12" applyFill="1" applyBorder="1" applyAlignment="1">
      <alignment wrapText="1"/>
    </xf>
    <xf numFmtId="0" fontId="6" fillId="36" borderId="7" xfId="0" quotePrefix="1" applyFont="1" applyFill="1" applyBorder="1" applyAlignment="1" applyProtection="1">
      <alignment horizontal="right"/>
      <protection locked="0"/>
    </xf>
    <xf numFmtId="0" fontId="0" fillId="0" borderId="0" xfId="0"/>
    <xf numFmtId="0" fontId="8" fillId="0" borderId="0" xfId="15" applyFont="1" applyFill="1" applyAlignment="1">
      <alignment horizontal="center"/>
    </xf>
    <xf numFmtId="0" fontId="13" fillId="0" borderId="0" xfId="15" applyFont="1" applyFill="1" applyAlignment="1">
      <alignment horizontal="center"/>
    </xf>
    <xf numFmtId="0" fontId="29" fillId="0" borderId="0" xfId="0" applyFont="1" applyProtection="1">
      <protection locked="0"/>
    </xf>
    <xf numFmtId="0" fontId="6" fillId="3" borderId="0" xfId="0" applyFont="1" applyFill="1" applyAlignment="1" applyProtection="1">
      <alignment vertical="top"/>
      <protection locked="0"/>
    </xf>
    <xf numFmtId="167" fontId="6" fillId="0" borderId="7" xfId="0" quotePrefix="1" applyNumberFormat="1" applyFont="1" applyBorder="1" applyAlignment="1">
      <alignment horizontal="right"/>
    </xf>
    <xf numFmtId="167" fontId="6" fillId="0" borderId="0" xfId="0" quotePrefix="1" applyNumberFormat="1" applyFont="1" applyBorder="1" applyAlignment="1">
      <alignment horizontal="right"/>
    </xf>
    <xf numFmtId="167" fontId="15" fillId="0" borderId="17" xfId="0" applyNumberFormat="1" applyFont="1" applyBorder="1" applyAlignment="1">
      <alignment horizontal="right"/>
    </xf>
    <xf numFmtId="167" fontId="6" fillId="0" borderId="17" xfId="0" quotePrefix="1" applyNumberFormat="1" applyFont="1" applyBorder="1" applyAlignment="1">
      <alignment horizontal="right"/>
    </xf>
    <xf numFmtId="0" fontId="0" fillId="0" borderId="0" xfId="0" applyBorder="1" applyProtection="1">
      <protection locked="0"/>
    </xf>
    <xf numFmtId="0" fontId="22" fillId="4" borderId="4" xfId="69" applyAlignment="1">
      <alignment vertical="center" wrapText="1"/>
    </xf>
    <xf numFmtId="0" fontId="22" fillId="4" borderId="4" xfId="69" applyAlignment="1">
      <alignment vertical="center"/>
    </xf>
    <xf numFmtId="0" fontId="6" fillId="3" borderId="0" xfId="0" applyFont="1" applyFill="1" applyBorder="1" applyAlignment="1">
      <alignment vertical="top"/>
    </xf>
    <xf numFmtId="0" fontId="6" fillId="36" borderId="0" xfId="0" applyFont="1" applyFill="1" applyBorder="1" applyAlignment="1">
      <alignment vertical="top"/>
    </xf>
    <xf numFmtId="0" fontId="29" fillId="5" borderId="6" xfId="72" applyAlignment="1">
      <alignment vertical="center" wrapText="1"/>
    </xf>
    <xf numFmtId="0" fontId="29" fillId="5" borderId="26" xfId="72" applyBorder="1" applyAlignment="1">
      <alignment vertical="center"/>
    </xf>
    <xf numFmtId="0" fontId="29" fillId="5" borderId="6" xfId="72" applyAlignment="1">
      <alignment vertical="center"/>
    </xf>
    <xf numFmtId="0" fontId="15" fillId="0" borderId="0" xfId="12" applyAlignment="1">
      <alignment vertical="center"/>
    </xf>
    <xf numFmtId="0" fontId="0" fillId="0" borderId="0" xfId="0" applyAlignment="1">
      <alignment vertical="center"/>
    </xf>
    <xf numFmtId="0" fontId="28" fillId="0" borderId="0" xfId="70" applyAlignment="1" applyProtection="1">
      <alignment vertical="top" wrapText="1"/>
      <protection locked="0"/>
    </xf>
    <xf numFmtId="0" fontId="28" fillId="0" borderId="0" xfId="70" applyFill="1" applyBorder="1" applyAlignment="1" applyProtection="1">
      <alignment vertical="top" wrapText="1"/>
      <protection locked="0"/>
    </xf>
    <xf numFmtId="0" fontId="28" fillId="0" borderId="0" xfId="70" applyFill="1" applyBorder="1" applyAlignment="1" applyProtection="1">
      <alignment vertical="top" wrapText="1"/>
    </xf>
    <xf numFmtId="0" fontId="0" fillId="3" borderId="0" xfId="0" applyFill="1" applyAlignment="1">
      <alignment wrapText="1"/>
    </xf>
    <xf numFmtId="0" fontId="0" fillId="0" borderId="0" xfId="0"/>
    <xf numFmtId="0" fontId="0" fillId="0" borderId="0" xfId="0"/>
    <xf numFmtId="0" fontId="64" fillId="3" borderId="0" xfId="0" applyFont="1" applyFill="1" applyProtection="1">
      <protection locked="0"/>
    </xf>
    <xf numFmtId="0" fontId="60" fillId="0" borderId="0" xfId="0" applyFont="1" applyFill="1"/>
    <xf numFmtId="0" fontId="64" fillId="0" borderId="0" xfId="0" applyFont="1" applyFill="1"/>
    <xf numFmtId="0" fontId="60" fillId="0" borderId="0" xfId="0" applyFont="1"/>
    <xf numFmtId="0" fontId="13" fillId="0" borderId="0" xfId="0" applyFont="1" applyFill="1" applyBorder="1" applyAlignment="1">
      <alignment horizontal="center"/>
    </xf>
    <xf numFmtId="167" fontId="60" fillId="0" borderId="0" xfId="0" applyNumberFormat="1" applyFont="1"/>
    <xf numFmtId="0" fontId="6" fillId="3" borderId="0" xfId="0" applyFont="1" applyFill="1" applyBorder="1" applyAlignment="1" applyProtection="1">
      <alignment horizontal="left"/>
      <protection locked="0"/>
    </xf>
    <xf numFmtId="0" fontId="6" fillId="3" borderId="6" xfId="0" applyFont="1" applyFill="1" applyBorder="1" applyAlignment="1" applyProtection="1">
      <alignment horizontal="left"/>
      <protection locked="0"/>
    </xf>
    <xf numFmtId="0" fontId="6" fillId="3" borderId="0" xfId="12" applyNumberFormat="1" applyFont="1" applyFill="1" applyBorder="1" applyAlignment="1">
      <alignment vertical="top" wrapText="1"/>
    </xf>
    <xf numFmtId="0" fontId="6" fillId="0" borderId="7" xfId="0" applyFont="1" applyBorder="1"/>
    <xf numFmtId="0" fontId="15" fillId="36" borderId="0" xfId="12" applyNumberFormat="1" applyFont="1" applyFill="1" applyBorder="1" applyAlignment="1">
      <alignment vertical="top"/>
    </xf>
    <xf numFmtId="0" fontId="0" fillId="0" borderId="0" xfId="0"/>
    <xf numFmtId="0" fontId="15" fillId="3" borderId="5" xfId="12" applyNumberFormat="1" applyFont="1" applyFill="1" applyBorder="1" applyAlignment="1">
      <alignment vertical="top"/>
    </xf>
    <xf numFmtId="0" fontId="13" fillId="3" borderId="5" xfId="2" applyNumberFormat="1" applyFont="1" applyFill="1" applyBorder="1" applyAlignment="1">
      <alignment vertical="top" wrapText="1"/>
    </xf>
    <xf numFmtId="0" fontId="34" fillId="3" borderId="0" xfId="3" applyFont="1" applyFill="1" applyBorder="1" applyAlignment="1">
      <alignment vertical="top"/>
    </xf>
    <xf numFmtId="0" fontId="34" fillId="3" borderId="0" xfId="3" applyFont="1" applyFill="1" applyBorder="1" applyAlignment="1">
      <alignment horizontal="left" vertical="top" wrapText="1"/>
    </xf>
    <xf numFmtId="0" fontId="34" fillId="36" borderId="45" xfId="3" applyFont="1" applyFill="1" applyBorder="1" applyAlignment="1">
      <alignment horizontal="left" vertical="top"/>
    </xf>
    <xf numFmtId="0" fontId="42" fillId="0" borderId="0" xfId="81" applyAlignment="1">
      <alignment vertical="top"/>
    </xf>
    <xf numFmtId="0" fontId="34" fillId="36" borderId="0" xfId="3" applyFont="1" applyFill="1" applyBorder="1" applyAlignment="1">
      <alignment horizontal="left" vertical="top"/>
    </xf>
    <xf numFmtId="0" fontId="6" fillId="3" borderId="0" xfId="12" applyFont="1" applyFill="1" applyBorder="1" applyAlignment="1">
      <alignment horizontal="left" vertical="top" wrapText="1"/>
    </xf>
    <xf numFmtId="0" fontId="0" fillId="0" borderId="0" xfId="0"/>
    <xf numFmtId="0" fontId="22" fillId="4" borderId="4" xfId="69" applyBorder="1" applyAlignment="1">
      <alignment horizontal="center" vertical="center"/>
    </xf>
    <xf numFmtId="0" fontId="22" fillId="4" borderId="4" xfId="69" applyAlignment="1">
      <alignment horizontal="center" vertical="center"/>
    </xf>
    <xf numFmtId="0" fontId="6" fillId="3" borderId="0" xfId="12" applyFont="1" applyFill="1" applyBorder="1" applyAlignment="1">
      <alignment vertical="top"/>
    </xf>
    <xf numFmtId="0" fontId="6" fillId="3" borderId="0" xfId="12" applyFont="1" applyFill="1" applyBorder="1" applyAlignment="1">
      <alignment wrapText="1"/>
    </xf>
    <xf numFmtId="0" fontId="60" fillId="0" borderId="0" xfId="0" applyFont="1" applyProtection="1"/>
    <xf numFmtId="0" fontId="60" fillId="0" borderId="0" xfId="0" applyFont="1" applyFill="1" applyProtection="1"/>
    <xf numFmtId="0" fontId="60" fillId="0" borderId="0" xfId="0" applyFont="1" applyAlignment="1" applyProtection="1">
      <alignment vertical="top" wrapText="1"/>
    </xf>
    <xf numFmtId="0" fontId="60" fillId="0" borderId="0" xfId="0" applyFont="1" applyBorder="1" applyProtection="1"/>
    <xf numFmtId="0" fontId="13" fillId="0" borderId="0" xfId="0" applyFont="1" applyProtection="1"/>
    <xf numFmtId="0" fontId="6" fillId="3" borderId="0" xfId="81" applyFont="1" applyFill="1" applyProtection="1">
      <protection locked="0"/>
    </xf>
    <xf numFmtId="0" fontId="6" fillId="0" borderId="0" xfId="0" applyFont="1" applyFill="1" applyAlignment="1" applyProtection="1">
      <alignment vertical="center"/>
      <protection locked="0"/>
    </xf>
    <xf numFmtId="0" fontId="0" fillId="0" borderId="0" xfId="0"/>
    <xf numFmtId="0" fontId="0" fillId="0" borderId="0" xfId="0"/>
    <xf numFmtId="0" fontId="0" fillId="37" borderId="0" xfId="0" applyNumberFormat="1" applyFill="1"/>
    <xf numFmtId="0" fontId="0" fillId="37" borderId="0" xfId="0" applyFill="1"/>
    <xf numFmtId="167" fontId="6" fillId="0" borderId="0" xfId="12" quotePrefix="1" applyNumberFormat="1" applyFont="1" applyAlignment="1">
      <alignment horizontal="right"/>
    </xf>
    <xf numFmtId="167" fontId="6" fillId="0" borderId="15" xfId="0" quotePrefix="1" applyNumberFormat="1" applyFont="1" applyBorder="1" applyAlignment="1">
      <alignment horizontal="right"/>
    </xf>
    <xf numFmtId="167" fontId="29" fillId="0" borderId="31" xfId="0" quotePrefix="1" applyNumberFormat="1" applyFont="1" applyBorder="1" applyAlignment="1">
      <alignment horizontal="right" vertical="top"/>
    </xf>
    <xf numFmtId="0" fontId="6" fillId="36" borderId="0" xfId="12" applyFont="1" applyFill="1" applyBorder="1" applyAlignment="1">
      <alignment vertical="top" wrapText="1"/>
    </xf>
    <xf numFmtId="0" fontId="0" fillId="0" borderId="0" xfId="0"/>
    <xf numFmtId="167" fontId="0" fillId="3" borderId="0" xfId="0" applyNumberFormat="1" applyFill="1"/>
    <xf numFmtId="167" fontId="15" fillId="0" borderId="0" xfId="36" applyNumberFormat="1"/>
    <xf numFmtId="1" fontId="0" fillId="0" borderId="0" xfId="0" applyNumberFormat="1"/>
    <xf numFmtId="0" fontId="0" fillId="0" borderId="0" xfId="0"/>
    <xf numFmtId="167" fontId="15" fillId="0" borderId="0" xfId="12" applyNumberFormat="1" applyFill="1"/>
    <xf numFmtId="167" fontId="15" fillId="0" borderId="0" xfId="12" applyNumberFormat="1" applyFill="1" applyAlignment="1">
      <alignment horizontal="right"/>
    </xf>
    <xf numFmtId="167" fontId="15" fillId="0" borderId="7" xfId="0" applyNumberFormat="1" applyFont="1" applyFill="1" applyBorder="1" applyAlignment="1">
      <alignment horizontal="right"/>
    </xf>
    <xf numFmtId="0" fontId="0" fillId="0" borderId="0" xfId="0"/>
    <xf numFmtId="0" fontId="15" fillId="0" borderId="30" xfId="0" applyFont="1" applyFill="1" applyBorder="1"/>
    <xf numFmtId="0" fontId="15" fillId="0" borderId="24" xfId="0" applyFont="1" applyFill="1" applyBorder="1"/>
    <xf numFmtId="0" fontId="15" fillId="0" borderId="0" xfId="0" applyFont="1" applyFill="1" applyBorder="1" applyAlignment="1">
      <alignment horizontal="left"/>
    </xf>
    <xf numFmtId="167" fontId="15" fillId="0" borderId="17" xfId="0" applyNumberFormat="1" applyFont="1" applyFill="1" applyBorder="1"/>
    <xf numFmtId="0" fontId="15" fillId="0" borderId="32" xfId="12" applyFill="1" applyBorder="1"/>
    <xf numFmtId="0" fontId="6" fillId="0" borderId="7" xfId="0" applyFont="1" applyFill="1" applyBorder="1"/>
    <xf numFmtId="167" fontId="15" fillId="0" borderId="27" xfId="12" applyNumberFormat="1" applyFill="1" applyBorder="1"/>
    <xf numFmtId="0" fontId="42" fillId="0" borderId="0" xfId="81" applyFont="1"/>
    <xf numFmtId="0" fontId="30" fillId="0" borderId="0" xfId="0" applyFont="1" applyFill="1"/>
    <xf numFmtId="0" fontId="0" fillId="0" borderId="0" xfId="0" applyBorder="1" applyAlignment="1">
      <alignment vertical="center"/>
    </xf>
    <xf numFmtId="0" fontId="15" fillId="0" borderId="0" xfId="0" applyNumberFormat="1" applyFont="1" applyFill="1" applyAlignment="1">
      <alignment vertical="top"/>
    </xf>
    <xf numFmtId="0" fontId="15" fillId="0" borderId="16" xfId="12" applyFill="1" applyBorder="1"/>
    <xf numFmtId="0" fontId="15" fillId="0" borderId="44" xfId="0" applyFont="1" applyFill="1" applyBorder="1"/>
    <xf numFmtId="0" fontId="13" fillId="3" borderId="0" xfId="12" applyFont="1" applyFill="1" applyAlignment="1">
      <alignment vertical="top" wrapText="1"/>
    </xf>
    <xf numFmtId="0" fontId="13" fillId="3" borderId="0" xfId="12" applyFont="1" applyFill="1" applyBorder="1" applyAlignment="1">
      <alignment vertical="top" wrapText="1"/>
    </xf>
    <xf numFmtId="0" fontId="6" fillId="3" borderId="0" xfId="0" applyFont="1" applyFill="1" applyAlignment="1">
      <alignment wrapText="1"/>
    </xf>
    <xf numFmtId="0" fontId="29" fillId="3" borderId="5" xfId="0" applyFont="1" applyFill="1" applyBorder="1" applyAlignment="1" applyProtection="1">
      <alignment horizontal="center" wrapText="1"/>
      <protection locked="0"/>
    </xf>
    <xf numFmtId="0" fontId="0" fillId="0" borderId="0" xfId="0"/>
    <xf numFmtId="0" fontId="67" fillId="3" borderId="0" xfId="0" applyFont="1" applyFill="1"/>
    <xf numFmtId="0" fontId="13" fillId="3" borderId="0" xfId="12" applyFont="1" applyFill="1" applyAlignment="1">
      <alignment horizontal="left" vertical="top" wrapText="1"/>
    </xf>
    <xf numFmtId="0" fontId="67" fillId="3" borderId="0" xfId="0" applyFont="1" applyFill="1" applyAlignment="1">
      <alignment vertical="center"/>
    </xf>
    <xf numFmtId="0" fontId="67" fillId="3" borderId="0" xfId="0" applyFont="1" applyFill="1" applyAlignment="1">
      <alignment horizontal="left" vertical="top"/>
    </xf>
    <xf numFmtId="0" fontId="66" fillId="3" borderId="0" xfId="1" applyFont="1" applyFill="1" applyBorder="1">
      <alignment vertical="center"/>
    </xf>
    <xf numFmtId="0" fontId="25" fillId="3" borderId="0" xfId="0" applyFont="1" applyFill="1"/>
    <xf numFmtId="0" fontId="29" fillId="3" borderId="0" xfId="0" applyFont="1" applyFill="1" applyBorder="1" applyAlignment="1" applyProtection="1">
      <alignment wrapText="1"/>
      <protection locked="0"/>
    </xf>
    <xf numFmtId="0" fontId="0" fillId="3" borderId="19" xfId="0" applyFill="1" applyBorder="1"/>
    <xf numFmtId="0" fontId="0" fillId="3" borderId="24" xfId="0" applyFill="1" applyBorder="1"/>
    <xf numFmtId="0" fontId="0" fillId="3" borderId="5" xfId="0" applyFill="1" applyBorder="1"/>
    <xf numFmtId="0" fontId="0" fillId="3" borderId="0" xfId="0" applyFill="1" applyBorder="1" applyAlignment="1">
      <alignment horizontal="center"/>
    </xf>
    <xf numFmtId="0" fontId="0" fillId="3" borderId="36" xfId="0" applyFill="1" applyBorder="1"/>
    <xf numFmtId="0" fontId="6" fillId="3" borderId="0" xfId="0" applyFont="1" applyFill="1" applyBorder="1" applyAlignment="1" applyProtection="1">
      <alignment horizontal="center"/>
      <protection locked="0"/>
    </xf>
    <xf numFmtId="167" fontId="6" fillId="3" borderId="0" xfId="0" applyNumberFormat="1" applyFont="1" applyFill="1" applyBorder="1" applyProtection="1">
      <protection locked="0"/>
    </xf>
    <xf numFmtId="0" fontId="6" fillId="3" borderId="0" xfId="0" applyFont="1" applyFill="1" applyBorder="1"/>
    <xf numFmtId="1" fontId="6" fillId="3" borderId="0" xfId="0" applyNumberFormat="1" applyFont="1" applyFill="1" applyBorder="1" applyProtection="1">
      <protection locked="0"/>
    </xf>
    <xf numFmtId="167" fontId="6" fillId="3" borderId="0" xfId="0" applyNumberFormat="1" applyFont="1" applyFill="1" applyBorder="1"/>
    <xf numFmtId="0" fontId="6" fillId="3" borderId="5" xfId="0" applyFont="1" applyFill="1" applyBorder="1" applyAlignment="1" applyProtection="1">
      <alignment horizontal="center"/>
      <protection locked="0"/>
    </xf>
    <xf numFmtId="1" fontId="6" fillId="3" borderId="5" xfId="0" applyNumberFormat="1" applyFont="1" applyFill="1" applyBorder="1"/>
    <xf numFmtId="167" fontId="6" fillId="3" borderId="5" xfId="0" applyNumberFormat="1" applyFont="1" applyFill="1" applyBorder="1"/>
    <xf numFmtId="0" fontId="6" fillId="3" borderId="5" xfId="0" applyFont="1" applyFill="1" applyBorder="1"/>
    <xf numFmtId="0" fontId="68" fillId="3" borderId="0" xfId="1" applyFont="1" applyFill="1" applyBorder="1">
      <alignment vertical="center"/>
    </xf>
    <xf numFmtId="0" fontId="69" fillId="3" borderId="0" xfId="70" applyFont="1" applyFill="1" applyAlignment="1">
      <alignment vertical="top" wrapText="1"/>
      <protection locked="0"/>
    </xf>
    <xf numFmtId="167" fontId="15" fillId="0" borderId="0" xfId="0" applyNumberFormat="1" applyFont="1" applyFill="1" applyBorder="1" applyAlignment="1">
      <alignment horizontal="right" vertical="center"/>
    </xf>
    <xf numFmtId="167" fontId="15" fillId="0" borderId="7" xfId="0" applyNumberFormat="1" applyFont="1" applyFill="1" applyBorder="1" applyAlignment="1">
      <alignment horizontal="right" vertical="center"/>
    </xf>
    <xf numFmtId="0" fontId="0" fillId="0" borderId="0" xfId="0" applyFill="1" applyBorder="1" applyAlignment="1">
      <alignment vertical="top" wrapText="1"/>
    </xf>
    <xf numFmtId="0" fontId="44" fillId="3" borderId="0" xfId="0" applyFont="1" applyFill="1" applyBorder="1" applyProtection="1"/>
    <xf numFmtId="0" fontId="44" fillId="0" borderId="0" xfId="0" applyFont="1"/>
    <xf numFmtId="0" fontId="55" fillId="0" borderId="0" xfId="0" applyFont="1" applyFill="1" applyBorder="1"/>
    <xf numFmtId="0" fontId="44" fillId="0" borderId="0" xfId="0" applyFont="1" applyFill="1" applyBorder="1"/>
    <xf numFmtId="0" fontId="44" fillId="0" borderId="0" xfId="0" applyFont="1" applyFill="1"/>
    <xf numFmtId="0" fontId="55" fillId="0" borderId="0" xfId="0" applyFont="1" applyBorder="1"/>
    <xf numFmtId="0" fontId="44" fillId="0" borderId="0" xfId="0" applyFont="1" applyBorder="1"/>
    <xf numFmtId="168" fontId="44" fillId="0" borderId="0" xfId="0" applyNumberFormat="1" applyFont="1" applyFill="1" applyBorder="1"/>
    <xf numFmtId="167" fontId="44" fillId="0" borderId="0" xfId="0" applyNumberFormat="1" applyFont="1" applyFill="1" applyBorder="1"/>
    <xf numFmtId="0" fontId="55" fillId="0" borderId="0" xfId="0" applyFont="1" applyFill="1"/>
    <xf numFmtId="0" fontId="44" fillId="0" borderId="0" xfId="0" applyFont="1" applyFill="1" applyBorder="1" applyAlignment="1">
      <alignment horizontal="left"/>
    </xf>
    <xf numFmtId="167" fontId="44" fillId="0" borderId="0" xfId="0" applyNumberFormat="1" applyFont="1" applyFill="1"/>
    <xf numFmtId="167" fontId="44" fillId="0" borderId="0" xfId="0" applyNumberFormat="1" applyFont="1" applyFill="1" applyBorder="1" applyProtection="1">
      <protection locked="0"/>
    </xf>
    <xf numFmtId="168" fontId="44" fillId="0" borderId="0" xfId="0" applyNumberFormat="1" applyFont="1" applyFill="1"/>
    <xf numFmtId="0" fontId="0" fillId="0" borderId="0" xfId="0"/>
    <xf numFmtId="9" fontId="0" fillId="0" borderId="0" xfId="129" applyFont="1"/>
    <xf numFmtId="0" fontId="70" fillId="3" borderId="0" xfId="0" applyFont="1" applyFill="1" applyAlignment="1">
      <alignment wrapText="1"/>
    </xf>
    <xf numFmtId="0" fontId="6" fillId="0" borderId="0" xfId="0" applyFont="1" applyFill="1" applyAlignment="1">
      <alignment vertical="top" wrapText="1"/>
    </xf>
    <xf numFmtId="0" fontId="5" fillId="0" borderId="0" xfId="81" applyFont="1"/>
    <xf numFmtId="0" fontId="5" fillId="0" borderId="0" xfId="81" applyFont="1" applyFill="1" applyBorder="1"/>
    <xf numFmtId="0" fontId="5" fillId="0" borderId="0" xfId="81" applyFont="1" applyProtection="1">
      <protection locked="0"/>
    </xf>
    <xf numFmtId="0" fontId="32" fillId="4" borderId="5" xfId="69" applyFont="1" applyBorder="1" applyAlignment="1">
      <alignment horizontal="center" vertical="center" wrapText="1"/>
    </xf>
    <xf numFmtId="0" fontId="32" fillId="4" borderId="30" xfId="69" applyFont="1" applyBorder="1" applyAlignment="1">
      <alignment horizontal="center" vertical="center" wrapText="1"/>
    </xf>
    <xf numFmtId="0" fontId="32" fillId="4" borderId="4" xfId="69" applyFont="1" applyBorder="1" applyAlignment="1">
      <alignment horizontal="center" vertical="center" wrapText="1"/>
    </xf>
    <xf numFmtId="0" fontId="32" fillId="4" borderId="25" xfId="69" applyFont="1" applyBorder="1" applyAlignment="1">
      <alignment horizontal="center" vertical="center" wrapText="1"/>
    </xf>
    <xf numFmtId="0" fontId="32" fillId="4" borderId="12" xfId="69" applyFont="1" applyBorder="1" applyAlignment="1">
      <alignment horizontal="center" vertical="center" wrapText="1"/>
    </xf>
    <xf numFmtId="0" fontId="29" fillId="3" borderId="0" xfId="0" applyFont="1" applyFill="1" applyAlignment="1"/>
    <xf numFmtId="0" fontId="6" fillId="3" borderId="0" xfId="0" applyFont="1" applyFill="1" applyAlignment="1"/>
    <xf numFmtId="0" fontId="31" fillId="3" borderId="0" xfId="0" applyFont="1" applyFill="1" applyAlignment="1"/>
    <xf numFmtId="0" fontId="29" fillId="3" borderId="0" xfId="0" applyFont="1" applyFill="1" applyAlignment="1">
      <alignment vertical="top" wrapText="1"/>
    </xf>
    <xf numFmtId="0" fontId="6" fillId="3" borderId="0" xfId="0" applyFont="1" applyFill="1" applyBorder="1" applyAlignment="1"/>
    <xf numFmtId="0" fontId="29" fillId="3" borderId="0" xfId="0" applyFont="1" applyFill="1" applyAlignment="1">
      <alignment vertical="top"/>
    </xf>
    <xf numFmtId="166" fontId="73" fillId="3" borderId="0" xfId="0" quotePrefix="1" applyNumberFormat="1" applyFont="1" applyFill="1" applyAlignment="1"/>
    <xf numFmtId="0" fontId="21" fillId="3" borderId="0" xfId="57" applyFont="1" applyFill="1" applyAlignment="1"/>
    <xf numFmtId="0" fontId="21" fillId="3" borderId="0" xfId="57" applyFont="1" applyFill="1" applyAlignment="1">
      <alignment horizontal="left"/>
    </xf>
    <xf numFmtId="0" fontId="34" fillId="3" borderId="0" xfId="3" applyFont="1" applyFill="1" applyAlignment="1">
      <alignment horizontal="left"/>
    </xf>
    <xf numFmtId="0" fontId="13" fillId="3" borderId="0" xfId="0" applyFont="1" applyFill="1" applyAlignment="1"/>
    <xf numFmtId="0" fontId="44" fillId="0" borderId="0" xfId="0" applyFont="1" applyFill="1" applyProtection="1"/>
    <xf numFmtId="0" fontId="44" fillId="0" borderId="0" xfId="0" applyFont="1" applyProtection="1"/>
    <xf numFmtId="0" fontId="44" fillId="0" borderId="0" xfId="0" applyFont="1" applyFill="1" applyAlignment="1" applyProtection="1">
      <alignment vertical="top" wrapText="1"/>
    </xf>
    <xf numFmtId="0" fontId="44" fillId="0" borderId="0" xfId="0" applyFont="1" applyAlignment="1" applyProtection="1">
      <alignment vertical="top" wrapText="1"/>
    </xf>
    <xf numFmtId="0" fontId="22" fillId="0" borderId="0" xfId="0" applyFont="1" applyFill="1" applyAlignment="1" applyProtection="1">
      <alignment horizontal="center"/>
    </xf>
    <xf numFmtId="168" fontId="62" fillId="0" borderId="0" xfId="0" applyNumberFormat="1" applyFont="1" applyFill="1" applyProtection="1"/>
    <xf numFmtId="2" fontId="62" fillId="0" borderId="0" xfId="0" applyNumberFormat="1" applyFont="1" applyFill="1" applyProtection="1"/>
    <xf numFmtId="167" fontId="62" fillId="0" borderId="0" xfId="0" applyNumberFormat="1" applyFont="1" applyFill="1" applyProtection="1"/>
    <xf numFmtId="0" fontId="62" fillId="0" borderId="0" xfId="0" applyFont="1" applyFill="1" applyBorder="1"/>
    <xf numFmtId="0" fontId="62" fillId="0" borderId="0" xfId="0" applyFont="1" applyFill="1" applyProtection="1"/>
    <xf numFmtId="168" fontId="22" fillId="0" borderId="0" xfId="0" applyNumberFormat="1" applyFont="1" applyFill="1" applyProtection="1"/>
    <xf numFmtId="2" fontId="22" fillId="0" borderId="0" xfId="0" applyNumberFormat="1" applyFont="1" applyFill="1" applyProtection="1"/>
    <xf numFmtId="0" fontId="62" fillId="0" borderId="0" xfId="0" applyFont="1" applyProtection="1"/>
    <xf numFmtId="0" fontId="0" fillId="0" borderId="0" xfId="0"/>
    <xf numFmtId="0" fontId="6" fillId="0" borderId="0" xfId="0" applyFont="1" applyBorder="1"/>
    <xf numFmtId="0" fontId="6" fillId="0" borderId="0" xfId="0" applyFont="1" applyFill="1" applyBorder="1"/>
    <xf numFmtId="49" fontId="13" fillId="3" borderId="0" xfId="0" quotePrefix="1" applyNumberFormat="1" applyFont="1" applyFill="1" applyAlignment="1"/>
    <xf numFmtId="0" fontId="6" fillId="3" borderId="5" xfId="0" applyFont="1" applyFill="1" applyBorder="1" applyProtection="1">
      <protection locked="0"/>
    </xf>
    <xf numFmtId="0" fontId="6" fillId="3" borderId="0" xfId="0" applyFont="1" applyFill="1" applyBorder="1" applyProtection="1">
      <protection locked="0"/>
    </xf>
    <xf numFmtId="0" fontId="0" fillId="0" borderId="5" xfId="0" applyBorder="1"/>
    <xf numFmtId="0" fontId="6" fillId="3" borderId="0" xfId="0" applyFont="1" applyFill="1" applyAlignment="1" applyProtection="1">
      <alignment horizontal="left"/>
      <protection locked="0"/>
    </xf>
    <xf numFmtId="0" fontId="6" fillId="3" borderId="5" xfId="0" applyFont="1" applyFill="1" applyBorder="1" applyAlignment="1" applyProtection="1">
      <alignment horizontal="left"/>
      <protection locked="0"/>
    </xf>
    <xf numFmtId="0" fontId="6" fillId="0" borderId="0" xfId="0" applyFont="1" applyBorder="1" applyProtection="1">
      <protection locked="0"/>
    </xf>
    <xf numFmtId="167" fontId="0" fillId="0" borderId="0" xfId="0" applyNumberFormat="1" applyFill="1" applyBorder="1"/>
    <xf numFmtId="167" fontId="0" fillId="0" borderId="0" xfId="0" applyNumberFormat="1" applyFill="1"/>
    <xf numFmtId="167" fontId="0" fillId="0" borderId="0" xfId="0" applyNumberFormat="1" applyBorder="1"/>
    <xf numFmtId="167" fontId="0" fillId="0" borderId="0" xfId="129" applyNumberFormat="1" applyFont="1"/>
    <xf numFmtId="0" fontId="0" fillId="0" borderId="0" xfId="0"/>
    <xf numFmtId="0" fontId="6" fillId="0" borderId="0" xfId="0" applyNumberFormat="1" applyFont="1" applyFill="1" applyBorder="1"/>
    <xf numFmtId="0" fontId="0" fillId="0" borderId="0" xfId="0"/>
    <xf numFmtId="0" fontId="0" fillId="0" borderId="0" xfId="0"/>
    <xf numFmtId="167" fontId="15" fillId="0" borderId="5" xfId="0" applyNumberFormat="1" applyFont="1" applyFill="1" applyBorder="1"/>
    <xf numFmtId="0" fontId="20" fillId="0" borderId="0" xfId="0" applyFont="1"/>
    <xf numFmtId="0" fontId="42" fillId="0" borderId="0" xfId="81" applyFont="1" applyAlignment="1">
      <alignment vertical="top"/>
    </xf>
    <xf numFmtId="0" fontId="4" fillId="0" borderId="0" xfId="81" applyFont="1"/>
    <xf numFmtId="0" fontId="4" fillId="0" borderId="0" xfId="0" applyFont="1" applyFill="1" applyBorder="1"/>
    <xf numFmtId="0" fontId="22" fillId="0" borderId="0" xfId="70" applyFont="1" applyFill="1" applyBorder="1" applyAlignment="1" applyProtection="1">
      <alignment horizontal="left" vertical="top" wrapText="1"/>
    </xf>
    <xf numFmtId="0" fontId="74" fillId="0" borderId="0" xfId="3" applyFont="1" applyFill="1" applyBorder="1" applyAlignment="1" applyProtection="1">
      <alignment vertical="top"/>
    </xf>
    <xf numFmtId="0" fontId="44" fillId="0" borderId="0" xfId="0" applyFont="1" applyFill="1" applyBorder="1" applyAlignment="1" applyProtection="1">
      <alignment vertical="top"/>
    </xf>
    <xf numFmtId="0" fontId="44" fillId="0" borderId="0" xfId="0" applyFont="1" applyBorder="1" applyAlignment="1" applyProtection="1">
      <alignment vertical="top"/>
    </xf>
    <xf numFmtId="0" fontId="44" fillId="0" borderId="0" xfId="0" applyFont="1" applyAlignment="1" applyProtection="1">
      <alignment vertical="top"/>
    </xf>
    <xf numFmtId="0" fontId="44" fillId="0" borderId="0" xfId="0" applyFont="1" applyFill="1" applyBorder="1" applyProtection="1"/>
    <xf numFmtId="0" fontId="44" fillId="0" borderId="0" xfId="0" applyFont="1" applyBorder="1" applyProtection="1"/>
    <xf numFmtId="0" fontId="75" fillId="0" borderId="0" xfId="70" applyFont="1" applyFill="1" applyBorder="1" applyAlignment="1" applyProtection="1">
      <alignment vertical="top" wrapText="1"/>
    </xf>
    <xf numFmtId="0" fontId="76" fillId="0" borderId="0" xfId="0" applyFont="1" applyFill="1" applyBorder="1" applyProtection="1"/>
    <xf numFmtId="0" fontId="76" fillId="0" borderId="0" xfId="0" applyFont="1" applyBorder="1" applyProtection="1"/>
    <xf numFmtId="0" fontId="76" fillId="0" borderId="0" xfId="0" applyFont="1" applyProtection="1"/>
    <xf numFmtId="0" fontId="76" fillId="0" borderId="0" xfId="0" applyFont="1" applyFill="1" applyBorder="1" applyAlignment="1" applyProtection="1"/>
    <xf numFmtId="167" fontId="76" fillId="0" borderId="0" xfId="0" applyNumberFormat="1" applyFont="1" applyFill="1" applyBorder="1" applyProtection="1"/>
    <xf numFmtId="0" fontId="75" fillId="0" borderId="0" xfId="0" applyFont="1" applyFill="1" applyBorder="1" applyAlignment="1" applyProtection="1"/>
    <xf numFmtId="167" fontId="62" fillId="0" borderId="0" xfId="0" applyNumberFormat="1" applyFont="1" applyFill="1" applyBorder="1" applyProtection="1"/>
    <xf numFmtId="0" fontId="76" fillId="0" borderId="0" xfId="0" applyFont="1" applyBorder="1" applyAlignment="1" applyProtection="1">
      <alignment horizontal="left"/>
    </xf>
    <xf numFmtId="0" fontId="44" fillId="0" borderId="0" xfId="0" applyFont="1" applyAlignment="1" applyProtection="1">
      <alignment horizontal="left"/>
    </xf>
    <xf numFmtId="167" fontId="15" fillId="0" borderId="0" xfId="0" applyNumberFormat="1" applyFont="1" applyFill="1" applyBorder="1" applyAlignment="1">
      <alignment horizontal="right"/>
    </xf>
    <xf numFmtId="0" fontId="29" fillId="3" borderId="4" xfId="0" applyFont="1" applyFill="1" applyBorder="1" applyAlignment="1" applyProtection="1">
      <alignment horizontal="center"/>
      <protection locked="0"/>
    </xf>
    <xf numFmtId="0" fontId="0" fillId="3" borderId="4" xfId="0" applyFill="1" applyBorder="1" applyAlignment="1">
      <alignment horizontal="center"/>
    </xf>
    <xf numFmtId="0" fontId="0" fillId="0" borderId="0" xfId="0"/>
    <xf numFmtId="0" fontId="2" fillId="0" borderId="0" xfId="0" applyFont="1" applyFill="1" applyAlignment="1">
      <alignment vertical="top" wrapText="1"/>
    </xf>
    <xf numFmtId="0" fontId="56" fillId="3" borderId="0" xfId="0" applyFont="1" applyFill="1" applyProtection="1">
      <protection locked="0"/>
    </xf>
    <xf numFmtId="0" fontId="56" fillId="0" borderId="0" xfId="0" applyFont="1"/>
    <xf numFmtId="0" fontId="56" fillId="0" borderId="0" xfId="0" applyFont="1" applyProtection="1"/>
    <xf numFmtId="0" fontId="56" fillId="0" borderId="0" xfId="0" applyFont="1" applyFill="1" applyBorder="1" applyProtection="1"/>
    <xf numFmtId="0" fontId="77" fillId="0" borderId="0" xfId="0" applyFont="1" applyFill="1" applyBorder="1" applyProtection="1"/>
    <xf numFmtId="0" fontId="56" fillId="0" borderId="0" xfId="0" applyFont="1" applyFill="1" applyBorder="1"/>
    <xf numFmtId="0" fontId="78" fillId="0" borderId="0" xfId="70" applyFont="1" applyFill="1" applyBorder="1" applyAlignment="1" applyProtection="1">
      <alignment vertical="top" wrapText="1"/>
    </xf>
    <xf numFmtId="0" fontId="56" fillId="0" borderId="0" xfId="0" applyFont="1" applyFill="1" applyBorder="1" applyAlignment="1" applyProtection="1">
      <alignment vertical="top"/>
    </xf>
    <xf numFmtId="0" fontId="56" fillId="0" borderId="0" xfId="0" applyFont="1" applyAlignment="1" applyProtection="1">
      <alignment vertical="top"/>
    </xf>
    <xf numFmtId="0" fontId="56" fillId="0" borderId="0" xfId="0" applyFont="1" applyFill="1" applyBorder="1" applyAlignment="1" applyProtection="1">
      <alignment vertical="top"/>
      <protection locked="0"/>
    </xf>
    <xf numFmtId="0" fontId="56" fillId="0" borderId="0" xfId="0" applyFont="1" applyBorder="1" applyProtection="1"/>
    <xf numFmtId="0" fontId="56" fillId="0" borderId="0" xfId="0" applyFont="1" applyFill="1" applyBorder="1" applyProtection="1">
      <protection locked="0"/>
    </xf>
    <xf numFmtId="0" fontId="78" fillId="0" borderId="0" xfId="70" applyFont="1" applyFill="1" applyBorder="1" applyAlignment="1">
      <alignment vertical="top" wrapText="1"/>
      <protection locked="0"/>
    </xf>
    <xf numFmtId="0" fontId="77" fillId="0" borderId="0" xfId="0" applyFont="1" applyFill="1" applyBorder="1" applyProtection="1">
      <protection locked="0"/>
    </xf>
    <xf numFmtId="0" fontId="77" fillId="0" borderId="0" xfId="0" applyFont="1" applyFill="1" applyBorder="1"/>
    <xf numFmtId="0" fontId="77" fillId="0" borderId="0" xfId="0" applyFont="1" applyBorder="1"/>
    <xf numFmtId="0" fontId="78" fillId="0" borderId="0" xfId="0" applyFont="1" applyFill="1" applyBorder="1" applyAlignment="1">
      <alignment wrapText="1"/>
    </xf>
    <xf numFmtId="0" fontId="77" fillId="0" borderId="0" xfId="0" applyFont="1" applyFill="1" applyBorder="1" applyAlignment="1" applyProtection="1">
      <protection locked="0"/>
    </xf>
    <xf numFmtId="0" fontId="77" fillId="0" borderId="0" xfId="0" applyFont="1" applyFill="1" applyBorder="1" applyAlignment="1"/>
    <xf numFmtId="0" fontId="78" fillId="0" borderId="0" xfId="72" applyFont="1" applyFill="1" applyBorder="1" applyProtection="1">
      <protection locked="0"/>
    </xf>
    <xf numFmtId="0" fontId="79" fillId="0" borderId="0" xfId="0" applyFont="1" applyFill="1" applyBorder="1"/>
    <xf numFmtId="0" fontId="79" fillId="0" borderId="0" xfId="0" applyFont="1" applyFill="1" applyBorder="1" applyProtection="1">
      <protection locked="0"/>
    </xf>
    <xf numFmtId="0" fontId="79" fillId="0" borderId="0" xfId="72" applyFont="1" applyFill="1" applyBorder="1" applyProtection="1">
      <protection locked="0"/>
    </xf>
    <xf numFmtId="168" fontId="56" fillId="0" borderId="0" xfId="0" applyNumberFormat="1" applyFont="1" applyFill="1" applyBorder="1" applyProtection="1">
      <protection locked="0"/>
    </xf>
    <xf numFmtId="167" fontId="56" fillId="0" borderId="0" xfId="0" applyNumberFormat="1" applyFont="1" applyFill="1" applyBorder="1" applyProtection="1">
      <protection locked="0"/>
    </xf>
    <xf numFmtId="169" fontId="56" fillId="0" borderId="0" xfId="0" applyNumberFormat="1" applyFont="1" applyFill="1" applyBorder="1" applyProtection="1">
      <protection locked="0"/>
    </xf>
    <xf numFmtId="0" fontId="79" fillId="0" borderId="0" xfId="72" applyFont="1" applyFill="1" applyBorder="1"/>
    <xf numFmtId="2" fontId="56" fillId="0" borderId="0" xfId="0" applyNumberFormat="1" applyFont="1"/>
    <xf numFmtId="2" fontId="56" fillId="0" borderId="0" xfId="0" applyNumberFormat="1" applyFont="1" applyFill="1" applyBorder="1" applyProtection="1">
      <protection locked="0"/>
    </xf>
    <xf numFmtId="2" fontId="56" fillId="0" borderId="0" xfId="0" applyNumberFormat="1" applyFont="1" applyFill="1" applyBorder="1"/>
    <xf numFmtId="0" fontId="77" fillId="0" borderId="0" xfId="0" applyFont="1" applyFill="1" applyBorder="1" applyAlignment="1" applyProtection="1">
      <alignment horizontal="left"/>
      <protection locked="0"/>
    </xf>
    <xf numFmtId="0" fontId="56" fillId="0" borderId="0" xfId="0" applyFont="1" applyFill="1" applyBorder="1" applyAlignment="1" applyProtection="1">
      <alignment horizontal="left"/>
      <protection locked="0"/>
    </xf>
    <xf numFmtId="0" fontId="56" fillId="0" borderId="0" xfId="0" applyFont="1" applyBorder="1"/>
    <xf numFmtId="0" fontId="56" fillId="0" borderId="0" xfId="0" applyFont="1" applyBorder="1" applyAlignment="1" applyProtection="1">
      <alignment horizontal="center"/>
    </xf>
    <xf numFmtId="0" fontId="78" fillId="0" borderId="0" xfId="72" applyFont="1" applyFill="1" applyBorder="1" applyProtection="1"/>
    <xf numFmtId="0" fontId="79" fillId="0" borderId="0" xfId="0" applyFont="1" applyFill="1" applyBorder="1" applyProtection="1"/>
    <xf numFmtId="167" fontId="56" fillId="0" borderId="0" xfId="0" applyNumberFormat="1" applyFont="1" applyProtection="1"/>
    <xf numFmtId="2" fontId="56" fillId="0" borderId="0" xfId="0" applyNumberFormat="1" applyFont="1" applyProtection="1"/>
    <xf numFmtId="0" fontId="77" fillId="0" borderId="0" xfId="0" applyFont="1" applyFill="1" applyBorder="1" applyAlignment="1" applyProtection="1">
      <alignment horizontal="left"/>
    </xf>
    <xf numFmtId="0" fontId="56" fillId="0" borderId="0" xfId="0" applyFont="1" applyFill="1" applyBorder="1" applyAlignment="1" applyProtection="1">
      <alignment horizontal="left"/>
    </xf>
    <xf numFmtId="0" fontId="56" fillId="0" borderId="0" xfId="0" applyFont="1" applyAlignment="1">
      <alignment vertical="top"/>
    </xf>
    <xf numFmtId="0" fontId="55" fillId="3" borderId="0" xfId="0" applyFont="1" applyFill="1" applyProtection="1">
      <protection locked="0"/>
    </xf>
    <xf numFmtId="0" fontId="34" fillId="3" borderId="0" xfId="3" applyFont="1" applyFill="1" applyAlignment="1">
      <alignment horizontal="left"/>
    </xf>
    <xf numFmtId="0" fontId="34" fillId="3" borderId="0" xfId="78" applyFont="1" applyFill="1" applyAlignment="1">
      <alignment horizontal="left"/>
    </xf>
    <xf numFmtId="0" fontId="6" fillId="3" borderId="0" xfId="0" applyFont="1" applyFill="1" applyAlignment="1">
      <alignment horizontal="left" vertical="top" wrapText="1"/>
    </xf>
    <xf numFmtId="0" fontId="6" fillId="0" borderId="0" xfId="0" applyFont="1" applyFill="1" applyAlignment="1">
      <alignment horizontal="left" vertical="top" wrapText="1"/>
    </xf>
    <xf numFmtId="0" fontId="15" fillId="36" borderId="0" xfId="12" applyFill="1" applyBorder="1" applyAlignment="1">
      <alignment horizontal="left" vertical="top" wrapText="1"/>
    </xf>
    <xf numFmtId="0" fontId="15" fillId="3" borderId="0" xfId="12" applyFill="1" applyBorder="1" applyAlignment="1">
      <alignment horizontal="left" vertical="top" wrapText="1"/>
    </xf>
    <xf numFmtId="0" fontId="28" fillId="0" borderId="0" xfId="70" applyFill="1" applyAlignment="1">
      <alignment horizontal="left" vertical="top" wrapText="1"/>
      <protection locked="0"/>
    </xf>
    <xf numFmtId="0" fontId="28" fillId="0" borderId="0" xfId="70" applyAlignment="1">
      <alignment horizontal="left" vertical="top" wrapText="1"/>
      <protection locked="0"/>
    </xf>
    <xf numFmtId="0" fontId="28" fillId="0" borderId="5" xfId="70" applyBorder="1" applyAlignment="1">
      <alignment horizontal="left" vertical="top" wrapText="1"/>
      <protection locked="0"/>
    </xf>
    <xf numFmtId="0" fontId="0" fillId="0" borderId="0" xfId="0"/>
    <xf numFmtId="0" fontId="32" fillId="4" borderId="31" xfId="69" applyFont="1" applyBorder="1" applyAlignment="1">
      <alignment horizontal="center" vertical="center"/>
    </xf>
    <xf numFmtId="0" fontId="32" fillId="4" borderId="5" xfId="69" applyFont="1" applyBorder="1" applyAlignment="1">
      <alignment horizontal="center" vertical="center"/>
    </xf>
    <xf numFmtId="0" fontId="22" fillId="4" borderId="0" xfId="69" applyBorder="1" applyAlignment="1">
      <alignment horizontal="left" vertical="center"/>
    </xf>
    <xf numFmtId="0" fontId="22" fillId="4" borderId="5" xfId="69" applyBorder="1" applyAlignment="1">
      <alignment horizontal="left" vertical="center"/>
    </xf>
    <xf numFmtId="0" fontId="22" fillId="4" borderId="7" xfId="69" applyBorder="1" applyAlignment="1">
      <alignment horizontal="left" vertical="center"/>
    </xf>
    <xf numFmtId="0" fontId="32" fillId="4" borderId="9" xfId="69" applyFont="1" applyBorder="1" applyAlignment="1">
      <alignment horizontal="center" vertical="center"/>
    </xf>
    <xf numFmtId="0" fontId="32" fillId="4" borderId="8" xfId="69" applyFont="1" applyBorder="1" applyAlignment="1">
      <alignment horizontal="center" vertical="center"/>
    </xf>
    <xf numFmtId="0" fontId="32" fillId="4" borderId="30" xfId="69" applyFont="1" applyBorder="1" applyAlignment="1">
      <alignment horizontal="center" vertical="center"/>
    </xf>
    <xf numFmtId="0" fontId="22" fillId="4" borderId="6" xfId="69" applyBorder="1" applyAlignment="1">
      <alignment horizontal="left" vertical="center"/>
    </xf>
    <xf numFmtId="0" fontId="22" fillId="4" borderId="9" xfId="69" applyBorder="1" applyAlignment="1">
      <alignment horizontal="center" vertical="center"/>
    </xf>
    <xf numFmtId="0" fontId="22" fillId="4" borderId="10" xfId="69" applyBorder="1" applyAlignment="1">
      <alignment horizontal="center" vertical="center"/>
    </xf>
    <xf numFmtId="0" fontId="22" fillId="4" borderId="8" xfId="69" applyBorder="1" applyAlignment="1">
      <alignment horizontal="center" vertical="center"/>
    </xf>
    <xf numFmtId="0" fontId="28" fillId="0" borderId="0" xfId="70" applyAlignment="1">
      <alignment vertical="top" wrapText="1"/>
      <protection locked="0"/>
    </xf>
    <xf numFmtId="0" fontId="22" fillId="4" borderId="19" xfId="69" applyBorder="1" applyAlignment="1">
      <alignment horizontal="left" vertical="center"/>
    </xf>
    <xf numFmtId="0" fontId="22" fillId="4" borderId="4" xfId="69" applyBorder="1" applyAlignment="1">
      <alignment horizontal="center" vertical="center"/>
    </xf>
    <xf numFmtId="0" fontId="22" fillId="4" borderId="11" xfId="69" applyBorder="1" applyAlignment="1">
      <alignment horizontal="center" vertical="center"/>
    </xf>
    <xf numFmtId="0" fontId="28" fillId="0" borderId="7" xfId="70" applyBorder="1" applyAlignment="1">
      <alignment horizontal="left" vertical="top"/>
      <protection locked="0"/>
    </xf>
    <xf numFmtId="0" fontId="28" fillId="0" borderId="0" xfId="70" applyAlignment="1">
      <alignment horizontal="left" vertical="top"/>
      <protection locked="0"/>
    </xf>
    <xf numFmtId="0" fontId="22" fillId="4" borderId="6" xfId="69" applyBorder="1" applyAlignment="1">
      <alignment horizontal="center" vertical="center" wrapText="1"/>
    </xf>
    <xf numFmtId="0" fontId="22" fillId="4" borderId="7" xfId="69" applyBorder="1" applyAlignment="1">
      <alignment horizontal="center" vertical="center"/>
    </xf>
    <xf numFmtId="0" fontId="42" fillId="0" borderId="0" xfId="81" applyAlignment="1">
      <alignment horizontal="left" vertical="top" wrapText="1"/>
    </xf>
    <xf numFmtId="0" fontId="28" fillId="0" borderId="0" xfId="70" applyFill="1" applyAlignment="1">
      <alignment vertical="top"/>
      <protection locked="0"/>
    </xf>
    <xf numFmtId="0" fontId="28" fillId="0" borderId="0" xfId="70" applyAlignment="1">
      <alignment vertical="top"/>
      <protection locked="0"/>
    </xf>
    <xf numFmtId="0" fontId="22" fillId="4" borderId="25" xfId="69" applyBorder="1" applyAlignment="1">
      <alignment horizontal="center" vertical="center"/>
    </xf>
    <xf numFmtId="0" fontId="22" fillId="4" borderId="34" xfId="69" applyBorder="1" applyAlignment="1">
      <alignment horizontal="center" vertical="center"/>
    </xf>
    <xf numFmtId="0" fontId="22" fillId="4" borderId="4" xfId="69" applyAlignment="1">
      <alignment horizontal="center" vertical="center"/>
    </xf>
    <xf numFmtId="0" fontId="22" fillId="4" borderId="19" xfId="69" applyBorder="1" applyAlignment="1">
      <alignment horizontal="left" vertical="center" wrapText="1"/>
    </xf>
    <xf numFmtId="0" fontId="22" fillId="4" borderId="5" xfId="69" applyBorder="1" applyAlignment="1">
      <alignment horizontal="left" vertical="center" wrapText="1"/>
    </xf>
    <xf numFmtId="0" fontId="32" fillId="4" borderId="4" xfId="69" applyFont="1" applyBorder="1" applyAlignment="1" applyProtection="1">
      <alignment horizontal="center" vertical="center"/>
      <protection locked="0"/>
    </xf>
    <xf numFmtId="0" fontId="32" fillId="4" borderId="25" xfId="69" applyFont="1" applyBorder="1" applyAlignment="1" applyProtection="1">
      <alignment horizontal="center" vertical="center"/>
      <protection locked="0"/>
    </xf>
    <xf numFmtId="0" fontId="32" fillId="4" borderId="4" xfId="69" applyFont="1" applyAlignment="1" applyProtection="1">
      <alignment horizontal="center" vertical="center"/>
      <protection locked="0"/>
    </xf>
    <xf numFmtId="0" fontId="28" fillId="0" borderId="0" xfId="70" applyBorder="1" applyAlignment="1">
      <alignment horizontal="left" vertical="top" wrapText="1"/>
      <protection locked="0"/>
    </xf>
    <xf numFmtId="0" fontId="22" fillId="4" borderId="0" xfId="69" applyBorder="1" applyAlignment="1" applyProtection="1">
      <alignment horizontal="center" vertical="center"/>
      <protection locked="0"/>
    </xf>
    <xf numFmtId="0" fontId="22" fillId="4" borderId="4" xfId="69" applyBorder="1" applyAlignment="1" applyProtection="1">
      <alignment horizontal="center" vertical="center"/>
      <protection locked="0"/>
    </xf>
    <xf numFmtId="0" fontId="22" fillId="4" borderId="12" xfId="69" applyBorder="1" applyAlignment="1" applyProtection="1">
      <alignment horizontal="center" vertical="center"/>
      <protection locked="0"/>
    </xf>
    <xf numFmtId="0" fontId="5" fillId="0" borderId="0" xfId="81" applyFont="1" applyAlignment="1">
      <alignment horizontal="left" vertical="center" wrapText="1"/>
    </xf>
    <xf numFmtId="0" fontId="5" fillId="0" borderId="0" xfId="81" applyFont="1" applyAlignment="1">
      <alignment horizontal="left" vertical="top" wrapText="1"/>
    </xf>
    <xf numFmtId="0" fontId="32" fillId="4" borderId="9" xfId="69" applyFont="1" applyBorder="1" applyAlignment="1">
      <alignment horizontal="center" vertical="center" wrapText="1"/>
    </xf>
    <xf numFmtId="0" fontId="32" fillId="4" borderId="10" xfId="69" applyFont="1" applyBorder="1" applyAlignment="1">
      <alignment horizontal="center" vertical="center" wrapText="1"/>
    </xf>
    <xf numFmtId="0" fontId="32" fillId="4" borderId="8" xfId="69" applyFont="1" applyBorder="1" applyAlignment="1">
      <alignment horizontal="center" vertical="center" wrapText="1"/>
    </xf>
    <xf numFmtId="0" fontId="29" fillId="3" borderId="0" xfId="0" applyFont="1" applyFill="1" applyBorder="1" applyAlignment="1" applyProtection="1">
      <alignment horizontal="center"/>
      <protection locked="0"/>
    </xf>
    <xf numFmtId="0" fontId="29" fillId="3" borderId="5" xfId="0" applyFont="1" applyFill="1" applyBorder="1" applyAlignment="1" applyProtection="1">
      <alignment horizontal="center"/>
      <protection locked="0"/>
    </xf>
    <xf numFmtId="0" fontId="28" fillId="3" borderId="0" xfId="70" applyFill="1" applyBorder="1" applyAlignment="1" applyProtection="1">
      <alignment horizontal="left" vertical="top" wrapText="1"/>
      <protection locked="0"/>
    </xf>
    <xf numFmtId="0" fontId="29" fillId="3" borderId="0" xfId="0" applyFont="1" applyFill="1" applyBorder="1" applyAlignment="1" applyProtection="1">
      <alignment horizontal="left" wrapText="1"/>
      <protection locked="0"/>
    </xf>
    <xf numFmtId="0" fontId="29" fillId="3" borderId="7" xfId="0" applyFont="1" applyFill="1" applyBorder="1" applyAlignment="1" applyProtection="1">
      <alignment horizontal="left" wrapText="1"/>
      <protection locked="0"/>
    </xf>
    <xf numFmtId="0" fontId="29" fillId="3" borderId="0" xfId="0" applyFont="1" applyFill="1" applyBorder="1" applyAlignment="1" applyProtection="1">
      <alignment horizontal="left"/>
      <protection locked="0"/>
    </xf>
    <xf numFmtId="0" fontId="29" fillId="3" borderId="5" xfId="0" applyFont="1" applyFill="1" applyBorder="1" applyAlignment="1" applyProtection="1">
      <alignment horizontal="left"/>
      <protection locked="0"/>
    </xf>
    <xf numFmtId="0" fontId="29" fillId="3" borderId="5" xfId="0" applyFont="1" applyFill="1" applyBorder="1" applyAlignment="1" applyProtection="1">
      <alignment horizontal="left" wrapText="1"/>
      <protection locked="0"/>
    </xf>
    <xf numFmtId="0" fontId="29" fillId="3" borderId="0" xfId="0" applyFont="1" applyFill="1" applyBorder="1" applyAlignment="1" applyProtection="1">
      <alignment horizontal="center" wrapText="1"/>
      <protection locked="0"/>
    </xf>
    <xf numFmtId="0" fontId="29" fillId="3" borderId="5" xfId="0" applyFont="1" applyFill="1" applyBorder="1" applyAlignment="1" applyProtection="1">
      <alignment horizontal="center" wrapText="1"/>
      <protection locked="0"/>
    </xf>
    <xf numFmtId="0" fontId="28" fillId="0" borderId="0" xfId="70" applyAlignment="1" applyProtection="1">
      <alignment vertical="top"/>
      <protection locked="0"/>
    </xf>
    <xf numFmtId="0" fontId="28" fillId="3" borderId="0" xfId="70" applyFill="1" applyBorder="1" applyAlignment="1" applyProtection="1">
      <alignment horizontal="left" vertical="center" wrapText="1"/>
      <protection locked="0"/>
    </xf>
    <xf numFmtId="0" fontId="28" fillId="3" borderId="19" xfId="70" applyFill="1" applyBorder="1" applyAlignment="1" applyProtection="1">
      <alignment horizontal="left" vertical="center" wrapText="1"/>
      <protection locked="0"/>
    </xf>
    <xf numFmtId="0" fontId="28" fillId="0" borderId="7" xfId="70" applyBorder="1" applyAlignment="1" applyProtection="1">
      <alignment horizontal="left" vertical="top" wrapText="1"/>
      <protection locked="0"/>
    </xf>
    <xf numFmtId="0" fontId="56" fillId="0" borderId="0" xfId="0" applyFont="1" applyFill="1" applyBorder="1" applyProtection="1">
      <protection locked="0"/>
    </xf>
    <xf numFmtId="0" fontId="22" fillId="4" borderId="6" xfId="69" applyBorder="1" applyAlignment="1" applyProtection="1">
      <alignment horizontal="left" vertical="center"/>
      <protection locked="0"/>
    </xf>
    <xf numFmtId="0" fontId="22" fillId="4" borderId="7" xfId="69" applyBorder="1" applyAlignment="1" applyProtection="1">
      <alignment horizontal="left" vertical="center"/>
      <protection locked="0"/>
    </xf>
    <xf numFmtId="0" fontId="22" fillId="4" borderId="9" xfId="69" applyBorder="1" applyAlignment="1" applyProtection="1">
      <alignment horizontal="center" vertical="center"/>
      <protection locked="0"/>
    </xf>
    <xf numFmtId="0" fontId="22" fillId="4" borderId="10" xfId="69" applyBorder="1" applyAlignment="1" applyProtection="1">
      <alignment horizontal="center" vertical="center"/>
      <protection locked="0"/>
    </xf>
    <xf numFmtId="0" fontId="22" fillId="4" borderId="6" xfId="69" applyBorder="1" applyAlignment="1" applyProtection="1">
      <alignment horizontal="center" vertical="center" wrapText="1"/>
      <protection locked="0"/>
    </xf>
    <xf numFmtId="0" fontId="22" fillId="4" borderId="0" xfId="69" applyBorder="1" applyAlignment="1" applyProtection="1">
      <alignment horizontal="center" vertical="center" wrapText="1"/>
      <protection locked="0"/>
    </xf>
    <xf numFmtId="0" fontId="29" fillId="3" borderId="24" xfId="0" applyFont="1" applyFill="1" applyBorder="1" applyAlignment="1" applyProtection="1">
      <alignment horizontal="left"/>
      <protection locked="0"/>
    </xf>
    <xf numFmtId="0" fontId="6" fillId="3" borderId="7" xfId="0" applyFont="1" applyFill="1" applyBorder="1" applyAlignment="1">
      <alignment horizontal="left" vertical="top" wrapText="1"/>
    </xf>
    <xf numFmtId="0" fontId="15" fillId="3" borderId="7" xfId="0" applyFont="1" applyFill="1" applyBorder="1" applyAlignment="1">
      <alignment horizontal="left" vertical="top" wrapText="1"/>
    </xf>
    <xf numFmtId="0" fontId="6" fillId="3" borderId="7" xfId="12" applyFont="1" applyFill="1" applyBorder="1" applyAlignment="1">
      <alignment horizontal="left" vertical="top" wrapText="1"/>
    </xf>
    <xf numFmtId="0" fontId="15" fillId="3" borderId="7" xfId="12" applyFill="1" applyBorder="1" applyAlignment="1">
      <alignment horizontal="left" vertical="top" wrapText="1"/>
    </xf>
    <xf numFmtId="0" fontId="6" fillId="0" borderId="7" xfId="12" applyFont="1" applyBorder="1" applyAlignment="1">
      <alignment horizontal="left" vertical="top" wrapText="1"/>
    </xf>
    <xf numFmtId="0" fontId="6" fillId="3" borderId="0" xfId="81" applyFont="1" applyFill="1" applyBorder="1" applyAlignment="1">
      <alignment horizontal="left" vertical="top" wrapText="1"/>
    </xf>
    <xf numFmtId="0" fontId="1" fillId="3" borderId="0" xfId="0" applyFont="1" applyFill="1" applyAlignment="1"/>
  </cellXfs>
  <cellStyles count="130">
    <cellStyle name="20% - Accent1" xfId="99" builtinId="30" customBuiltin="1"/>
    <cellStyle name="20% - Accent2" xfId="103" builtinId="34" customBuiltin="1"/>
    <cellStyle name="20% - Accent3" xfId="107" builtinId="38" customBuiltin="1"/>
    <cellStyle name="20% - Accent4" xfId="111" builtinId="42" customBuiltin="1"/>
    <cellStyle name="20% - Accent5" xfId="115" builtinId="46" customBuiltin="1"/>
    <cellStyle name="20% - Accent6" xfId="119" builtinId="50" customBuiltin="1"/>
    <cellStyle name="40% - Accent1" xfId="100" builtinId="31" customBuiltin="1"/>
    <cellStyle name="40% - Accent2" xfId="104" builtinId="35" customBuiltin="1"/>
    <cellStyle name="40% - Accent3" xfId="108" builtinId="39" customBuiltin="1"/>
    <cellStyle name="40% - Accent4" xfId="112" builtinId="43" customBuiltin="1"/>
    <cellStyle name="40% - Accent5" xfId="116" builtinId="47" customBuiltin="1"/>
    <cellStyle name="40% - Accent6" xfId="120" builtinId="51" customBuiltin="1"/>
    <cellStyle name="60% - Accent1" xfId="101" builtinId="32" customBuiltin="1"/>
    <cellStyle name="60% - Accent2" xfId="105" builtinId="36" customBuiltin="1"/>
    <cellStyle name="60% - Accent3" xfId="109" builtinId="40" customBuiltin="1"/>
    <cellStyle name="60% - Accent4" xfId="113" builtinId="44" customBuiltin="1"/>
    <cellStyle name="60% - Accent5" xfId="117" builtinId="48" customBuiltin="1"/>
    <cellStyle name="60% - Accent6" xfId="121" builtinId="52" customBuiltin="1"/>
    <cellStyle name="Accent1" xfId="98" builtinId="29" customBuiltin="1"/>
    <cellStyle name="Accent2" xfId="102" builtinId="33" customBuiltin="1"/>
    <cellStyle name="Accent3" xfId="106" builtinId="37" customBuiltin="1"/>
    <cellStyle name="Accent4" xfId="110" builtinId="41" customBuiltin="1"/>
    <cellStyle name="Accent5" xfId="114" builtinId="45" customBuiltin="1"/>
    <cellStyle name="Accent6" xfId="118" builtinId="49" customBuiltin="1"/>
    <cellStyle name="Bad" xfId="87" builtinId="27" customBuiltin="1"/>
    <cellStyle name="Calculation" xfId="91" builtinId="22" customBuiltin="1"/>
    <cellStyle name="Caption" xfId="70"/>
    <cellStyle name="Caption 2" xfId="79"/>
    <cellStyle name="Caption 3" xfId="74"/>
    <cellStyle name="Check Cell" xfId="93" builtinId="23" customBuiltin="1"/>
    <cellStyle name="Comma 2" xfId="6"/>
    <cellStyle name="Comma 3" xfId="53"/>
    <cellStyle name="Comma 3 2" xfId="66"/>
    <cellStyle name="Comma 4" xfId="56"/>
    <cellStyle name="Comma 5" xfId="59"/>
    <cellStyle name="Comma 6" xfId="58"/>
    <cellStyle name="Comma 7" xfId="60"/>
    <cellStyle name="Comma 8" xfId="61"/>
    <cellStyle name="Comma 9" xfId="55"/>
    <cellStyle name="Currency 2" xfId="7"/>
    <cellStyle name="Currency 2 2" xfId="8"/>
    <cellStyle name="Currency 2 3" xfId="9"/>
    <cellStyle name="Currency 2 4" xfId="10"/>
    <cellStyle name="Currency 2 5" xfId="47"/>
    <cellStyle name="Explanatory Text" xfId="96" builtinId="53" customBuiltin="1"/>
    <cellStyle name="Followed Hyperlink" xfId="82" builtinId="9" customBuiltin="1"/>
    <cellStyle name="Followed Hyperlink 2" xfId="127"/>
    <cellStyle name="Good" xfId="86" builtinId="26" customBuiltin="1"/>
    <cellStyle name="Heading 1" xfId="1" builtinId="16" customBuiltin="1"/>
    <cellStyle name="Heading 1 2" xfId="75"/>
    <cellStyle name="Heading 1 3" xfId="124"/>
    <cellStyle name="Heading 1 4" xfId="122"/>
    <cellStyle name="Heading 2" xfId="71" builtinId="17" customBuiltin="1"/>
    <cellStyle name="Heading 2 2" xfId="76"/>
    <cellStyle name="Heading 2 3" xfId="125"/>
    <cellStyle name="Heading 2 4" xfId="123"/>
    <cellStyle name="Heading 3" xfId="84" builtinId="18" customBuiltin="1"/>
    <cellStyle name="Heading 4" xfId="85" builtinId="19" customBuiltin="1"/>
    <cellStyle name="Hyperlink" xfId="3" builtinId="8" customBuiltin="1"/>
    <cellStyle name="Hyperlink 2" xfId="46"/>
    <cellStyle name="Hyperlink 3" xfId="57"/>
    <cellStyle name="Hyperlink 4" xfId="77"/>
    <cellStyle name="Hyperlink 5" xfId="78"/>
    <cellStyle name="Hyperlink 6" xfId="73"/>
    <cellStyle name="Hyperlink 7" xfId="80"/>
    <cellStyle name="Hyperlink 8" xfId="128"/>
    <cellStyle name="Input" xfId="89" builtinId="20" customBuiltin="1"/>
    <cellStyle name="Input 2" xfId="11"/>
    <cellStyle name="Linked Cell" xfId="92" builtinId="24" customBuiltin="1"/>
    <cellStyle name="Neutral" xfId="88" builtinId="28" customBuiltin="1"/>
    <cellStyle name="Normal" xfId="0" builtinId="0" customBuiltin="1"/>
    <cellStyle name="Normal 10" xfId="12"/>
    <cellStyle name="Normal 11" xfId="13"/>
    <cellStyle name="Normal 12" xfId="5"/>
    <cellStyle name="Normal 13" xfId="62"/>
    <cellStyle name="Normal 14" xfId="65"/>
    <cellStyle name="Normal 2" xfId="4"/>
    <cellStyle name="Normal 2 2" xfId="15"/>
    <cellStyle name="Normal 2 2 2" xfId="67"/>
    <cellStyle name="Normal 2 2 3" xfId="126"/>
    <cellStyle name="Normal 2 3" xfId="16"/>
    <cellStyle name="Normal 2 4" xfId="17"/>
    <cellStyle name="Normal 2 5" xfId="63"/>
    <cellStyle name="Normal 2 6" xfId="14"/>
    <cellStyle name="Normal 3" xfId="2"/>
    <cellStyle name="Normal 3 2" xfId="19"/>
    <cellStyle name="Normal 3 2 2" xfId="20"/>
    <cellStyle name="Normal 3 2 3" xfId="64"/>
    <cellStyle name="Normal 3 3" xfId="21"/>
    <cellStyle name="Normal 3 4" xfId="68"/>
    <cellStyle name="Normal 3 5" xfId="18"/>
    <cellStyle name="Normal 4" xfId="22"/>
    <cellStyle name="Normal 4 2" xfId="23"/>
    <cellStyle name="Normal 4 2 2" xfId="24"/>
    <cellStyle name="Normal 4 2 3" xfId="48"/>
    <cellStyle name="Normal 4 3" xfId="25"/>
    <cellStyle name="Normal 5" xfId="26"/>
    <cellStyle name="Normal 5 2" xfId="27"/>
    <cellStyle name="Normal 5 2 2" xfId="28"/>
    <cellStyle name="Normal 5 2 3" xfId="49"/>
    <cellStyle name="Normal 5 3" xfId="29"/>
    <cellStyle name="Normal 6" xfId="30"/>
    <cellStyle name="Normal 6 2" xfId="31"/>
    <cellStyle name="Normal 6 2 2" xfId="32"/>
    <cellStyle name="Normal 6 3" xfId="33"/>
    <cellStyle name="Normal 6 4" xfId="34"/>
    <cellStyle name="Normal 6 5" xfId="35"/>
    <cellStyle name="Normal 6 6" xfId="50"/>
    <cellStyle name="Normal 7" xfId="36"/>
    <cellStyle name="Normal 7 2" xfId="37"/>
    <cellStyle name="Normal 7 3" xfId="38"/>
    <cellStyle name="Normal 7 4" xfId="39"/>
    <cellStyle name="Normal 7 5" xfId="51"/>
    <cellStyle name="Normal 8" xfId="40"/>
    <cellStyle name="Normal 8 2" xfId="41"/>
    <cellStyle name="Normal 8 3" xfId="42"/>
    <cellStyle name="Normal 8 4" xfId="52"/>
    <cellStyle name="Normal 9" xfId="43"/>
    <cellStyle name="Note" xfId="95" builtinId="10" customBuiltin="1"/>
    <cellStyle name="NoteStyle" xfId="81"/>
    <cellStyle name="Output" xfId="90" builtinId="21" customBuiltin="1"/>
    <cellStyle name="Percent" xfId="129" builtinId="5"/>
    <cellStyle name="Percent 2" xfId="54"/>
    <cellStyle name="Style 1" xfId="44"/>
    <cellStyle name="Style 2" xfId="45"/>
    <cellStyle name="TableHeading" xfId="69"/>
    <cellStyle name="TableSubHeading" xfId="72"/>
    <cellStyle name="Title" xfId="83" builtinId="15" customBuiltin="1"/>
    <cellStyle name="Total" xfId="97" builtinId="25" customBuiltin="1"/>
    <cellStyle name="Warning Text" xfId="94" builtinId="11" customBuiltin="1"/>
  </cellStyles>
  <dxfs count="0"/>
  <tableStyles count="0" defaultTableStyle="TableStyleMedium2" defaultPivotStyle="PivotStyleLight16"/>
  <colors>
    <mruColors>
      <color rgb="FF2B8CBE"/>
      <color rgb="FFA6A6A6"/>
      <color rgb="FFB2B2B2"/>
      <color rgb="FF92CDDC"/>
      <color rgb="FFABDDA4"/>
      <color rgb="FFDDDDDD"/>
      <color rgb="FF5787C1"/>
      <color rgb="FFEAEAEA"/>
      <color rgb="FF37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65993265993262E-2"/>
          <c:y val="7.9228240409342787E-2"/>
          <c:w val="0.87142508417508413"/>
          <c:h val="0.7085511833135989"/>
        </c:manualLayout>
      </c:layout>
      <c:barChart>
        <c:barDir val="col"/>
        <c:grouping val="clustered"/>
        <c:varyColors val="0"/>
        <c:ser>
          <c:idx val="0"/>
          <c:order val="0"/>
          <c:tx>
            <c:strRef>
              <c:f>GraphsNZ!$N$7</c:f>
              <c:strCache>
                <c:ptCount val="1"/>
                <c:pt idx="0">
                  <c:v>Fetal</c:v>
                </c:pt>
              </c:strCache>
            </c:strRef>
          </c:tx>
          <c:spPr>
            <a:solidFill>
              <a:srgbClr val="B2B2B2"/>
            </a:solidFill>
            <a:ln>
              <a:noFill/>
            </a:ln>
            <a:effectLst/>
          </c:spPr>
          <c:invertIfNegative val="0"/>
          <c:cat>
            <c:numRef>
              <c:f>GraphsNZ!$M$9:$M$25</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GraphsNZ!$N$9:$N$25</c:f>
              <c:numCache>
                <c:formatCode>0</c:formatCode>
                <c:ptCount val="17"/>
                <c:pt idx="0">
                  <c:v>416</c:v>
                </c:pt>
                <c:pt idx="1">
                  <c:v>420</c:v>
                </c:pt>
                <c:pt idx="2">
                  <c:v>345</c:v>
                </c:pt>
                <c:pt idx="3">
                  <c:v>428</c:v>
                </c:pt>
                <c:pt idx="4">
                  <c:v>369</c:v>
                </c:pt>
                <c:pt idx="5">
                  <c:v>387</c:v>
                </c:pt>
                <c:pt idx="6">
                  <c:v>390</c:v>
                </c:pt>
                <c:pt idx="7">
                  <c:v>393</c:v>
                </c:pt>
                <c:pt idx="8">
                  <c:v>508</c:v>
                </c:pt>
                <c:pt idx="9">
                  <c:v>403</c:v>
                </c:pt>
                <c:pt idx="10">
                  <c:v>409</c:v>
                </c:pt>
                <c:pt idx="11">
                  <c:v>471</c:v>
                </c:pt>
                <c:pt idx="12">
                  <c:v>555</c:v>
                </c:pt>
                <c:pt idx="13">
                  <c:v>482</c:v>
                </c:pt>
                <c:pt idx="14">
                  <c:v>471</c:v>
                </c:pt>
                <c:pt idx="15">
                  <c:v>450</c:v>
                </c:pt>
                <c:pt idx="16">
                  <c:v>448</c:v>
                </c:pt>
              </c:numCache>
            </c:numRef>
          </c:val>
        </c:ser>
        <c:ser>
          <c:idx val="1"/>
          <c:order val="1"/>
          <c:tx>
            <c:strRef>
              <c:f>GraphsNZ!$Q$7</c:f>
              <c:strCache>
                <c:ptCount val="1"/>
                <c:pt idx="0">
                  <c:v>Infant</c:v>
                </c:pt>
              </c:strCache>
            </c:strRef>
          </c:tx>
          <c:spPr>
            <a:solidFill>
              <a:srgbClr val="2B8CBE"/>
            </a:solidFill>
            <a:ln>
              <a:noFill/>
            </a:ln>
            <a:effectLst/>
          </c:spPr>
          <c:invertIfNegative val="0"/>
          <c:cat>
            <c:numRef>
              <c:f>GraphsNZ!$M$9:$M$25</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GraphsNZ!$Q$9:$Q$25</c:f>
              <c:numCache>
                <c:formatCode>General</c:formatCode>
                <c:ptCount val="17"/>
                <c:pt idx="0">
                  <c:v>417</c:v>
                </c:pt>
                <c:pt idx="1">
                  <c:v>392</c:v>
                </c:pt>
                <c:pt idx="2">
                  <c:v>309</c:v>
                </c:pt>
                <c:pt idx="3">
                  <c:v>334</c:v>
                </c:pt>
                <c:pt idx="4">
                  <c:v>359</c:v>
                </c:pt>
                <c:pt idx="5">
                  <c:v>315</c:v>
                </c:pt>
                <c:pt idx="6">
                  <c:v>337</c:v>
                </c:pt>
                <c:pt idx="7">
                  <c:v>304</c:v>
                </c:pt>
                <c:pt idx="8">
                  <c:v>347</c:v>
                </c:pt>
                <c:pt idx="9">
                  <c:v>294</c:v>
                </c:pt>
                <c:pt idx="10">
                  <c:v>308</c:v>
                </c:pt>
                <c:pt idx="11">
                  <c:v>312</c:v>
                </c:pt>
                <c:pt idx="12">
                  <c:v>324</c:v>
                </c:pt>
                <c:pt idx="13">
                  <c:v>332</c:v>
                </c:pt>
                <c:pt idx="14">
                  <c:v>359</c:v>
                </c:pt>
                <c:pt idx="15">
                  <c:v>323</c:v>
                </c:pt>
                <c:pt idx="16">
                  <c:v>294</c:v>
                </c:pt>
              </c:numCache>
            </c:numRef>
          </c:val>
        </c:ser>
        <c:dLbls>
          <c:showLegendKey val="0"/>
          <c:showVal val="0"/>
          <c:showCatName val="0"/>
          <c:showSerName val="0"/>
          <c:showPercent val="0"/>
          <c:showBubbleSize val="0"/>
        </c:dLbls>
        <c:gapWidth val="100"/>
        <c:overlap val="-10"/>
        <c:axId val="301792336"/>
        <c:axId val="301793904"/>
      </c:barChart>
      <c:lineChart>
        <c:grouping val="standard"/>
        <c:varyColors val="0"/>
        <c:ser>
          <c:idx val="2"/>
          <c:order val="2"/>
          <c:tx>
            <c:v>Fetal death rate</c:v>
          </c:tx>
          <c:spPr>
            <a:ln w="22225" cap="rnd">
              <a:solidFill>
                <a:srgbClr val="B2B2B2"/>
              </a:solidFill>
              <a:round/>
            </a:ln>
            <a:effectLst/>
          </c:spPr>
          <c:marker>
            <c:symbol val="circle"/>
            <c:size val="5"/>
            <c:spPr>
              <a:solidFill>
                <a:srgbClr val="B2B2B2"/>
              </a:solidFill>
              <a:ln w="9525">
                <a:noFill/>
              </a:ln>
              <a:effectLst/>
            </c:spPr>
          </c:marker>
          <c:cat>
            <c:numRef>
              <c:f>GraphsNZ!$M$9:$M$25</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GraphsNZ!$O$9:$O$25</c:f>
              <c:numCache>
                <c:formatCode>0.0</c:formatCode>
                <c:ptCount val="17"/>
                <c:pt idx="0">
                  <c:v>7.1910112359550569</c:v>
                </c:pt>
                <c:pt idx="1">
                  <c:v>7.2222031158647724</c:v>
                </c:pt>
                <c:pt idx="2">
                  <c:v>5.9325239880317771</c:v>
                </c:pt>
                <c:pt idx="3">
                  <c:v>7.3985721447216024</c:v>
                </c:pt>
                <c:pt idx="4">
                  <c:v>6.4327179540818999</c:v>
                </c:pt>
                <c:pt idx="5">
                  <c:v>6.8361272544205196</c:v>
                </c:pt>
                <c:pt idx="6">
                  <c:v>7.103178216920135</c:v>
                </c:pt>
                <c:pt idx="7">
                  <c:v>6.8984886517228672</c:v>
                </c:pt>
                <c:pt idx="8">
                  <c:v>8.5765899613378114</c:v>
                </c:pt>
                <c:pt idx="9">
                  <c:v>6.8154912903771354</c:v>
                </c:pt>
                <c:pt idx="10">
                  <c:v>6.7399436415470557</c:v>
                </c:pt>
                <c:pt idx="11">
                  <c:v>7.1807537504573729</c:v>
                </c:pt>
                <c:pt idx="12">
                  <c:v>8.4233851384167071</c:v>
                </c:pt>
                <c:pt idx="13">
                  <c:v>7.5587686420876006</c:v>
                </c:pt>
                <c:pt idx="14">
                  <c:v>7.2272518029768298</c:v>
                </c:pt>
                <c:pt idx="15">
                  <c:v>7.185743484925907</c:v>
                </c:pt>
                <c:pt idx="16">
                  <c:v>7.1699502264615971</c:v>
                </c:pt>
              </c:numCache>
            </c:numRef>
          </c:val>
          <c:smooth val="0"/>
        </c:ser>
        <c:ser>
          <c:idx val="3"/>
          <c:order val="3"/>
          <c:tx>
            <c:v>Infant death rate</c:v>
          </c:tx>
          <c:spPr>
            <a:ln w="22225" cap="rnd">
              <a:solidFill>
                <a:srgbClr val="2B8CBE"/>
              </a:solidFill>
              <a:round/>
            </a:ln>
            <a:effectLst/>
          </c:spPr>
          <c:marker>
            <c:symbol val="circle"/>
            <c:size val="5"/>
            <c:spPr>
              <a:solidFill>
                <a:srgbClr val="2B8CBE"/>
              </a:solidFill>
              <a:ln w="9525">
                <a:noFill/>
              </a:ln>
              <a:effectLst/>
            </c:spPr>
          </c:marker>
          <c:cat>
            <c:numRef>
              <c:f>GraphsNZ!$M$9:$M$25</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GraphsNZ!$R$9:$R$25</c:f>
              <c:numCache>
                <c:formatCode>0.0</c:formatCode>
                <c:ptCount val="17"/>
                <c:pt idx="0">
                  <c:v>7.2605077132012399</c:v>
                </c:pt>
                <c:pt idx="1">
                  <c:v>6.7897599334880656</c:v>
                </c:pt>
                <c:pt idx="2">
                  <c:v>5.3521321924689085</c:v>
                </c:pt>
                <c:pt idx="3">
                  <c:v>5.8166872746904437</c:v>
                </c:pt>
                <c:pt idx="4">
                  <c:v>6.2989086570516193</c:v>
                </c:pt>
                <c:pt idx="5">
                  <c:v>5.6025896414342631</c:v>
                </c:pt>
                <c:pt idx="6">
                  <c:v>6.1817848298633402</c:v>
                </c:pt>
                <c:pt idx="7">
                  <c:v>5.373303167420814</c:v>
                </c:pt>
                <c:pt idx="8">
                  <c:v>5.9090986495921536</c:v>
                </c:pt>
                <c:pt idx="9">
                  <c:v>5.006215199141792</c:v>
                </c:pt>
                <c:pt idx="10">
                  <c:v>5.1099976772737827</c:v>
                </c:pt>
                <c:pt idx="11">
                  <c:v>4.7910812180402642</c:v>
                </c:pt>
                <c:pt idx="12">
                  <c:v>4.959208975555998</c:v>
                </c:pt>
                <c:pt idx="13">
                  <c:v>5.2461088725606384</c:v>
                </c:pt>
                <c:pt idx="14">
                  <c:v>5.5487720057497025</c:v>
                </c:pt>
                <c:pt idx="15">
                  <c:v>5.1950976292340849</c:v>
                </c:pt>
                <c:pt idx="16">
                  <c:v>4.7392600951076007</c:v>
                </c:pt>
              </c:numCache>
            </c:numRef>
          </c:val>
          <c:smooth val="0"/>
        </c:ser>
        <c:dLbls>
          <c:showLegendKey val="0"/>
          <c:showVal val="0"/>
          <c:showCatName val="0"/>
          <c:showSerName val="0"/>
          <c:showPercent val="0"/>
          <c:showBubbleSize val="0"/>
        </c:dLbls>
        <c:marker val="1"/>
        <c:smooth val="0"/>
        <c:axId val="270499856"/>
        <c:axId val="301794688"/>
      </c:lineChart>
      <c:catAx>
        <c:axId val="30179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crossAx val="301793904"/>
        <c:crosses val="autoZero"/>
        <c:auto val="1"/>
        <c:lblAlgn val="ctr"/>
        <c:lblOffset val="100"/>
        <c:noMultiLvlLbl val="0"/>
      </c:catAx>
      <c:valAx>
        <c:axId val="301793904"/>
        <c:scaling>
          <c:orientation val="minMax"/>
          <c:max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crossAx val="301792336"/>
        <c:crosses val="autoZero"/>
        <c:crossBetween val="between"/>
      </c:valAx>
      <c:valAx>
        <c:axId val="3017946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crossAx val="270499856"/>
        <c:crosses val="max"/>
        <c:crossBetween val="between"/>
      </c:valAx>
      <c:catAx>
        <c:axId val="270499856"/>
        <c:scaling>
          <c:orientation val="minMax"/>
        </c:scaling>
        <c:delete val="1"/>
        <c:axPos val="b"/>
        <c:numFmt formatCode="General" sourceLinked="1"/>
        <c:majorTickMark val="out"/>
        <c:minorTickMark val="none"/>
        <c:tickLblPos val="nextTo"/>
        <c:crossAx val="301794688"/>
        <c:crosses val="autoZero"/>
        <c:auto val="1"/>
        <c:lblAlgn val="ctr"/>
        <c:lblOffset val="100"/>
        <c:noMultiLvlLbl val="0"/>
      </c:catAx>
      <c:spPr>
        <a:noFill/>
        <a:ln>
          <a:noFill/>
        </a:ln>
        <a:effectLst/>
      </c:spPr>
    </c:plotArea>
    <c:legend>
      <c:legendPos val="t"/>
      <c:legendEntry>
        <c:idx val="2"/>
        <c:delete val="1"/>
      </c:legendEntry>
      <c:legendEntry>
        <c:idx val="3"/>
        <c:delete val="1"/>
      </c:legendEntry>
      <c:layout>
        <c:manualLayout>
          <c:xMode val="edge"/>
          <c:yMode val="edge"/>
          <c:x val="0.42224107744107736"/>
          <c:y val="8.338969050188523E-2"/>
          <c:w val="0.15551784511784511"/>
          <c:h val="5.54525002203765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7.5691411935953426E-2"/>
          <c:w val="0.81203759456538516"/>
          <c:h val="0.7690682987770634"/>
        </c:manualLayout>
      </c:layout>
      <c:barChart>
        <c:barDir val="bar"/>
        <c:grouping val="clustered"/>
        <c:varyColors val="0"/>
        <c:ser>
          <c:idx val="0"/>
          <c:order val="0"/>
          <c:tx>
            <c:v>DHB</c:v>
          </c:tx>
          <c:spPr>
            <a:solidFill>
              <a:srgbClr val="B2B2B2"/>
            </a:solidFill>
            <a:ln>
              <a:noFill/>
            </a:ln>
          </c:spPr>
          <c:invertIfNegative val="0"/>
          <c:errBars>
            <c:errBarType val="both"/>
            <c:errValType val="cust"/>
            <c:noEndCap val="0"/>
            <c:plus>
              <c:numRef>
                <c:f>GraphsDHB!$AP$36:$AP$55</c:f>
                <c:numCache>
                  <c:formatCode>General</c:formatCode>
                  <c:ptCount val="20"/>
                  <c:pt idx="0">
                    <c:v>4.0805273864624372</c:v>
                  </c:pt>
                  <c:pt idx="1">
                    <c:v>1.3136879501481182</c:v>
                  </c:pt>
                  <c:pt idx="2">
                    <c:v>2.2069321177523005</c:v>
                  </c:pt>
                  <c:pt idx="3">
                    <c:v>1.926167284289301</c:v>
                  </c:pt>
                  <c:pt idx="4">
                    <c:v>2.5230947108908266</c:v>
                  </c:pt>
                  <c:pt idx="5">
                    <c:v>4.892996283257995</c:v>
                  </c:pt>
                  <c:pt idx="6">
                    <c:v>3.4313790516811986</c:v>
                  </c:pt>
                  <c:pt idx="7">
                    <c:v>8.6568497578414672</c:v>
                  </c:pt>
                  <c:pt idx="8">
                    <c:v>3.0787065078581266</c:v>
                  </c:pt>
                  <c:pt idx="9">
                    <c:v>4.9988340117149486</c:v>
                  </c:pt>
                  <c:pt idx="10">
                    <c:v>3.8452594143069563</c:v>
                  </c:pt>
                  <c:pt idx="11">
                    <c:v>9.5678147354072998</c:v>
                  </c:pt>
                  <c:pt idx="12">
                    <c:v>2.4081387733260837</c:v>
                  </c:pt>
                  <c:pt idx="13">
                    <c:v>3.6367836167086613</c:v>
                  </c:pt>
                  <c:pt idx="14">
                    <c:v>7.1907981561675154</c:v>
                  </c:pt>
                  <c:pt idx="15">
                    <c:v>4.0503495622347163</c:v>
                  </c:pt>
                  <c:pt idx="16">
                    <c:v>12.469421641345964</c:v>
                  </c:pt>
                  <c:pt idx="17">
                    <c:v>1.9413291766832228</c:v>
                  </c:pt>
                  <c:pt idx="18">
                    <c:v>7.3029447139599002</c:v>
                  </c:pt>
                  <c:pt idx="19">
                    <c:v>2.6906681965430508</c:v>
                  </c:pt>
                </c:numCache>
              </c:numRef>
            </c:plus>
            <c:minus>
              <c:numRef>
                <c:f>GraphsDHB!$AO$36:$AO$55</c:f>
                <c:numCache>
                  <c:formatCode>General</c:formatCode>
                  <c:ptCount val="20"/>
                  <c:pt idx="0">
                    <c:v>2.7669098731532</c:v>
                  </c:pt>
                  <c:pt idx="1">
                    <c:v>0.92192370421230674</c:v>
                  </c:pt>
                  <c:pt idx="2">
                    <c:v>1.7424364792878331</c:v>
                  </c:pt>
                  <c:pt idx="3">
                    <c:v>1.5807906535294078</c:v>
                  </c:pt>
                  <c:pt idx="4">
                    <c:v>1.9664617288395201</c:v>
                  </c:pt>
                  <c:pt idx="5">
                    <c:v>2.7591542178511106</c:v>
                  </c:pt>
                  <c:pt idx="6">
                    <c:v>2.3831005810586676</c:v>
                  </c:pt>
                  <c:pt idx="7">
                    <c:v>4.036247748091089</c:v>
                  </c:pt>
                  <c:pt idx="8">
                    <c:v>1.6563915161400562</c:v>
                  </c:pt>
                  <c:pt idx="9">
                    <c:v>2.9273456685457169</c:v>
                  </c:pt>
                  <c:pt idx="10">
                    <c:v>2.3852480769328905</c:v>
                  </c:pt>
                  <c:pt idx="11">
                    <c:v>5.7806235533984198</c:v>
                  </c:pt>
                  <c:pt idx="12">
                    <c:v>1.5857154993467768</c:v>
                  </c:pt>
                  <c:pt idx="13">
                    <c:v>2.0507775347771355</c:v>
                  </c:pt>
                  <c:pt idx="14">
                    <c:v>0</c:v>
                  </c:pt>
                  <c:pt idx="15">
                    <c:v>1.8884715291198406</c:v>
                  </c:pt>
                  <c:pt idx="16">
                    <c:v>4.1952045858139257</c:v>
                  </c:pt>
                  <c:pt idx="17">
                    <c:v>1.4295005214379204</c:v>
                  </c:pt>
                  <c:pt idx="18">
                    <c:v>1.557000306734361</c:v>
                  </c:pt>
                  <c:pt idx="19">
                    <c:v>1.8244789688443883</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Tairawhiti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GraphsDHB!$Q$36:$Q$55</c:f>
              <c:numCache>
                <c:formatCode>0.0</c:formatCode>
                <c:ptCount val="20"/>
                <c:pt idx="0">
                  <c:v>6.2840385421030582</c:v>
                </c:pt>
                <c:pt idx="1">
                  <c:v>2.2632968691059978</c:v>
                </c:pt>
                <c:pt idx="2">
                  <c:v>6.1012812690665044</c:v>
                </c:pt>
                <c:pt idx="3">
                  <c:v>6.5157750342935525</c:v>
                </c:pt>
                <c:pt idx="4">
                  <c:v>6.5633546034639929</c:v>
                </c:pt>
                <c:pt idx="5">
                  <c:v>4.614370468029005</c:v>
                </c:pt>
                <c:pt idx="6">
                  <c:v>5.7085292142377435</c:v>
                </c:pt>
                <c:pt idx="7">
                  <c:v>5.547850208044383</c:v>
                </c:pt>
                <c:pt idx="8">
                  <c:v>2.6166593981683386</c:v>
                </c:pt>
                <c:pt idx="9">
                  <c:v>5.1513200257565996</c:v>
                </c:pt>
                <c:pt idx="10">
                  <c:v>4.5829514207149407</c:v>
                </c:pt>
                <c:pt idx="11">
                  <c:v>10.650887573964496</c:v>
                </c:pt>
                <c:pt idx="12">
                  <c:v>3.3915992695016954</c:v>
                </c:pt>
                <c:pt idx="13">
                  <c:v>3.4296913277804997</c:v>
                </c:pt>
                <c:pt idx="14">
                  <c:v>0</c:v>
                </c:pt>
                <c:pt idx="15">
                  <c:v>2.5957170668397143</c:v>
                </c:pt>
                <c:pt idx="16">
                  <c:v>4.7732696897374707</c:v>
                </c:pt>
                <c:pt idx="17">
                  <c:v>3.9787798408488064</c:v>
                </c:pt>
                <c:pt idx="18">
                  <c:v>1.5974440894568689</c:v>
                </c:pt>
                <c:pt idx="19">
                  <c:v>4.1436464088397784</c:v>
                </c:pt>
              </c:numCache>
            </c:numRef>
          </c:val>
        </c:ser>
        <c:dLbls>
          <c:showLegendKey val="0"/>
          <c:showVal val="0"/>
          <c:showCatName val="0"/>
          <c:showSerName val="0"/>
          <c:showPercent val="0"/>
          <c:showBubbleSize val="0"/>
        </c:dLbls>
        <c:gapWidth val="100"/>
        <c:axId val="304012528"/>
        <c:axId val="304011744"/>
      </c:barChart>
      <c:scatterChart>
        <c:scatterStyle val="lineMarker"/>
        <c:varyColors val="0"/>
        <c:ser>
          <c:idx val="1"/>
          <c:order val="1"/>
          <c:tx>
            <c:strRef>
              <c:f>GraphsDHB!$AQ$35</c:f>
              <c:strCache>
                <c:ptCount val="1"/>
                <c:pt idx="0">
                  <c:v>NZRate</c:v>
                </c:pt>
              </c:strCache>
            </c:strRef>
          </c:tx>
          <c:spPr>
            <a:ln w="19050">
              <a:solidFill>
                <a:srgbClr val="2B8CBE"/>
              </a:solidFill>
            </a:ln>
          </c:spPr>
          <c:marker>
            <c:symbol val="none"/>
          </c:marker>
          <c:xVal>
            <c:numRef>
              <c:f>GraphsDHB!$AQ$36:$AQ$55</c:f>
              <c:numCache>
                <c:formatCode>0.0</c:formatCode>
                <c:ptCount val="20"/>
                <c:pt idx="0">
                  <c:v>4.7392600951076007</c:v>
                </c:pt>
                <c:pt idx="1">
                  <c:v>4.7392600951076007</c:v>
                </c:pt>
                <c:pt idx="2">
                  <c:v>4.7392600951076007</c:v>
                </c:pt>
                <c:pt idx="3">
                  <c:v>4.7392600951076007</c:v>
                </c:pt>
                <c:pt idx="4">
                  <c:v>4.7392600951076007</c:v>
                </c:pt>
                <c:pt idx="5">
                  <c:v>4.7392600951076007</c:v>
                </c:pt>
                <c:pt idx="6">
                  <c:v>4.7392600951076007</c:v>
                </c:pt>
                <c:pt idx="7">
                  <c:v>4.7392600951076007</c:v>
                </c:pt>
                <c:pt idx="8">
                  <c:v>4.7392600951076007</c:v>
                </c:pt>
                <c:pt idx="9">
                  <c:v>4.7392600951076007</c:v>
                </c:pt>
                <c:pt idx="10">
                  <c:v>4.7392600951076007</c:v>
                </c:pt>
                <c:pt idx="11">
                  <c:v>4.7392600951076007</c:v>
                </c:pt>
                <c:pt idx="12">
                  <c:v>4.7392600951076007</c:v>
                </c:pt>
                <c:pt idx="13">
                  <c:v>4.7392600951076007</c:v>
                </c:pt>
                <c:pt idx="14">
                  <c:v>4.7392600951076007</c:v>
                </c:pt>
                <c:pt idx="15">
                  <c:v>4.7392600951076007</c:v>
                </c:pt>
                <c:pt idx="16">
                  <c:v>4.7392600951076007</c:v>
                </c:pt>
                <c:pt idx="17">
                  <c:v>4.7392600951076007</c:v>
                </c:pt>
                <c:pt idx="18">
                  <c:v>4.7392600951076007</c:v>
                </c:pt>
                <c:pt idx="19">
                  <c:v>4.7392600951076007</c:v>
                </c:pt>
              </c:numCache>
            </c:numRef>
          </c:xVal>
          <c:yVal>
            <c:numRef>
              <c:f>GraphsDHB!$AT$3:$AU$3</c:f>
              <c:numCache>
                <c:formatCode>General</c:formatCode>
                <c:ptCount val="2"/>
                <c:pt idx="0">
                  <c:v>0</c:v>
                </c:pt>
                <c:pt idx="1">
                  <c:v>1</c:v>
                </c:pt>
              </c:numCache>
            </c:numRef>
          </c:yVal>
          <c:smooth val="0"/>
        </c:ser>
        <c:dLbls>
          <c:showLegendKey val="0"/>
          <c:showVal val="0"/>
          <c:showCatName val="0"/>
          <c:showSerName val="0"/>
          <c:showPercent val="0"/>
          <c:showBubbleSize val="0"/>
        </c:dLbls>
        <c:axId val="304012920"/>
        <c:axId val="304013704"/>
      </c:scatterChart>
      <c:catAx>
        <c:axId val="304012528"/>
        <c:scaling>
          <c:orientation val="maxMin"/>
        </c:scaling>
        <c:delete val="0"/>
        <c:axPos val="l"/>
        <c:numFmt formatCode="General" sourceLinked="0"/>
        <c:majorTickMark val="out"/>
        <c:minorTickMark val="none"/>
        <c:tickLblPos val="nextTo"/>
        <c:crossAx val="304011744"/>
        <c:crosses val="autoZero"/>
        <c:auto val="1"/>
        <c:lblAlgn val="ctr"/>
        <c:lblOffset val="100"/>
        <c:noMultiLvlLbl val="0"/>
      </c:catAx>
      <c:valAx>
        <c:axId val="304011744"/>
        <c:scaling>
          <c:orientation val="minMax"/>
        </c:scaling>
        <c:delete val="0"/>
        <c:axPos val="b"/>
        <c:title>
          <c:tx>
            <c:rich>
              <a:bodyPr/>
              <a:lstStyle/>
              <a:p>
                <a:pPr>
                  <a:defRPr/>
                </a:pPr>
                <a:r>
                  <a:rPr lang="en-US"/>
                  <a:t>Infant</a:t>
                </a:r>
                <a:r>
                  <a:rPr lang="en-US" baseline="0"/>
                  <a:t> </a:t>
                </a:r>
                <a:r>
                  <a:rPr lang="en-US"/>
                  <a:t>death rate (per 1000 live births)</a:t>
                </a:r>
              </a:p>
            </c:rich>
          </c:tx>
          <c:layout>
            <c:manualLayout>
              <c:xMode val="edge"/>
              <c:yMode val="edge"/>
              <c:x val="0.42074597292985427"/>
              <c:y val="0.89118457300275478"/>
            </c:manualLayout>
          </c:layout>
          <c:overlay val="0"/>
        </c:title>
        <c:numFmt formatCode="0" sourceLinked="0"/>
        <c:majorTickMark val="out"/>
        <c:minorTickMark val="none"/>
        <c:tickLblPos val="nextTo"/>
        <c:crossAx val="304012528"/>
        <c:crosses val="max"/>
        <c:crossBetween val="between"/>
      </c:valAx>
      <c:valAx>
        <c:axId val="304013704"/>
        <c:scaling>
          <c:orientation val="minMax"/>
          <c:max val="1"/>
        </c:scaling>
        <c:delete val="1"/>
        <c:axPos val="r"/>
        <c:numFmt formatCode="General" sourceLinked="1"/>
        <c:majorTickMark val="out"/>
        <c:minorTickMark val="none"/>
        <c:tickLblPos val="nextTo"/>
        <c:crossAx val="304012920"/>
        <c:crosses val="max"/>
        <c:crossBetween val="midCat"/>
      </c:valAx>
      <c:valAx>
        <c:axId val="304012920"/>
        <c:scaling>
          <c:orientation val="minMax"/>
        </c:scaling>
        <c:delete val="1"/>
        <c:axPos val="b"/>
        <c:numFmt formatCode="0.0" sourceLinked="1"/>
        <c:majorTickMark val="out"/>
        <c:minorTickMark val="none"/>
        <c:tickLblPos val="nextTo"/>
        <c:crossAx val="304013704"/>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7.5691411935953426E-2"/>
          <c:w val="0.81203759456538516"/>
          <c:h val="0.7690682987770634"/>
        </c:manualLayout>
      </c:layout>
      <c:barChart>
        <c:barDir val="bar"/>
        <c:grouping val="clustered"/>
        <c:varyColors val="0"/>
        <c:ser>
          <c:idx val="0"/>
          <c:order val="0"/>
          <c:tx>
            <c:v>DHB</c:v>
          </c:tx>
          <c:spPr>
            <a:solidFill>
              <a:srgbClr val="B2B2B2"/>
            </a:solidFill>
            <a:ln>
              <a:noFill/>
            </a:ln>
          </c:spPr>
          <c:invertIfNegative val="0"/>
          <c:errBars>
            <c:errBarType val="both"/>
            <c:errValType val="cust"/>
            <c:noEndCap val="0"/>
            <c:plus>
              <c:numRef>
                <c:f>GraphsDHB!$AP$64:$AP$83</c:f>
                <c:numCache>
                  <c:formatCode>General</c:formatCode>
                  <c:ptCount val="20"/>
                  <c:pt idx="0">
                    <c:v>0.78858572560092921</c:v>
                  </c:pt>
                  <c:pt idx="1">
                    <c:v>0.21201688083129772</c:v>
                  </c:pt>
                  <c:pt idx="2">
                    <c:v>0.2788639250199057</c:v>
                  </c:pt>
                  <c:pt idx="3">
                    <c:v>0.27579343083802688</c:v>
                  </c:pt>
                  <c:pt idx="4">
                    <c:v>0.36529087066227961</c:v>
                  </c:pt>
                  <c:pt idx="5">
                    <c:v>0.82284453101217536</c:v>
                  </c:pt>
                  <c:pt idx="6">
                    <c:v>0.56356502162935118</c:v>
                  </c:pt>
                  <c:pt idx="7">
                    <c:v>1.1752296634804367</c:v>
                  </c:pt>
                  <c:pt idx="8">
                    <c:v>0.66352044617036876</c:v>
                  </c:pt>
                  <c:pt idx="9">
                    <c:v>0.83867841520848552</c:v>
                  </c:pt>
                  <c:pt idx="10">
                    <c:v>0.6409356153788428</c:v>
                  </c:pt>
                  <c:pt idx="11">
                    <c:v>1.6639039143022589</c:v>
                  </c:pt>
                  <c:pt idx="12">
                    <c:v>0.37433432657735527</c:v>
                  </c:pt>
                  <c:pt idx="13">
                    <c:v>0.66013409599015171</c:v>
                  </c:pt>
                  <c:pt idx="14">
                    <c:v>1.7052008172095854</c:v>
                  </c:pt>
                  <c:pt idx="15">
                    <c:v>0.54888262587812431</c:v>
                  </c:pt>
                  <c:pt idx="16">
                    <c:v>2.1067481064234554</c:v>
                  </c:pt>
                  <c:pt idx="17">
                    <c:v>0.28834174428835674</c:v>
                  </c:pt>
                  <c:pt idx="18">
                    <c:v>1.4577944486412302</c:v>
                  </c:pt>
                  <c:pt idx="19">
                    <c:v>0.45155567741336755</c:v>
                  </c:pt>
                </c:numCache>
              </c:numRef>
            </c:plus>
            <c:minus>
              <c:numRef>
                <c:f>GraphsDHB!$AO$64:$AO$83</c:f>
                <c:numCache>
                  <c:formatCode>General</c:formatCode>
                  <c:ptCount val="20"/>
                  <c:pt idx="0">
                    <c:v>0.51926933011501042</c:v>
                  </c:pt>
                  <c:pt idx="1">
                    <c:v>0.13151592722159922</c:v>
                  </c:pt>
                  <c:pt idx="2">
                    <c:v>0.18362681296061018</c:v>
                  </c:pt>
                  <c:pt idx="3">
                    <c:v>0.20556640106713919</c:v>
                  </c:pt>
                  <c:pt idx="4">
                    <c:v>0.25369534318984455</c:v>
                  </c:pt>
                  <c:pt idx="5">
                    <c:v>0.41664778009397585</c:v>
                  </c:pt>
                  <c:pt idx="6">
                    <c:v>0.34958431648761185</c:v>
                  </c:pt>
                  <c:pt idx="7">
                    <c:v>0.25056097481123651</c:v>
                  </c:pt>
                  <c:pt idx="8">
                    <c:v>0.38856135241465806</c:v>
                  </c:pt>
                  <c:pt idx="9">
                    <c:v>0.4246652760510099</c:v>
                  </c:pt>
                  <c:pt idx="10">
                    <c:v>0.36142275697091214</c:v>
                  </c:pt>
                  <c:pt idx="11">
                    <c:v>0.93827324556828828</c:v>
                  </c:pt>
                  <c:pt idx="12">
                    <c:v>0.21108663818044954</c:v>
                  </c:pt>
                  <c:pt idx="13">
                    <c:v>0.35516231031505041</c:v>
                  </c:pt>
                  <c:pt idx="14">
                    <c:v>0.36355173144935105</c:v>
                  </c:pt>
                  <c:pt idx="15">
                    <c:v>0.11702271485360909</c:v>
                  </c:pt>
                  <c:pt idx="16">
                    <c:v>0.44916230046806915</c:v>
                  </c:pt>
                  <c:pt idx="17">
                    <c:v>0.18986778423704229</c:v>
                  </c:pt>
                  <c:pt idx="18">
                    <c:v>0.31080427041317288</c:v>
                  </c:pt>
                  <c:pt idx="19">
                    <c:v>0.28010393971624586</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Tairawhiti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GraphsDHB!$Q$64:$Q$83</c:f>
              <c:numCache>
                <c:formatCode>0.0</c:formatCode>
                <c:ptCount val="20"/>
                <c:pt idx="0">
                  <c:v>1.1106364801366937</c:v>
                </c:pt>
                <c:pt idx="1">
                  <c:v>0.25269116086319304</c:v>
                </c:pt>
                <c:pt idx="2">
                  <c:v>0.39274924471299094</c:v>
                </c:pt>
                <c:pt idx="3">
                  <c:v>0.59280877356984885</c:v>
                </c:pt>
                <c:pt idx="4">
                  <c:v>0.60770715664545649</c:v>
                </c:pt>
                <c:pt idx="5">
                  <c:v>0.61697926949654491</c:v>
                </c:pt>
                <c:pt idx="6">
                  <c:v>0.67168189145620627</c:v>
                </c:pt>
                <c:pt idx="7">
                  <c:v>0.25706940874035988</c:v>
                </c:pt>
                <c:pt idx="8">
                  <c:v>0.68376068376068377</c:v>
                </c:pt>
                <c:pt idx="9">
                  <c:v>0.6288517167651867</c:v>
                </c:pt>
                <c:pt idx="10">
                  <c:v>0.60443830411881527</c:v>
                </c:pt>
                <c:pt idx="11">
                  <c:v>1.5691548980049317</c:v>
                </c:pt>
                <c:pt idx="12">
                  <c:v>0.35301830652075245</c:v>
                </c:pt>
                <c:pt idx="13">
                  <c:v>0.56106227791284835</c:v>
                </c:pt>
                <c:pt idx="14">
                  <c:v>0.37299515106303621</c:v>
                </c:pt>
                <c:pt idx="15">
                  <c:v>0.12006243246488174</c:v>
                </c:pt>
                <c:pt idx="16">
                  <c:v>0.46082949308755761</c:v>
                </c:pt>
                <c:pt idx="17">
                  <c:v>0.40609771335749095</c:v>
                </c:pt>
                <c:pt idx="18">
                  <c:v>0.31887755102040816</c:v>
                </c:pt>
                <c:pt idx="19">
                  <c:v>0.53818416662181789</c:v>
                </c:pt>
              </c:numCache>
            </c:numRef>
          </c:val>
        </c:ser>
        <c:dLbls>
          <c:showLegendKey val="0"/>
          <c:showVal val="0"/>
          <c:showCatName val="0"/>
          <c:showSerName val="0"/>
          <c:showPercent val="0"/>
          <c:showBubbleSize val="0"/>
        </c:dLbls>
        <c:gapWidth val="100"/>
        <c:axId val="304014096"/>
        <c:axId val="304013312"/>
      </c:barChart>
      <c:scatterChart>
        <c:scatterStyle val="lineMarker"/>
        <c:varyColors val="0"/>
        <c:ser>
          <c:idx val="1"/>
          <c:order val="1"/>
          <c:tx>
            <c:strRef>
              <c:f>GraphsDHB!$AQ$63</c:f>
              <c:strCache>
                <c:ptCount val="1"/>
                <c:pt idx="0">
                  <c:v>NZRate</c:v>
                </c:pt>
              </c:strCache>
            </c:strRef>
          </c:tx>
          <c:spPr>
            <a:ln w="19050">
              <a:solidFill>
                <a:srgbClr val="2B8CBE"/>
              </a:solidFill>
            </a:ln>
          </c:spPr>
          <c:marker>
            <c:symbol val="none"/>
          </c:marker>
          <c:xVal>
            <c:numRef>
              <c:f>GraphsDHB!$AQ$64:$AQ$83</c:f>
              <c:numCache>
                <c:formatCode>0.0</c:formatCode>
                <c:ptCount val="20"/>
                <c:pt idx="0">
                  <c:v>0.5101944407702047</c:v>
                </c:pt>
                <c:pt idx="1">
                  <c:v>0.5101944407702047</c:v>
                </c:pt>
                <c:pt idx="2">
                  <c:v>0.5101944407702047</c:v>
                </c:pt>
                <c:pt idx="3">
                  <c:v>0.5101944407702047</c:v>
                </c:pt>
                <c:pt idx="4">
                  <c:v>0.5101944407702047</c:v>
                </c:pt>
                <c:pt idx="5">
                  <c:v>0.5101944407702047</c:v>
                </c:pt>
                <c:pt idx="6">
                  <c:v>0.5101944407702047</c:v>
                </c:pt>
                <c:pt idx="7">
                  <c:v>0.5101944407702047</c:v>
                </c:pt>
                <c:pt idx="8">
                  <c:v>0.5101944407702047</c:v>
                </c:pt>
                <c:pt idx="9">
                  <c:v>0.5101944407702047</c:v>
                </c:pt>
                <c:pt idx="10">
                  <c:v>0.5101944407702047</c:v>
                </c:pt>
                <c:pt idx="11">
                  <c:v>0.5101944407702047</c:v>
                </c:pt>
                <c:pt idx="12">
                  <c:v>0.5101944407702047</c:v>
                </c:pt>
                <c:pt idx="13">
                  <c:v>0.5101944407702047</c:v>
                </c:pt>
                <c:pt idx="14">
                  <c:v>0.5101944407702047</c:v>
                </c:pt>
                <c:pt idx="15">
                  <c:v>0.5101944407702047</c:v>
                </c:pt>
                <c:pt idx="16">
                  <c:v>0.5101944407702047</c:v>
                </c:pt>
                <c:pt idx="17">
                  <c:v>0.5101944407702047</c:v>
                </c:pt>
                <c:pt idx="18">
                  <c:v>0.5101944407702047</c:v>
                </c:pt>
                <c:pt idx="19">
                  <c:v>0.5101944407702047</c:v>
                </c:pt>
              </c:numCache>
            </c:numRef>
          </c:xVal>
          <c:yVal>
            <c:numRef>
              <c:f>GraphsDHB!$AT$3:$AU$3</c:f>
              <c:numCache>
                <c:formatCode>General</c:formatCode>
                <c:ptCount val="2"/>
                <c:pt idx="0">
                  <c:v>0</c:v>
                </c:pt>
                <c:pt idx="1">
                  <c:v>1</c:v>
                </c:pt>
              </c:numCache>
            </c:numRef>
          </c:yVal>
          <c:smooth val="0"/>
        </c:ser>
        <c:dLbls>
          <c:showLegendKey val="0"/>
          <c:showVal val="0"/>
          <c:showCatName val="0"/>
          <c:showSerName val="0"/>
          <c:showPercent val="0"/>
          <c:showBubbleSize val="0"/>
        </c:dLbls>
        <c:axId val="304012136"/>
        <c:axId val="304015664"/>
      </c:scatterChart>
      <c:catAx>
        <c:axId val="304014096"/>
        <c:scaling>
          <c:orientation val="maxMin"/>
        </c:scaling>
        <c:delete val="0"/>
        <c:axPos val="l"/>
        <c:numFmt formatCode="General" sourceLinked="0"/>
        <c:majorTickMark val="out"/>
        <c:minorTickMark val="none"/>
        <c:tickLblPos val="nextTo"/>
        <c:crossAx val="304013312"/>
        <c:crosses val="autoZero"/>
        <c:auto val="1"/>
        <c:lblAlgn val="ctr"/>
        <c:lblOffset val="100"/>
        <c:noMultiLvlLbl val="0"/>
      </c:catAx>
      <c:valAx>
        <c:axId val="304013312"/>
        <c:scaling>
          <c:orientation val="minMax"/>
        </c:scaling>
        <c:delete val="0"/>
        <c:axPos val="b"/>
        <c:title>
          <c:tx>
            <c:rich>
              <a:bodyPr/>
              <a:lstStyle/>
              <a:p>
                <a:pPr>
                  <a:defRPr/>
                </a:pPr>
                <a:r>
                  <a:rPr lang="en-US"/>
                  <a:t>Rate of sudden infant death syndrome (SIDS) (per 1000 live births)</a:t>
                </a:r>
              </a:p>
            </c:rich>
          </c:tx>
          <c:layout>
            <c:manualLayout>
              <c:xMode val="edge"/>
              <c:yMode val="edge"/>
              <c:x val="0.31780479645926607"/>
              <c:y val="0.89118457300275478"/>
            </c:manualLayout>
          </c:layout>
          <c:overlay val="0"/>
        </c:title>
        <c:numFmt formatCode="0" sourceLinked="0"/>
        <c:majorTickMark val="out"/>
        <c:minorTickMark val="none"/>
        <c:tickLblPos val="nextTo"/>
        <c:crossAx val="304014096"/>
        <c:crosses val="max"/>
        <c:crossBetween val="between"/>
        <c:majorUnit val="1"/>
      </c:valAx>
      <c:valAx>
        <c:axId val="304015664"/>
        <c:scaling>
          <c:orientation val="minMax"/>
          <c:max val="1"/>
        </c:scaling>
        <c:delete val="1"/>
        <c:axPos val="r"/>
        <c:numFmt formatCode="General" sourceLinked="1"/>
        <c:majorTickMark val="out"/>
        <c:minorTickMark val="none"/>
        <c:tickLblPos val="nextTo"/>
        <c:crossAx val="304012136"/>
        <c:crosses val="max"/>
        <c:crossBetween val="midCat"/>
      </c:valAx>
      <c:valAx>
        <c:axId val="304012136"/>
        <c:scaling>
          <c:orientation val="minMax"/>
        </c:scaling>
        <c:delete val="1"/>
        <c:axPos val="b"/>
        <c:numFmt formatCode="0.0" sourceLinked="1"/>
        <c:majorTickMark val="out"/>
        <c:minorTickMark val="none"/>
        <c:tickLblPos val="nextTo"/>
        <c:crossAx val="304015664"/>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7.5691411935953426E-2"/>
          <c:w val="0.81203759456538516"/>
          <c:h val="0.7690682987770634"/>
        </c:manualLayout>
      </c:layout>
      <c:barChart>
        <c:barDir val="bar"/>
        <c:grouping val="clustered"/>
        <c:varyColors val="0"/>
        <c:ser>
          <c:idx val="0"/>
          <c:order val="0"/>
          <c:tx>
            <c:v>DHB</c:v>
          </c:tx>
          <c:spPr>
            <a:solidFill>
              <a:schemeClr val="bg1">
                <a:lumMod val="65000"/>
              </a:schemeClr>
            </a:solidFill>
            <a:ln>
              <a:noFill/>
            </a:ln>
          </c:spPr>
          <c:invertIfNegative val="0"/>
          <c:errBars>
            <c:errBarType val="both"/>
            <c:errValType val="cust"/>
            <c:noEndCap val="0"/>
            <c:plus>
              <c:numRef>
                <c:f>GraphsDHB!$AP$92:$AP$111</c:f>
                <c:numCache>
                  <c:formatCode>General</c:formatCode>
                  <c:ptCount val="20"/>
                  <c:pt idx="0">
                    <c:v>1.0004355056602479</c:v>
                  </c:pt>
                  <c:pt idx="1">
                    <c:v>0.25226152518221434</c:v>
                  </c:pt>
                  <c:pt idx="2">
                    <c:v>0.33536950860856152</c:v>
                  </c:pt>
                  <c:pt idx="3">
                    <c:v>0.34355425979406173</c:v>
                  </c:pt>
                  <c:pt idx="4">
                    <c:v>0.41149971026070764</c:v>
                  </c:pt>
                  <c:pt idx="5">
                    <c:v>1.2019026248131586</c:v>
                  </c:pt>
                  <c:pt idx="6">
                    <c:v>0.6705398708732504</c:v>
                  </c:pt>
                  <c:pt idx="7">
                    <c:v>1.9081427665044672</c:v>
                  </c:pt>
                  <c:pt idx="8">
                    <c:v>0.85324765791119273</c:v>
                  </c:pt>
                  <c:pt idx="9">
                    <c:v>0.97637897373831151</c:v>
                  </c:pt>
                  <c:pt idx="10">
                    <c:v>0.79702926501674098</c:v>
                  </c:pt>
                  <c:pt idx="11">
                    <c:v>1.8123298478859375</c:v>
                  </c:pt>
                  <c:pt idx="12">
                    <c:v>0.45194336820701786</c:v>
                  </c:pt>
                  <c:pt idx="13">
                    <c:v>0.95554954328657238</c:v>
                  </c:pt>
                  <c:pt idx="14">
                    <c:v>1.9487831658798802</c:v>
                  </c:pt>
                  <c:pt idx="15">
                    <c:v>0.62728871025620836</c:v>
                  </c:pt>
                  <c:pt idx="16">
                    <c:v>2.1067481064234554</c:v>
                  </c:pt>
                  <c:pt idx="17">
                    <c:v>0.35325079305026974</c:v>
                  </c:pt>
                  <c:pt idx="18">
                    <c:v>1.4577944486412302</c:v>
                  </c:pt>
                  <c:pt idx="19">
                    <c:v>0.45155567741336755</c:v>
                  </c:pt>
                </c:numCache>
              </c:numRef>
            </c:plus>
            <c:minus>
              <c:numRef>
                <c:f>GraphsDHB!$AO$92:$AO$111</c:f>
                <c:numCache>
                  <c:formatCode>General</c:formatCode>
                  <c:ptCount val="20"/>
                  <c:pt idx="0">
                    <c:v>0.73667211835228841</c:v>
                  </c:pt>
                  <c:pt idx="1">
                    <c:v>0.17321012650625339</c:v>
                  </c:pt>
                  <c:pt idx="2">
                    <c:v>0.24171205486174663</c:v>
                  </c:pt>
                  <c:pt idx="3">
                    <c:v>0.27427740353988173</c:v>
                  </c:pt>
                  <c:pt idx="4">
                    <c:v>0.30099281343230588</c:v>
                  </c:pt>
                  <c:pt idx="5">
                    <c:v>0.81498196782042065</c:v>
                  </c:pt>
                  <c:pt idx="6">
                    <c:v>0.46041224787469603</c:v>
                  </c:pt>
                  <c:pt idx="7">
                    <c:v>1.0759992155475921</c:v>
                  </c:pt>
                  <c:pt idx="8">
                    <c:v>0.58586474755200613</c:v>
                  </c:pt>
                  <c:pt idx="9">
                    <c:v>0.57177308807087146</c:v>
                  </c:pt>
                  <c:pt idx="10">
                    <c:v>0.52482924695589284</c:v>
                  </c:pt>
                  <c:pt idx="11">
                    <c:v>1.0949623184536352</c:v>
                  </c:pt>
                  <c:pt idx="12">
                    <c:v>0.29247187913045447</c:v>
                  </c:pt>
                  <c:pt idx="13">
                    <c:v>0.66363133817025555</c:v>
                  </c:pt>
                  <c:pt idx="14">
                    <c:v>0.65564741568669715</c:v>
                  </c:pt>
                  <c:pt idx="15">
                    <c:v>0.21104462978221095</c:v>
                  </c:pt>
                  <c:pt idx="16">
                    <c:v>0.44916230046806915</c:v>
                  </c:pt>
                  <c:pt idx="17">
                    <c:v>0.25655120354149658</c:v>
                  </c:pt>
                  <c:pt idx="18">
                    <c:v>0.31080427041317288</c:v>
                  </c:pt>
                  <c:pt idx="19">
                    <c:v>0.28010393971624586</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Tairawhiti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GraphsDHB!$Q$92:$Q$111</c:f>
              <c:numCache>
                <c:formatCode>0.0</c:formatCode>
                <c:ptCount val="20"/>
                <c:pt idx="0">
                  <c:v>2.0504058094831268</c:v>
                </c:pt>
                <c:pt idx="1">
                  <c:v>0.4043058573811088</c:v>
                </c:pt>
                <c:pt idx="2">
                  <c:v>0.6344410876132931</c:v>
                </c:pt>
                <c:pt idx="3">
                  <c:v>1.0032148475797442</c:v>
                </c:pt>
                <c:pt idx="4">
                  <c:v>0.82219203546149999</c:v>
                </c:pt>
                <c:pt idx="5">
                  <c:v>1.8509378084896349</c:v>
                </c:pt>
                <c:pt idx="6">
                  <c:v>1.0746910263299303</c:v>
                </c:pt>
                <c:pt idx="7">
                  <c:v>1.7994858611825193</c:v>
                </c:pt>
                <c:pt idx="8">
                  <c:v>1.3675213675213675</c:v>
                </c:pt>
                <c:pt idx="9">
                  <c:v>1.0061627468242988</c:v>
                </c:pt>
                <c:pt idx="10">
                  <c:v>1.1225282790777997</c:v>
                </c:pt>
                <c:pt idx="11">
                  <c:v>2.0174848688634839</c:v>
                </c:pt>
                <c:pt idx="12">
                  <c:v>0.60517423974986129</c:v>
                </c:pt>
                <c:pt idx="13">
                  <c:v>1.5896764540864037</c:v>
                </c:pt>
                <c:pt idx="14">
                  <c:v>0.74599030212607242</c:v>
                </c:pt>
                <c:pt idx="15">
                  <c:v>0.24012486492976348</c:v>
                </c:pt>
                <c:pt idx="16">
                  <c:v>0.46082949308755761</c:v>
                </c:pt>
                <c:pt idx="17">
                  <c:v>0.68724228414344624</c:v>
                </c:pt>
                <c:pt idx="18">
                  <c:v>0.31887755102040816</c:v>
                </c:pt>
                <c:pt idx="19">
                  <c:v>0.53818416662181789</c:v>
                </c:pt>
              </c:numCache>
            </c:numRef>
          </c:val>
        </c:ser>
        <c:dLbls>
          <c:showLegendKey val="0"/>
          <c:showVal val="0"/>
          <c:showCatName val="0"/>
          <c:showSerName val="0"/>
          <c:showPercent val="0"/>
          <c:showBubbleSize val="0"/>
        </c:dLbls>
        <c:gapWidth val="100"/>
        <c:axId val="304016056"/>
        <c:axId val="304016448"/>
      </c:barChart>
      <c:scatterChart>
        <c:scatterStyle val="lineMarker"/>
        <c:varyColors val="0"/>
        <c:ser>
          <c:idx val="1"/>
          <c:order val="1"/>
          <c:tx>
            <c:strRef>
              <c:f>GraphsDHB!$AQ$63</c:f>
              <c:strCache>
                <c:ptCount val="1"/>
                <c:pt idx="0">
                  <c:v>NZRate</c:v>
                </c:pt>
              </c:strCache>
            </c:strRef>
          </c:tx>
          <c:spPr>
            <a:ln w="19050">
              <a:solidFill>
                <a:srgbClr val="2B8CBE"/>
              </a:solidFill>
            </a:ln>
          </c:spPr>
          <c:marker>
            <c:symbol val="none"/>
          </c:marker>
          <c:xVal>
            <c:numRef>
              <c:f>GraphsDHB!$AQ$92:$AQ$111</c:f>
              <c:numCache>
                <c:formatCode>0.0</c:formatCode>
                <c:ptCount val="20"/>
                <c:pt idx="0">
                  <c:v>0.88181755194850187</c:v>
                </c:pt>
                <c:pt idx="1">
                  <c:v>0.88181755194850187</c:v>
                </c:pt>
                <c:pt idx="2">
                  <c:v>0.88181755194850187</c:v>
                </c:pt>
                <c:pt idx="3">
                  <c:v>0.88181755194850187</c:v>
                </c:pt>
                <c:pt idx="4">
                  <c:v>0.88181755194850187</c:v>
                </c:pt>
                <c:pt idx="5">
                  <c:v>0.88181755194850187</c:v>
                </c:pt>
                <c:pt idx="6">
                  <c:v>0.88181755194850187</c:v>
                </c:pt>
                <c:pt idx="7">
                  <c:v>0.88181755194850187</c:v>
                </c:pt>
                <c:pt idx="8">
                  <c:v>0.88181755194850187</c:v>
                </c:pt>
                <c:pt idx="9">
                  <c:v>0.88181755194850187</c:v>
                </c:pt>
                <c:pt idx="10">
                  <c:v>0.88181755194850187</c:v>
                </c:pt>
                <c:pt idx="11">
                  <c:v>0.88181755194850187</c:v>
                </c:pt>
                <c:pt idx="12">
                  <c:v>0.88181755194850187</c:v>
                </c:pt>
                <c:pt idx="13">
                  <c:v>0.88181755194850187</c:v>
                </c:pt>
                <c:pt idx="14">
                  <c:v>0.88181755194850187</c:v>
                </c:pt>
                <c:pt idx="15">
                  <c:v>0.88181755194850187</c:v>
                </c:pt>
                <c:pt idx="16">
                  <c:v>0.88181755194850187</c:v>
                </c:pt>
                <c:pt idx="17">
                  <c:v>0.88181755194850187</c:v>
                </c:pt>
                <c:pt idx="18">
                  <c:v>0.88181755194850187</c:v>
                </c:pt>
                <c:pt idx="19">
                  <c:v>0.88181755194850187</c:v>
                </c:pt>
              </c:numCache>
            </c:numRef>
          </c:xVal>
          <c:yVal>
            <c:numRef>
              <c:f>GraphsDHB!$AT$3:$AU$3</c:f>
              <c:numCache>
                <c:formatCode>General</c:formatCode>
                <c:ptCount val="2"/>
                <c:pt idx="0">
                  <c:v>0</c:v>
                </c:pt>
                <c:pt idx="1">
                  <c:v>1</c:v>
                </c:pt>
              </c:numCache>
            </c:numRef>
          </c:yVal>
          <c:smooth val="0"/>
        </c:ser>
        <c:dLbls>
          <c:showLegendKey val="0"/>
          <c:showVal val="0"/>
          <c:showCatName val="0"/>
          <c:showSerName val="0"/>
          <c:showPercent val="0"/>
          <c:showBubbleSize val="0"/>
        </c:dLbls>
        <c:axId val="304010568"/>
        <c:axId val="304017232"/>
      </c:scatterChart>
      <c:catAx>
        <c:axId val="304016056"/>
        <c:scaling>
          <c:orientation val="maxMin"/>
        </c:scaling>
        <c:delete val="0"/>
        <c:axPos val="l"/>
        <c:numFmt formatCode="General" sourceLinked="0"/>
        <c:majorTickMark val="out"/>
        <c:minorTickMark val="none"/>
        <c:tickLblPos val="nextTo"/>
        <c:crossAx val="304016448"/>
        <c:crosses val="autoZero"/>
        <c:auto val="1"/>
        <c:lblAlgn val="ctr"/>
        <c:lblOffset val="100"/>
        <c:noMultiLvlLbl val="0"/>
      </c:catAx>
      <c:valAx>
        <c:axId val="304016448"/>
        <c:scaling>
          <c:orientation val="minMax"/>
        </c:scaling>
        <c:delete val="0"/>
        <c:axPos val="b"/>
        <c:title>
          <c:tx>
            <c:rich>
              <a:bodyPr/>
              <a:lstStyle/>
              <a:p>
                <a:pPr>
                  <a:defRPr/>
                </a:pPr>
                <a:r>
                  <a:rPr lang="en-US"/>
                  <a:t>Rate of sudden unexpected death in</a:t>
                </a:r>
                <a:r>
                  <a:rPr lang="en-US" baseline="0"/>
                  <a:t> infancy </a:t>
                </a:r>
                <a:r>
                  <a:rPr lang="en-US"/>
                  <a:t>(per 1000 live births)</a:t>
                </a:r>
              </a:p>
            </c:rich>
          </c:tx>
          <c:layout>
            <c:manualLayout>
              <c:xMode val="edge"/>
              <c:yMode val="edge"/>
              <c:x val="0.31780479645926607"/>
              <c:y val="0.89118457300275478"/>
            </c:manualLayout>
          </c:layout>
          <c:overlay val="0"/>
        </c:title>
        <c:numFmt formatCode="0" sourceLinked="0"/>
        <c:majorTickMark val="out"/>
        <c:minorTickMark val="none"/>
        <c:tickLblPos val="nextTo"/>
        <c:crossAx val="304016056"/>
        <c:crosses val="max"/>
        <c:crossBetween val="between"/>
        <c:majorUnit val="1"/>
      </c:valAx>
      <c:valAx>
        <c:axId val="304017232"/>
        <c:scaling>
          <c:orientation val="minMax"/>
          <c:max val="1"/>
        </c:scaling>
        <c:delete val="1"/>
        <c:axPos val="r"/>
        <c:numFmt formatCode="General" sourceLinked="1"/>
        <c:majorTickMark val="out"/>
        <c:minorTickMark val="none"/>
        <c:tickLblPos val="nextTo"/>
        <c:crossAx val="304010568"/>
        <c:crosses val="max"/>
        <c:crossBetween val="midCat"/>
      </c:valAx>
      <c:valAx>
        <c:axId val="304010568"/>
        <c:scaling>
          <c:orientation val="minMax"/>
        </c:scaling>
        <c:delete val="1"/>
        <c:axPos val="b"/>
        <c:numFmt formatCode="0.0" sourceLinked="1"/>
        <c:majorTickMark val="out"/>
        <c:minorTickMark val="none"/>
        <c:tickLblPos val="nextTo"/>
        <c:crossAx val="304017232"/>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63156940547268E-2"/>
          <c:y val="0.12144016881610729"/>
          <c:w val="0.91705431051887742"/>
          <c:h val="0.67201227753507553"/>
        </c:manualLayout>
      </c:layout>
      <c:barChart>
        <c:barDir val="col"/>
        <c:grouping val="clustered"/>
        <c:varyColors val="0"/>
        <c:ser>
          <c:idx val="0"/>
          <c:order val="0"/>
          <c:tx>
            <c:strRef>
              <c:f>DHB!$AC$9</c:f>
              <c:strCache>
                <c:ptCount val="1"/>
                <c:pt idx="0">
                  <c:v>2</c:v>
                </c:pt>
              </c:strCache>
            </c:strRef>
          </c:tx>
          <c:spPr>
            <a:solidFill>
              <a:schemeClr val="bg1">
                <a:lumMod val="65000"/>
              </a:schemeClr>
            </a:solidFill>
            <a:ln>
              <a:noFill/>
            </a:ln>
          </c:spPr>
          <c:invertIfNegative val="0"/>
          <c:dPt>
            <c:idx val="0"/>
            <c:invertIfNegative val="0"/>
            <c:bubble3D val="0"/>
            <c:spPr>
              <a:solidFill>
                <a:srgbClr val="2B8CBE"/>
              </a:solidFill>
              <a:ln>
                <a:noFill/>
              </a:ln>
            </c:spPr>
          </c:dPt>
          <c:dPt>
            <c:idx val="1"/>
            <c:invertIfNegative val="0"/>
            <c:bubble3D val="0"/>
            <c:spPr>
              <a:solidFill>
                <a:srgbClr val="2B8CBE"/>
              </a:solidFill>
              <a:ln>
                <a:noFill/>
              </a:ln>
            </c:spPr>
          </c:dPt>
          <c:dPt>
            <c:idx val="2"/>
            <c:invertIfNegative val="0"/>
            <c:bubble3D val="0"/>
            <c:spPr>
              <a:solidFill>
                <a:srgbClr val="2B8CBE"/>
              </a:solidFill>
              <a:ln>
                <a:noFill/>
              </a:ln>
            </c:spPr>
          </c:dPt>
          <c:dPt>
            <c:idx val="3"/>
            <c:invertIfNegative val="0"/>
            <c:bubble3D val="0"/>
            <c:spPr>
              <a:solidFill>
                <a:srgbClr val="2B8CBE"/>
              </a:solidFill>
              <a:ln>
                <a:noFill/>
              </a:ln>
            </c:spPr>
          </c:dPt>
          <c:errBars>
            <c:errBarType val="both"/>
            <c:errValType val="cust"/>
            <c:noEndCap val="0"/>
            <c:plus>
              <c:numRef>
                <c:f>DHB!$AD$10:$AD$17</c:f>
                <c:numCache>
                  <c:formatCode>General</c:formatCode>
                  <c:ptCount val="8"/>
                  <c:pt idx="0">
                    <c:v>5.7880256755346364</c:v>
                  </c:pt>
                  <c:pt idx="1">
                    <c:v>7.6484008911361698</c:v>
                  </c:pt>
                  <c:pt idx="2">
                    <c:v>5.1101890801483982</c:v>
                  </c:pt>
                  <c:pt idx="3">
                    <c:v>3.2923029871782612</c:v>
                  </c:pt>
                  <c:pt idx="4">
                    <c:v>3.8732525653071357</c:v>
                  </c:pt>
                  <c:pt idx="5">
                    <c:v>5.6975874239083524</c:v>
                  </c:pt>
                  <c:pt idx="6">
                    <c:v>2.4805444334991309</c:v>
                  </c:pt>
                  <c:pt idx="7">
                    <c:v>2.4194344082551167</c:v>
                  </c:pt>
                </c:numCache>
              </c:numRef>
            </c:plus>
            <c:minus>
              <c:numRef>
                <c:f>DHB!$AE$10:$AE$17</c:f>
                <c:numCache>
                  <c:formatCode>General</c:formatCode>
                  <c:ptCount val="8"/>
                  <c:pt idx="0">
                    <c:v>3.672559755175441</c:v>
                  </c:pt>
                  <c:pt idx="1">
                    <c:v>4.1149574718408974</c:v>
                  </c:pt>
                  <c:pt idx="2">
                    <c:v>3.417377341787506</c:v>
                  </c:pt>
                  <c:pt idx="3">
                    <c:v>2.4676574291705231</c:v>
                  </c:pt>
                  <c:pt idx="4">
                    <c:v>1.5992799711916705</c:v>
                  </c:pt>
                  <c:pt idx="5">
                    <c:v>1.9168928260153051</c:v>
                  </c:pt>
                  <c:pt idx="6">
                    <c:v>0.52885631688318502</c:v>
                  </c:pt>
                  <c:pt idx="7">
                    <c:v>1.5657194630879541</c:v>
                  </c:pt>
                </c:numCache>
              </c:numRef>
            </c:minus>
            <c:spPr>
              <a:ln w="12700">
                <a:solidFill>
                  <a:schemeClr val="tx1">
                    <a:lumMod val="65000"/>
                    <a:lumOff val="35000"/>
                  </a:schemeClr>
                </a:solidFill>
              </a:ln>
            </c:spPr>
          </c:errBars>
          <c:cat>
            <c:multiLvlStrRef>
              <c:f>DHB!$AA$10:$AB$17</c:f>
              <c:multiLvlStrCache>
                <c:ptCount val="8"/>
                <c:lvl>
                  <c:pt idx="0">
                    <c:v>Māori</c:v>
                  </c:pt>
                  <c:pt idx="1">
                    <c:v>Pacific peoples</c:v>
                  </c:pt>
                  <c:pt idx="2">
                    <c:v>Asian</c:v>
                  </c:pt>
                  <c:pt idx="3">
                    <c:v>European or Other</c:v>
                  </c:pt>
                  <c:pt idx="4">
                    <c:v>Māori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DHB!$AC$10:$AC$17</c:f>
              <c:numCache>
                <c:formatCode>0.0</c:formatCode>
                <c:ptCount val="8"/>
                <c:pt idx="0">
                  <c:v>7.333333333333333</c:v>
                </c:pt>
                <c:pt idx="1">
                  <c:v>6.5005417118093174</c:v>
                </c:pt>
                <c:pt idx="2">
                  <c:v>7.5390414647280561</c:v>
                </c:pt>
                <c:pt idx="3">
                  <c:v>7.236665773251139</c:v>
                </c:pt>
                <c:pt idx="4">
                  <c:v>2.0147750167897915</c:v>
                </c:pt>
                <c:pt idx="5">
                  <c:v>2.1810250817884405</c:v>
                </c:pt>
                <c:pt idx="6">
                  <c:v>0.54259359739555069</c:v>
                </c:pt>
                <c:pt idx="7">
                  <c:v>3.2397408207343412</c:v>
                </c:pt>
              </c:numCache>
            </c:numRef>
          </c:val>
        </c:ser>
        <c:dLbls>
          <c:showLegendKey val="0"/>
          <c:showVal val="0"/>
          <c:showCatName val="0"/>
          <c:showSerName val="0"/>
          <c:showPercent val="0"/>
          <c:showBubbleSize val="0"/>
        </c:dLbls>
        <c:gapWidth val="150"/>
        <c:axId val="301736200"/>
        <c:axId val="301741296"/>
      </c:barChart>
      <c:lineChart>
        <c:grouping val="standard"/>
        <c:varyColors val="0"/>
        <c:ser>
          <c:idx val="1"/>
          <c:order val="1"/>
          <c:tx>
            <c:strRef>
              <c:f>DHB!$AF$9</c:f>
              <c:strCache>
                <c:ptCount val="1"/>
                <c:pt idx="0">
                  <c:v>National</c:v>
                </c:pt>
              </c:strCache>
            </c:strRef>
          </c:tx>
          <c:spPr>
            <a:ln>
              <a:noFill/>
            </a:ln>
          </c:spPr>
          <c:marker>
            <c:symbol val="dash"/>
            <c:size val="10"/>
            <c:spPr>
              <a:solidFill>
                <a:schemeClr val="accent6">
                  <a:lumMod val="75000"/>
                </a:schemeClr>
              </a:solidFill>
              <a:ln>
                <a:solidFill>
                  <a:schemeClr val="accent6">
                    <a:lumMod val="75000"/>
                  </a:schemeClr>
                </a:solidFill>
              </a:ln>
            </c:spPr>
          </c:marker>
          <c:cat>
            <c:multiLvlStrRef>
              <c:f>DHB!$AA$10:$AB$17</c:f>
              <c:multiLvlStrCache>
                <c:ptCount val="8"/>
                <c:lvl>
                  <c:pt idx="0">
                    <c:v>Māori</c:v>
                  </c:pt>
                  <c:pt idx="1">
                    <c:v>Pacific peoples</c:v>
                  </c:pt>
                  <c:pt idx="2">
                    <c:v>Asian</c:v>
                  </c:pt>
                  <c:pt idx="3">
                    <c:v>European or Other</c:v>
                  </c:pt>
                  <c:pt idx="4">
                    <c:v>Māori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DHB!$AF$10:$AF$17</c:f>
              <c:numCache>
                <c:formatCode>0.0</c:formatCode>
                <c:ptCount val="8"/>
                <c:pt idx="0">
                  <c:v>7.0262793914246204</c:v>
                </c:pt>
                <c:pt idx="1">
                  <c:v>7.1377587437544605</c:v>
                </c:pt>
                <c:pt idx="2">
                  <c:v>8.7466912187823684</c:v>
                </c:pt>
                <c:pt idx="3">
                  <c:v>6.7911123493766103</c:v>
                </c:pt>
                <c:pt idx="4">
                  <c:v>5.7388009806106535</c:v>
                </c:pt>
                <c:pt idx="5">
                  <c:v>6.9015097052480234</c:v>
                </c:pt>
                <c:pt idx="6">
                  <c:v>2.9025891094856613</c:v>
                </c:pt>
                <c:pt idx="7">
                  <c:v>4.1375924822048464</c:v>
                </c:pt>
              </c:numCache>
            </c:numRef>
          </c:val>
          <c:smooth val="0"/>
        </c:ser>
        <c:dLbls>
          <c:showLegendKey val="0"/>
          <c:showVal val="0"/>
          <c:showCatName val="0"/>
          <c:showSerName val="0"/>
          <c:showPercent val="0"/>
          <c:showBubbleSize val="0"/>
        </c:dLbls>
        <c:marker val="1"/>
        <c:smooth val="0"/>
        <c:axId val="301736200"/>
        <c:axId val="301741296"/>
      </c:lineChart>
      <c:catAx>
        <c:axId val="301736200"/>
        <c:scaling>
          <c:orientation val="minMax"/>
        </c:scaling>
        <c:delete val="0"/>
        <c:axPos val="b"/>
        <c:title>
          <c:tx>
            <c:rich>
              <a:bodyPr/>
              <a:lstStyle/>
              <a:p>
                <a:pPr>
                  <a:defRPr/>
                </a:pPr>
                <a:r>
                  <a:rPr lang="en-US"/>
                  <a:t>Ethnic group</a:t>
                </a:r>
              </a:p>
            </c:rich>
          </c:tx>
          <c:overlay val="0"/>
        </c:title>
        <c:numFmt formatCode="General" sourceLinked="0"/>
        <c:majorTickMark val="out"/>
        <c:minorTickMark val="none"/>
        <c:tickLblPos val="nextTo"/>
        <c:crossAx val="301741296"/>
        <c:crosses val="autoZero"/>
        <c:auto val="1"/>
        <c:lblAlgn val="ctr"/>
        <c:lblOffset val="100"/>
        <c:noMultiLvlLbl val="0"/>
      </c:catAx>
      <c:valAx>
        <c:axId val="301741296"/>
        <c:scaling>
          <c:orientation val="minMax"/>
        </c:scaling>
        <c:delete val="0"/>
        <c:axPos val="l"/>
        <c:numFmt formatCode="0" sourceLinked="0"/>
        <c:majorTickMark val="out"/>
        <c:minorTickMark val="none"/>
        <c:tickLblPos val="nextTo"/>
        <c:crossAx val="301736200"/>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63156940547268E-2"/>
          <c:y val="0.12144016881610729"/>
          <c:w val="0.91705431051887742"/>
          <c:h val="0.67201227753507553"/>
        </c:manualLayout>
      </c:layout>
      <c:barChart>
        <c:barDir val="col"/>
        <c:grouping val="clustered"/>
        <c:varyColors val="0"/>
        <c:ser>
          <c:idx val="0"/>
          <c:order val="0"/>
          <c:tx>
            <c:strRef>
              <c:f>DHB!$AC$9</c:f>
              <c:strCache>
                <c:ptCount val="1"/>
                <c:pt idx="0">
                  <c:v>2</c:v>
                </c:pt>
              </c:strCache>
            </c:strRef>
          </c:tx>
          <c:spPr>
            <a:solidFill>
              <a:srgbClr val="2B8CBE"/>
            </a:solidFill>
            <a:ln>
              <a:no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spPr>
              <a:solidFill>
                <a:srgbClr val="A6A6A6"/>
              </a:solidFill>
              <a:ln>
                <a:noFill/>
              </a:ln>
            </c:spPr>
          </c:dPt>
          <c:dPt>
            <c:idx val="7"/>
            <c:invertIfNegative val="0"/>
            <c:bubble3D val="0"/>
            <c:spPr>
              <a:solidFill>
                <a:srgbClr val="A6A6A6"/>
              </a:solidFill>
              <a:ln>
                <a:noFill/>
              </a:ln>
            </c:spPr>
          </c:dPt>
          <c:dPt>
            <c:idx val="8"/>
            <c:invertIfNegative val="0"/>
            <c:bubble3D val="0"/>
            <c:spPr>
              <a:solidFill>
                <a:srgbClr val="A6A6A6"/>
              </a:solidFill>
              <a:ln>
                <a:noFill/>
              </a:ln>
            </c:spPr>
          </c:dPt>
          <c:dPt>
            <c:idx val="9"/>
            <c:invertIfNegative val="0"/>
            <c:bubble3D val="0"/>
            <c:spPr>
              <a:solidFill>
                <a:srgbClr val="A6A6A6"/>
              </a:solidFill>
              <a:ln>
                <a:noFill/>
              </a:ln>
            </c:spPr>
          </c:dPt>
          <c:dPt>
            <c:idx val="10"/>
            <c:invertIfNegative val="0"/>
            <c:bubble3D val="0"/>
            <c:spPr>
              <a:solidFill>
                <a:srgbClr val="A6A6A6"/>
              </a:solidFill>
              <a:ln>
                <a:noFill/>
              </a:ln>
            </c:spPr>
          </c:dPt>
          <c:dPt>
            <c:idx val="11"/>
            <c:invertIfNegative val="0"/>
            <c:bubble3D val="0"/>
            <c:spPr>
              <a:solidFill>
                <a:srgbClr val="A6A6A6"/>
              </a:solidFill>
              <a:ln>
                <a:noFill/>
              </a:ln>
            </c:spPr>
          </c:dPt>
          <c:errBars>
            <c:errBarType val="both"/>
            <c:errValType val="cust"/>
            <c:noEndCap val="0"/>
            <c:plus>
              <c:numRef>
                <c:f>DHB!$AD$25:$AD$36</c:f>
                <c:numCache>
                  <c:formatCode>General</c:formatCode>
                  <c:ptCount val="12"/>
                  <c:pt idx="0">
                    <c:v>19.818807799801803</c:v>
                  </c:pt>
                  <c:pt idx="1">
                    <c:v>7.5913647431165927</c:v>
                  </c:pt>
                  <c:pt idx="2">
                    <c:v>4.2735264893547695</c:v>
                  </c:pt>
                  <c:pt idx="3">
                    <c:v>3.7530066156244173</c:v>
                  </c:pt>
                  <c:pt idx="4">
                    <c:v>5.3826920448862658</c:v>
                  </c:pt>
                  <c:pt idx="5">
                    <c:v>20.416170331866589</c:v>
                  </c:pt>
                  <c:pt idx="6">
                    <c:v>18.141276624041527</c:v>
                  </c:pt>
                  <c:pt idx="7">
                    <c:v>3.4932570588200145</c:v>
                  </c:pt>
                  <c:pt idx="8">
                    <c:v>3.1982408054305371</c:v>
                  </c:pt>
                  <c:pt idx="9">
                    <c:v>1.976054337263222</c:v>
                  </c:pt>
                  <c:pt idx="10">
                    <c:v>4.9716512804436555</c:v>
                  </c:pt>
                  <c:pt idx="11">
                    <c:v>13.500484929519274</c:v>
                  </c:pt>
                </c:numCache>
              </c:numRef>
            </c:plus>
            <c:minus>
              <c:numRef>
                <c:f>DHB!$AE$25:$AE$36</c:f>
                <c:numCache>
                  <c:formatCode>General</c:formatCode>
                  <c:ptCount val="12"/>
                  <c:pt idx="0">
                    <c:v>8.1832573096371064</c:v>
                  </c:pt>
                  <c:pt idx="1">
                    <c:v>4.5865041339170558</c:v>
                  </c:pt>
                  <c:pt idx="2">
                    <c:v>2.765581731653687</c:v>
                  </c:pt>
                  <c:pt idx="3">
                    <c:v>2.576923889608449</c:v>
                  </c:pt>
                  <c:pt idx="4">
                    <c:v>3.2520818259798032</c:v>
                  </c:pt>
                  <c:pt idx="5">
                    <c:v>12.334916420761779</c:v>
                  </c:pt>
                  <c:pt idx="6">
                    <c:v>6.1034400050556759</c:v>
                  </c:pt>
                  <c:pt idx="7">
                    <c:v>0</c:v>
                  </c:pt>
                  <c:pt idx="8">
                    <c:v>1.6194309879527959</c:v>
                  </c:pt>
                  <c:pt idx="9">
                    <c:v>0.66482251189713881</c:v>
                  </c:pt>
                  <c:pt idx="10">
                    <c:v>2.8035076681045776</c:v>
                  </c:pt>
                  <c:pt idx="11">
                    <c:v>4.5420948874832945</c:v>
                  </c:pt>
                </c:numCache>
              </c:numRef>
            </c:minus>
            <c:spPr>
              <a:ln w="12700">
                <a:solidFill>
                  <a:schemeClr val="tx1">
                    <a:lumMod val="65000"/>
                    <a:lumOff val="35000"/>
                  </a:schemeClr>
                </a:solidFill>
              </a:ln>
            </c:spPr>
          </c:errBars>
          <c:cat>
            <c:multiLvlStrRef>
              <c:f>DHB!$AA$25:$AB$36</c:f>
              <c:multiLvlStrCache>
                <c:ptCount val="12"/>
                <c:lvl>
                  <c:pt idx="0">
                    <c:v> &lt;20</c:v>
                  </c:pt>
                  <c:pt idx="1">
                    <c:v>20−24</c:v>
                  </c:pt>
                  <c:pt idx="2">
                    <c:v>25−29</c:v>
                  </c:pt>
                  <c:pt idx="3">
                    <c:v>30−34</c:v>
                  </c:pt>
                  <c:pt idx="4">
                    <c:v>35−39</c:v>
                  </c:pt>
                  <c:pt idx="5">
                    <c:v>≥40</c:v>
                  </c:pt>
                  <c:pt idx="6">
                    <c:v> &lt;20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DHB!$AC$25:$AC$36</c:f>
              <c:numCache>
                <c:formatCode>0.0</c:formatCode>
                <c:ptCount val="12"/>
                <c:pt idx="0">
                  <c:v>10.309278350515465</c:v>
                </c:pt>
                <c:pt idx="1">
                  <c:v>8.4507042253521121</c:v>
                </c:pt>
                <c:pt idx="2">
                  <c:v>5.7224606580829755</c:v>
                </c:pt>
                <c:pt idx="3">
                  <c:v>6.015037593984963</c:v>
                </c:pt>
                <c:pt idx="4">
                  <c:v>5.9920106524633816</c:v>
                </c:pt>
                <c:pt idx="5">
                  <c:v>22.727272727272727</c:v>
                </c:pt>
                <c:pt idx="6">
                  <c:v>6.9444444444444438</c:v>
                </c:pt>
                <c:pt idx="7">
                  <c:v>0</c:v>
                </c:pt>
                <c:pt idx="8">
                  <c:v>2.398081534772182</c:v>
                </c:pt>
                <c:pt idx="9">
                  <c:v>0.75642965204236012</c:v>
                </c:pt>
                <c:pt idx="10">
                  <c:v>4.688546550569324</c:v>
                </c:pt>
                <c:pt idx="11">
                  <c:v>5.1679586563307494</c:v>
                </c:pt>
              </c:numCache>
            </c:numRef>
          </c:val>
        </c:ser>
        <c:dLbls>
          <c:showLegendKey val="0"/>
          <c:showVal val="0"/>
          <c:showCatName val="0"/>
          <c:showSerName val="0"/>
          <c:showPercent val="0"/>
          <c:showBubbleSize val="0"/>
        </c:dLbls>
        <c:gapWidth val="150"/>
        <c:axId val="301740512"/>
        <c:axId val="301741688"/>
      </c:barChart>
      <c:lineChart>
        <c:grouping val="standard"/>
        <c:varyColors val="0"/>
        <c:ser>
          <c:idx val="1"/>
          <c:order val="1"/>
          <c:tx>
            <c:strRef>
              <c:f>DHB!$AF$9</c:f>
              <c:strCache>
                <c:ptCount val="1"/>
                <c:pt idx="0">
                  <c:v>National</c:v>
                </c:pt>
              </c:strCache>
            </c:strRef>
          </c:tx>
          <c:spPr>
            <a:ln>
              <a:noFill/>
            </a:ln>
          </c:spPr>
          <c:marker>
            <c:symbol val="dash"/>
            <c:size val="10"/>
            <c:spPr>
              <a:solidFill>
                <a:schemeClr val="accent6">
                  <a:lumMod val="75000"/>
                </a:schemeClr>
              </a:solidFill>
              <a:ln>
                <a:solidFill>
                  <a:schemeClr val="accent6">
                    <a:lumMod val="75000"/>
                  </a:schemeClr>
                </a:solidFill>
              </a:ln>
            </c:spPr>
          </c:marker>
          <c:cat>
            <c:multiLvlStrRef>
              <c:f>DHB!$AA$25:$AB$36</c:f>
              <c:multiLvlStrCache>
                <c:ptCount val="12"/>
                <c:lvl>
                  <c:pt idx="0">
                    <c:v> &lt;20</c:v>
                  </c:pt>
                  <c:pt idx="1">
                    <c:v>20−24</c:v>
                  </c:pt>
                  <c:pt idx="2">
                    <c:v>25−29</c:v>
                  </c:pt>
                  <c:pt idx="3">
                    <c:v>30−34</c:v>
                  </c:pt>
                  <c:pt idx="4">
                    <c:v>35−39</c:v>
                  </c:pt>
                  <c:pt idx="5">
                    <c:v>≥40</c:v>
                  </c:pt>
                  <c:pt idx="6">
                    <c:v> &lt;20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DHB!$AF$25:$AF$36</c:f>
              <c:numCache>
                <c:formatCode>0.0</c:formatCode>
                <c:ptCount val="12"/>
                <c:pt idx="0">
                  <c:v>10.453850076491586</c:v>
                </c:pt>
                <c:pt idx="1">
                  <c:v>6.8050650357481262</c:v>
                </c:pt>
                <c:pt idx="2">
                  <c:v>5.5168954924456148</c:v>
                </c:pt>
                <c:pt idx="3">
                  <c:v>6.5908066696710232</c:v>
                </c:pt>
                <c:pt idx="4">
                  <c:v>8.5308056872037916</c:v>
                </c:pt>
                <c:pt idx="5">
                  <c:v>12.226750648388293</c:v>
                </c:pt>
                <c:pt idx="6">
                  <c:v>8.5029631538263342</c:v>
                </c:pt>
                <c:pt idx="7">
                  <c:v>6.3313096270598432</c:v>
                </c:pt>
                <c:pt idx="8">
                  <c:v>4.2867049107987141</c:v>
                </c:pt>
                <c:pt idx="9">
                  <c:v>2.9486815990927133</c:v>
                </c:pt>
                <c:pt idx="10">
                  <c:v>4.6845124282982784</c:v>
                </c:pt>
                <c:pt idx="11">
                  <c:v>6.0015003750937739</c:v>
                </c:pt>
              </c:numCache>
            </c:numRef>
          </c:val>
          <c:smooth val="0"/>
        </c:ser>
        <c:dLbls>
          <c:showLegendKey val="0"/>
          <c:showVal val="0"/>
          <c:showCatName val="0"/>
          <c:showSerName val="0"/>
          <c:showPercent val="0"/>
          <c:showBubbleSize val="0"/>
        </c:dLbls>
        <c:marker val="1"/>
        <c:smooth val="0"/>
        <c:axId val="301740512"/>
        <c:axId val="301741688"/>
      </c:lineChart>
      <c:catAx>
        <c:axId val="301740512"/>
        <c:scaling>
          <c:orientation val="minMax"/>
        </c:scaling>
        <c:delete val="0"/>
        <c:axPos val="b"/>
        <c:title>
          <c:tx>
            <c:rich>
              <a:bodyPr/>
              <a:lstStyle/>
              <a:p>
                <a:pPr>
                  <a:defRPr/>
                </a:pPr>
                <a:r>
                  <a:rPr lang="en-US"/>
                  <a:t>Maternal age group (years)</a:t>
                </a:r>
              </a:p>
            </c:rich>
          </c:tx>
          <c:overlay val="0"/>
        </c:title>
        <c:numFmt formatCode="General" sourceLinked="0"/>
        <c:majorTickMark val="out"/>
        <c:minorTickMark val="none"/>
        <c:tickLblPos val="nextTo"/>
        <c:crossAx val="301741688"/>
        <c:crosses val="autoZero"/>
        <c:auto val="1"/>
        <c:lblAlgn val="ctr"/>
        <c:lblOffset val="100"/>
        <c:noMultiLvlLbl val="0"/>
      </c:catAx>
      <c:valAx>
        <c:axId val="301741688"/>
        <c:scaling>
          <c:orientation val="minMax"/>
        </c:scaling>
        <c:delete val="0"/>
        <c:axPos val="l"/>
        <c:numFmt formatCode="0" sourceLinked="0"/>
        <c:majorTickMark val="out"/>
        <c:minorTickMark val="none"/>
        <c:tickLblPos val="nextTo"/>
        <c:crossAx val="301740512"/>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63157720426901E-2"/>
          <c:y val="8.1800643597746039E-2"/>
          <c:w val="0.91705431051887742"/>
          <c:h val="0.55834761172832592"/>
        </c:manualLayout>
      </c:layout>
      <c:barChart>
        <c:barDir val="col"/>
        <c:grouping val="clustered"/>
        <c:varyColors val="0"/>
        <c:ser>
          <c:idx val="0"/>
          <c:order val="0"/>
          <c:tx>
            <c:strRef>
              <c:f>DHB!$AC$9</c:f>
              <c:strCache>
                <c:ptCount val="1"/>
                <c:pt idx="0">
                  <c:v>2</c:v>
                </c:pt>
              </c:strCache>
            </c:strRef>
          </c:tx>
          <c:spPr>
            <a:solidFill>
              <a:schemeClr val="bg1">
                <a:lumMod val="65000"/>
              </a:schemeClr>
            </a:solidFill>
            <a:ln>
              <a:noFill/>
            </a:ln>
          </c:spPr>
          <c:invertIfNegative val="0"/>
          <c:dPt>
            <c:idx val="0"/>
            <c:invertIfNegative val="0"/>
            <c:bubble3D val="0"/>
            <c:spPr>
              <a:solidFill>
                <a:srgbClr val="2B8CBE"/>
              </a:solidFill>
              <a:ln>
                <a:noFill/>
              </a:ln>
            </c:spPr>
          </c:dPt>
          <c:dPt>
            <c:idx val="1"/>
            <c:invertIfNegative val="0"/>
            <c:bubble3D val="0"/>
            <c:spPr>
              <a:solidFill>
                <a:srgbClr val="2B8CBE"/>
              </a:solidFill>
              <a:ln>
                <a:noFill/>
              </a:ln>
            </c:spPr>
          </c:dPt>
          <c:dPt>
            <c:idx val="2"/>
            <c:invertIfNegative val="0"/>
            <c:bubble3D val="0"/>
            <c:spPr>
              <a:solidFill>
                <a:srgbClr val="2B8CBE"/>
              </a:solidFill>
              <a:ln>
                <a:noFill/>
              </a:ln>
            </c:spPr>
          </c:dPt>
          <c:dPt>
            <c:idx val="3"/>
            <c:invertIfNegative val="0"/>
            <c:bubble3D val="0"/>
            <c:spPr>
              <a:solidFill>
                <a:srgbClr val="2B8CBE"/>
              </a:solidFill>
              <a:ln>
                <a:noFill/>
              </a:ln>
            </c:spPr>
          </c:dPt>
          <c:dPt>
            <c:idx val="4"/>
            <c:invertIfNegative val="0"/>
            <c:bubble3D val="0"/>
            <c:spPr>
              <a:solidFill>
                <a:srgbClr val="2B8CBE"/>
              </a:solidFill>
              <a:ln>
                <a:noFill/>
              </a:ln>
            </c:spPr>
          </c:dPt>
          <c:dPt>
            <c:idx val="5"/>
            <c:invertIfNegative val="0"/>
            <c:bubble3D val="0"/>
          </c:dPt>
          <c:errBars>
            <c:errBarType val="both"/>
            <c:errValType val="cust"/>
            <c:noEndCap val="0"/>
            <c:plus>
              <c:numRef>
                <c:f>DHB!$AD$42:$AD$51</c:f>
                <c:numCache>
                  <c:formatCode>General</c:formatCode>
                  <c:ptCount val="10"/>
                  <c:pt idx="0">
                    <c:v>5.2969419457182934</c:v>
                  </c:pt>
                  <c:pt idx="1">
                    <c:v>4.9725306490847379</c:v>
                  </c:pt>
                  <c:pt idx="2">
                    <c:v>5.8722902981655771</c:v>
                  </c:pt>
                  <c:pt idx="3">
                    <c:v>4.4046836175868123</c:v>
                  </c:pt>
                  <c:pt idx="4">
                    <c:v>9.742015320510685</c:v>
                  </c:pt>
                  <c:pt idx="5">
                    <c:v>4.485053381523942</c:v>
                  </c:pt>
                  <c:pt idx="6">
                    <c:v>3.5974574498004022</c:v>
                  </c:pt>
                  <c:pt idx="7">
                    <c:v>2.8537099818594873</c:v>
                  </c:pt>
                  <c:pt idx="8">
                    <c:v>3.0271922356045589</c:v>
                  </c:pt>
                  <c:pt idx="9">
                    <c:v>6.2629532327910615</c:v>
                  </c:pt>
                </c:numCache>
              </c:numRef>
            </c:plus>
            <c:minus>
              <c:numRef>
                <c:f>DHB!$AE$42:$AE$51</c:f>
                <c:numCache>
                  <c:formatCode>General</c:formatCode>
                  <c:ptCount val="10"/>
                  <c:pt idx="0">
                    <c:v>3.2857394595123526</c:v>
                  </c:pt>
                  <c:pt idx="1">
                    <c:v>3.1551200645837123</c:v>
                  </c:pt>
                  <c:pt idx="2">
                    <c:v>3.9270233438733921</c:v>
                  </c:pt>
                  <c:pt idx="3">
                    <c:v>3.148657125645653</c:v>
                  </c:pt>
                  <c:pt idx="4">
                    <c:v>4.022513305919591</c:v>
                  </c:pt>
                  <c:pt idx="5">
                    <c:v>2.4130277932078452</c:v>
                  </c:pt>
                  <c:pt idx="6">
                    <c:v>1.6773110238464985</c:v>
                  </c:pt>
                  <c:pt idx="7">
                    <c:v>0.60841585019707245</c:v>
                  </c:pt>
                  <c:pt idx="8">
                    <c:v>1.7070297506036438</c:v>
                  </c:pt>
                  <c:pt idx="9">
                    <c:v>0</c:v>
                  </c:pt>
                </c:numCache>
              </c:numRef>
            </c:minus>
            <c:spPr>
              <a:ln w="12700">
                <a:solidFill>
                  <a:schemeClr val="tx1">
                    <a:lumMod val="65000"/>
                    <a:lumOff val="35000"/>
                  </a:schemeClr>
                </a:solidFill>
              </a:ln>
            </c:spPr>
          </c:errBars>
          <c:cat>
            <c:multiLvlStrRef>
              <c:f>DHB!$AA$42:$AB$51</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DHB!$AC$42:$AC$51</c:f>
              <c:numCache>
                <c:formatCode>0.0</c:formatCode>
                <c:ptCount val="10"/>
                <c:pt idx="0">
                  <c:v>6.3131313131313131</c:v>
                </c:pt>
                <c:pt idx="1">
                  <c:v>6.3001145475372278</c:v>
                </c:pt>
                <c:pt idx="2">
                  <c:v>8.6633663366336648</c:v>
                </c:pt>
                <c:pt idx="3">
                  <c:v>8.090614886731391</c:v>
                </c:pt>
                <c:pt idx="4">
                  <c:v>5.0675675675675675</c:v>
                </c:pt>
                <c:pt idx="5">
                  <c:v>3.8119440914866582</c:v>
                </c:pt>
                <c:pt idx="6">
                  <c:v>2.3054755043227666</c:v>
                </c:pt>
                <c:pt idx="7">
                  <c:v>0.62421972534332082</c:v>
                </c:pt>
                <c:pt idx="8">
                  <c:v>2.8548123980424145</c:v>
                </c:pt>
                <c:pt idx="9">
                  <c:v>0</c:v>
                </c:pt>
              </c:numCache>
            </c:numRef>
          </c:val>
        </c:ser>
        <c:dLbls>
          <c:showLegendKey val="0"/>
          <c:showVal val="0"/>
          <c:showCatName val="0"/>
          <c:showSerName val="0"/>
          <c:showPercent val="0"/>
          <c:showBubbleSize val="0"/>
        </c:dLbls>
        <c:gapWidth val="150"/>
        <c:axId val="301735808"/>
        <c:axId val="301736984"/>
      </c:barChart>
      <c:lineChart>
        <c:grouping val="standard"/>
        <c:varyColors val="0"/>
        <c:ser>
          <c:idx val="1"/>
          <c:order val="1"/>
          <c:tx>
            <c:strRef>
              <c:f>DHB!$AF$9</c:f>
              <c:strCache>
                <c:ptCount val="1"/>
                <c:pt idx="0">
                  <c:v>National</c:v>
                </c:pt>
              </c:strCache>
            </c:strRef>
          </c:tx>
          <c:spPr>
            <a:ln>
              <a:noFill/>
            </a:ln>
          </c:spPr>
          <c:marker>
            <c:symbol val="dash"/>
            <c:size val="10"/>
            <c:spPr>
              <a:solidFill>
                <a:schemeClr val="accent6">
                  <a:lumMod val="75000"/>
                </a:schemeClr>
              </a:solidFill>
              <a:ln>
                <a:solidFill>
                  <a:schemeClr val="accent6">
                    <a:lumMod val="75000"/>
                  </a:schemeClr>
                </a:solidFill>
              </a:ln>
            </c:spPr>
          </c:marker>
          <c:cat>
            <c:multiLvlStrRef>
              <c:f>DHB!$AA$42:$AB$51</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DHB!$AF$42:$AF$51</c:f>
              <c:numCache>
                <c:formatCode>0.0</c:formatCode>
                <c:ptCount val="10"/>
                <c:pt idx="0">
                  <c:v>6.386663780038969</c:v>
                </c:pt>
                <c:pt idx="1">
                  <c:v>6.3923292049540548</c:v>
                </c:pt>
                <c:pt idx="2">
                  <c:v>6.5632458233890212</c:v>
                </c:pt>
                <c:pt idx="3">
                  <c:v>6.0781875949716806</c:v>
                </c:pt>
                <c:pt idx="4">
                  <c:v>9.2724679029957215</c:v>
                </c:pt>
                <c:pt idx="5">
                  <c:v>2.8325525656389585</c:v>
                </c:pt>
                <c:pt idx="6">
                  <c:v>3.3172496984318456</c:v>
                </c:pt>
                <c:pt idx="7">
                  <c:v>3.5178035178035176</c:v>
                </c:pt>
                <c:pt idx="8">
                  <c:v>4.0305767894371085</c:v>
                </c:pt>
                <c:pt idx="9">
                  <c:v>8.0993520518358544</c:v>
                </c:pt>
              </c:numCache>
            </c:numRef>
          </c:val>
          <c:smooth val="0"/>
        </c:ser>
        <c:dLbls>
          <c:showLegendKey val="0"/>
          <c:showVal val="0"/>
          <c:showCatName val="0"/>
          <c:showSerName val="0"/>
          <c:showPercent val="0"/>
          <c:showBubbleSize val="0"/>
        </c:dLbls>
        <c:marker val="1"/>
        <c:smooth val="0"/>
        <c:axId val="301735808"/>
        <c:axId val="301736984"/>
      </c:lineChart>
      <c:catAx>
        <c:axId val="301735808"/>
        <c:scaling>
          <c:orientation val="minMax"/>
        </c:scaling>
        <c:delete val="0"/>
        <c:axPos val="b"/>
        <c:title>
          <c:tx>
            <c:rich>
              <a:bodyPr/>
              <a:lstStyle/>
              <a:p>
                <a:pPr>
                  <a:defRPr/>
                </a:pPr>
                <a:r>
                  <a:rPr lang="en-US"/>
                  <a:t>Deprivation quintile of residence</a:t>
                </a:r>
              </a:p>
            </c:rich>
          </c:tx>
          <c:layout>
            <c:manualLayout>
              <c:xMode val="edge"/>
              <c:yMode val="edge"/>
              <c:x val="0.35945883736141815"/>
              <c:y val="0.80171208473017275"/>
            </c:manualLayout>
          </c:layout>
          <c:overlay val="0"/>
        </c:title>
        <c:numFmt formatCode="General" sourceLinked="0"/>
        <c:majorTickMark val="out"/>
        <c:minorTickMark val="none"/>
        <c:tickLblPos val="nextTo"/>
        <c:crossAx val="301736984"/>
        <c:crosses val="autoZero"/>
        <c:auto val="1"/>
        <c:lblAlgn val="ctr"/>
        <c:lblOffset val="100"/>
        <c:noMultiLvlLbl val="0"/>
      </c:catAx>
      <c:valAx>
        <c:axId val="301736984"/>
        <c:scaling>
          <c:orientation val="minMax"/>
        </c:scaling>
        <c:delete val="0"/>
        <c:axPos val="l"/>
        <c:numFmt formatCode="0" sourceLinked="0"/>
        <c:majorTickMark val="out"/>
        <c:minorTickMark val="none"/>
        <c:tickLblPos val="nextTo"/>
        <c:crossAx val="301735808"/>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91381111111111113"/>
          <c:h val="0.68105527777777775"/>
        </c:manualLayout>
      </c:layout>
      <c:barChart>
        <c:barDir val="col"/>
        <c:grouping val="clustered"/>
        <c:varyColors val="0"/>
        <c:ser>
          <c:idx val="0"/>
          <c:order val="0"/>
          <c:tx>
            <c:strRef>
              <c:f>GraphsNZ!$N$33</c:f>
              <c:strCache>
                <c:ptCount val="1"/>
                <c:pt idx="0">
                  <c:v>2007–2011</c:v>
                </c:pt>
              </c:strCache>
            </c:strRef>
          </c:tx>
          <c:spPr>
            <a:solidFill>
              <a:schemeClr val="bg1">
                <a:lumMod val="65000"/>
              </a:schemeClr>
            </a:solidFill>
            <a:ln>
              <a:noFill/>
            </a:ln>
            <a:effectLst/>
          </c:spPr>
          <c:invertIfNegative val="0"/>
          <c:errBars>
            <c:errBarType val="both"/>
            <c:errValType val="cust"/>
            <c:noEndCap val="0"/>
            <c:plus>
              <c:numRef>
                <c:f>GraphsNZ!$AI$35:$AI$42</c:f>
                <c:numCache>
                  <c:formatCode>General</c:formatCode>
                  <c:ptCount val="8"/>
                  <c:pt idx="0">
                    <c:v>0.57912115291971045</c:v>
                  </c:pt>
                  <c:pt idx="1">
                    <c:v>1.0390243261502405</c:v>
                  </c:pt>
                  <c:pt idx="2">
                    <c:v>0.97707516475403455</c:v>
                  </c:pt>
                  <c:pt idx="3">
                    <c:v>0.4265185083835199</c:v>
                  </c:pt>
                  <c:pt idx="4">
                    <c:v>0.55924229039719187</c:v>
                  </c:pt>
                  <c:pt idx="5">
                    <c:v>0.89631958352025798</c:v>
                  </c:pt>
                  <c:pt idx="6">
                    <c:v>0.62089599564963471</c:v>
                  </c:pt>
                  <c:pt idx="7">
                    <c:v>0.33226734954554438</c:v>
                  </c:pt>
                </c:numCache>
              </c:numRef>
            </c:plus>
            <c:minus>
              <c:numRef>
                <c:f>GraphsNZ!$AJ$35:$AJ$42</c:f>
                <c:numCache>
                  <c:formatCode>General</c:formatCode>
                  <c:ptCount val="8"/>
                  <c:pt idx="0">
                    <c:v>0.54824970964167719</c:v>
                  </c:pt>
                  <c:pt idx="1">
                    <c:v>0.95731771566760315</c:v>
                  </c:pt>
                  <c:pt idx="2">
                    <c:v>0.89255138746796536</c:v>
                  </c:pt>
                  <c:pt idx="3">
                    <c:v>0.40790842320869558</c:v>
                  </c:pt>
                  <c:pt idx="4">
                    <c:v>0.52811410755989741</c:v>
                  </c:pt>
                  <c:pt idx="5">
                    <c:v>0.81359387583204157</c:v>
                  </c:pt>
                  <c:pt idx="6">
                    <c:v>0.53462782332019998</c:v>
                  </c:pt>
                  <c:pt idx="7">
                    <c:v>0.31346916651584911</c:v>
                  </c:pt>
                </c:numCache>
              </c:numRef>
            </c:minus>
            <c:spPr>
              <a:noFill/>
              <a:ln w="12700" cap="flat" cmpd="sng" algn="ctr">
                <a:solidFill>
                  <a:schemeClr val="tx1">
                    <a:lumMod val="75000"/>
                    <a:lumOff val="25000"/>
                  </a:schemeClr>
                </a:solidFill>
                <a:round/>
              </a:ln>
              <a:effectLst/>
            </c:spPr>
          </c:errBars>
          <c:cat>
            <c:multiLvlStrRef>
              <c:f>GraphsNZ!$AB$35:$AC$42</c:f>
              <c:multiLvlStrCache>
                <c:ptCount val="8"/>
                <c:lvl>
                  <c:pt idx="0">
                    <c:v>Maori</c:v>
                  </c:pt>
                  <c:pt idx="1">
                    <c:v>Pacific peoples</c:v>
                  </c:pt>
                  <c:pt idx="2">
                    <c:v>Asian</c:v>
                  </c:pt>
                  <c:pt idx="3">
                    <c:v>European or Other</c:v>
                  </c:pt>
                  <c:pt idx="4">
                    <c:v>Maori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GraphsNZ!$N$35:$N$42</c:f>
              <c:numCache>
                <c:formatCode>0.0</c:formatCode>
                <c:ptCount val="8"/>
                <c:pt idx="0">
                  <c:v>7.7013843528097938</c:v>
                </c:pt>
                <c:pt idx="1">
                  <c:v>9.0909090909090899</c:v>
                </c:pt>
                <c:pt idx="2">
                  <c:v>7.6982514380562632</c:v>
                </c:pt>
                <c:pt idx="3">
                  <c:v>7.0082749840865697</c:v>
                </c:pt>
                <c:pt idx="4">
                  <c:v>7.1028910571522612</c:v>
                </c:pt>
                <c:pt idx="5">
                  <c:v>6.5730588498545535</c:v>
                </c:pt>
                <c:pt idx="6">
                  <c:v>2.8551652535040666</c:v>
                </c:pt>
                <c:pt idx="7">
                  <c:v>4.1474624837338698</c:v>
                </c:pt>
              </c:numCache>
            </c:numRef>
          </c:val>
        </c:ser>
        <c:ser>
          <c:idx val="1"/>
          <c:order val="1"/>
          <c:tx>
            <c:strRef>
              <c:f>GraphsNZ!$O$33</c:f>
              <c:strCache>
                <c:ptCount val="1"/>
                <c:pt idx="0">
                  <c:v>2012</c:v>
                </c:pt>
              </c:strCache>
            </c:strRef>
          </c:tx>
          <c:spPr>
            <a:solidFill>
              <a:srgbClr val="2B8CBE"/>
            </a:solidFill>
            <a:ln>
              <a:noFill/>
            </a:ln>
            <a:effectLst/>
          </c:spPr>
          <c:invertIfNegative val="0"/>
          <c:errBars>
            <c:errBarType val="both"/>
            <c:errValType val="cust"/>
            <c:noEndCap val="0"/>
            <c:plus>
              <c:numRef>
                <c:f>GraphsNZ!$AI$43:$AI$50</c:f>
                <c:numCache>
                  <c:formatCode>General</c:formatCode>
                  <c:ptCount val="8"/>
                  <c:pt idx="0">
                    <c:v>1.3336600304897983</c:v>
                  </c:pt>
                  <c:pt idx="1">
                    <c:v>2.2724863189631428</c:v>
                  </c:pt>
                  <c:pt idx="2">
                    <c:v>2.2010971300876516</c:v>
                  </c:pt>
                  <c:pt idx="3">
                    <c:v>1.0229863561767747</c:v>
                  </c:pt>
                  <c:pt idx="4">
                    <c:v>1.2211642214748784</c:v>
                  </c:pt>
                  <c:pt idx="5">
                    <c:v>2.2488908960643075</c:v>
                  </c:pt>
                  <c:pt idx="6">
                    <c:v>1.3822050037768925</c:v>
                  </c:pt>
                  <c:pt idx="7">
                    <c:v>0.81740330039140741</c:v>
                  </c:pt>
                </c:numCache>
              </c:numRef>
            </c:plus>
            <c:minus>
              <c:numRef>
                <c:f>GraphsNZ!$AJ$43:$AJ$50</c:f>
                <c:numCache>
                  <c:formatCode>General</c:formatCode>
                  <c:ptCount val="8"/>
                  <c:pt idx="0">
                    <c:v>1.1687868408893909</c:v>
                  </c:pt>
                  <c:pt idx="1">
                    <c:v>1.8399766256299968</c:v>
                  </c:pt>
                  <c:pt idx="2">
                    <c:v>1.855293373638669</c:v>
                  </c:pt>
                  <c:pt idx="3">
                    <c:v>0.91977093819932243</c:v>
                  </c:pt>
                  <c:pt idx="4">
                    <c:v>1.0546056192991768</c:v>
                  </c:pt>
                  <c:pt idx="5">
                    <c:v>1.8128812619003254</c:v>
                  </c:pt>
                  <c:pt idx="6">
                    <c:v>1.0241864799919513</c:v>
                  </c:pt>
                  <c:pt idx="7">
                    <c:v>0.71279782109166101</c:v>
                  </c:pt>
                </c:numCache>
              </c:numRef>
            </c:minus>
            <c:spPr>
              <a:noFill/>
              <a:ln w="12700" cap="flat" cmpd="sng" algn="ctr">
                <a:solidFill>
                  <a:schemeClr val="tx1">
                    <a:lumMod val="75000"/>
                    <a:lumOff val="25000"/>
                  </a:schemeClr>
                </a:solidFill>
                <a:round/>
              </a:ln>
              <a:effectLst/>
            </c:spPr>
          </c:errBars>
          <c:cat>
            <c:multiLvlStrRef>
              <c:f>GraphsNZ!$AB$35:$AC$42</c:f>
              <c:multiLvlStrCache>
                <c:ptCount val="8"/>
                <c:lvl>
                  <c:pt idx="0">
                    <c:v>Maori</c:v>
                  </c:pt>
                  <c:pt idx="1">
                    <c:v>Pacific peoples</c:v>
                  </c:pt>
                  <c:pt idx="2">
                    <c:v>Asian</c:v>
                  </c:pt>
                  <c:pt idx="3">
                    <c:v>European or Other</c:v>
                  </c:pt>
                  <c:pt idx="4">
                    <c:v>Maori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GraphsNZ!$O$35:$O$42</c:f>
              <c:numCache>
                <c:formatCode>0.0</c:formatCode>
                <c:ptCount val="8"/>
                <c:pt idx="0">
                  <c:v>7.0262793914246204</c:v>
                </c:pt>
                <c:pt idx="1">
                  <c:v>7.1377587437544605</c:v>
                </c:pt>
                <c:pt idx="2">
                  <c:v>8.7466912187823684</c:v>
                </c:pt>
                <c:pt idx="3">
                  <c:v>6.7911123493766103</c:v>
                </c:pt>
                <c:pt idx="4">
                  <c:v>5.7388009806106535</c:v>
                </c:pt>
                <c:pt idx="5">
                  <c:v>6.9015097052480234</c:v>
                </c:pt>
                <c:pt idx="6">
                  <c:v>2.9025891094856613</c:v>
                </c:pt>
                <c:pt idx="7">
                  <c:v>4.1375924822048464</c:v>
                </c:pt>
              </c:numCache>
            </c:numRef>
          </c:val>
        </c:ser>
        <c:dLbls>
          <c:showLegendKey val="0"/>
          <c:showVal val="0"/>
          <c:showCatName val="0"/>
          <c:showSerName val="0"/>
          <c:showPercent val="0"/>
          <c:showBubbleSize val="0"/>
        </c:dLbls>
        <c:gapWidth val="100"/>
        <c:overlap val="-15"/>
        <c:axId val="351949584"/>
        <c:axId val="351953896"/>
      </c:barChart>
      <c:catAx>
        <c:axId val="351949584"/>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Ethnic group</a:t>
                </a:r>
              </a:p>
            </c:rich>
          </c:tx>
          <c:layout>
            <c:manualLayout>
              <c:xMode val="edge"/>
              <c:yMode val="edge"/>
              <c:x val="0.45892666666666665"/>
              <c:y val="0.94373361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53896"/>
        <c:crosses val="autoZero"/>
        <c:auto val="1"/>
        <c:lblAlgn val="ctr"/>
        <c:lblOffset val="100"/>
        <c:noMultiLvlLbl val="0"/>
      </c:catAx>
      <c:valAx>
        <c:axId val="351953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49584"/>
        <c:crosses val="autoZero"/>
        <c:crossBetween val="between"/>
      </c:valAx>
      <c:spPr>
        <a:noFill/>
        <a:ln>
          <a:noFill/>
        </a:ln>
        <a:effectLst/>
      </c:spPr>
    </c:plotArea>
    <c:legend>
      <c:legendPos val="tr"/>
      <c:layout>
        <c:manualLayout>
          <c:xMode val="edge"/>
          <c:yMode val="edge"/>
          <c:x val="0.74783428571428567"/>
          <c:y val="8.4666666666666668E-2"/>
          <c:w val="0.21587999999999999"/>
          <c:h val="9.136611111111110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91381111111111113"/>
          <c:h val="0.69163861111111102"/>
        </c:manualLayout>
      </c:layout>
      <c:barChart>
        <c:barDir val="col"/>
        <c:grouping val="clustered"/>
        <c:varyColors val="0"/>
        <c:ser>
          <c:idx val="0"/>
          <c:order val="0"/>
          <c:tx>
            <c:strRef>
              <c:f>GraphsNZ!$N$57</c:f>
              <c:strCache>
                <c:ptCount val="1"/>
                <c:pt idx="0">
                  <c:v>2007–2011</c:v>
                </c:pt>
              </c:strCache>
            </c:strRef>
          </c:tx>
          <c:spPr>
            <a:solidFill>
              <a:schemeClr val="bg1">
                <a:lumMod val="65000"/>
              </a:schemeClr>
            </a:solidFill>
            <a:ln>
              <a:noFill/>
            </a:ln>
            <a:effectLst/>
          </c:spPr>
          <c:invertIfNegative val="0"/>
          <c:errBars>
            <c:errBarType val="both"/>
            <c:errValType val="cust"/>
            <c:noEndCap val="0"/>
            <c:plus>
              <c:numRef>
                <c:f>GraphsNZ!$AI$53:$AI$64</c:f>
                <c:numCache>
                  <c:formatCode>General</c:formatCode>
                  <c:ptCount val="12"/>
                  <c:pt idx="0">
                    <c:v>1.2902977716943713</c:v>
                  </c:pt>
                  <c:pt idx="1">
                    <c:v>0.7482220785187188</c:v>
                  </c:pt>
                  <c:pt idx="2">
                    <c:v>0.60064315229913134</c:v>
                  </c:pt>
                  <c:pt idx="3">
                    <c:v>0.55357509873193855</c:v>
                  </c:pt>
                  <c:pt idx="4">
                    <c:v>0.77914999052552147</c:v>
                  </c:pt>
                  <c:pt idx="5">
                    <c:v>1.864144189377356</c:v>
                  </c:pt>
                  <c:pt idx="6">
                    <c:v>1.3405646275763736</c:v>
                  </c:pt>
                  <c:pt idx="7">
                    <c:v>0.71417587131637816</c:v>
                  </c:pt>
                  <c:pt idx="8">
                    <c:v>0.49393860974407477</c:v>
                  </c:pt>
                  <c:pt idx="9">
                    <c:v>0.41681947205586445</c:v>
                  </c:pt>
                  <c:pt idx="10">
                    <c:v>0.55431507417473025</c:v>
                  </c:pt>
                  <c:pt idx="11">
                    <c:v>1.3854607211714622</c:v>
                  </c:pt>
                </c:numCache>
              </c:numRef>
            </c:plus>
            <c:minus>
              <c:numRef>
                <c:f>GraphsNZ!$AJ$53:$AJ$64</c:f>
                <c:numCache>
                  <c:formatCode>General</c:formatCode>
                  <c:ptCount val="12"/>
                  <c:pt idx="0">
                    <c:v>1.1668562236878204</c:v>
                  </c:pt>
                  <c:pt idx="1">
                    <c:v>0.69841729583552059</c:v>
                  </c:pt>
                  <c:pt idx="2">
                    <c:v>0.5637365420591216</c:v>
                  </c:pt>
                  <c:pt idx="3">
                    <c:v>0.52097924483131752</c:v>
                  </c:pt>
                  <c:pt idx="4">
                    <c:v>0.72833908329066421</c:v>
                  </c:pt>
                  <c:pt idx="5">
                    <c:v>1.6283823572818896</c:v>
                  </c:pt>
                  <c:pt idx="6">
                    <c:v>1.2160743640970857</c:v>
                  </c:pt>
                  <c:pt idx="7">
                    <c:v>0.66393253153761123</c:v>
                  </c:pt>
                  <c:pt idx="8">
                    <c:v>0.45665136262342543</c:v>
                  </c:pt>
                  <c:pt idx="9">
                    <c:v>0.38384734253361819</c:v>
                  </c:pt>
                  <c:pt idx="10">
                    <c:v>0.50273264006675067</c:v>
                  </c:pt>
                  <c:pt idx="11">
                    <c:v>1.1446227202280856</c:v>
                  </c:pt>
                </c:numCache>
              </c:numRef>
            </c:minus>
            <c:spPr>
              <a:noFill/>
              <a:ln w="12700" cap="flat" cmpd="sng" algn="ctr">
                <a:solidFill>
                  <a:schemeClr val="tx1">
                    <a:lumMod val="75000"/>
                    <a:lumOff val="25000"/>
                  </a:schemeClr>
                </a:solidFill>
                <a:round/>
              </a:ln>
              <a:effectLst/>
            </c:spPr>
          </c:errBars>
          <c:cat>
            <c:multiLvlStrRef>
              <c:f>GraphsNZ!$AB$53:$AC$64</c:f>
              <c:multiLvlStrCache>
                <c:ptCount val="12"/>
                <c:lvl>
                  <c:pt idx="0">
                    <c:v> &lt;20</c:v>
                  </c:pt>
                  <c:pt idx="1">
                    <c:v>20−24</c:v>
                  </c:pt>
                  <c:pt idx="2">
                    <c:v>25−29</c:v>
                  </c:pt>
                  <c:pt idx="3">
                    <c:v>30−34</c:v>
                  </c:pt>
                  <c:pt idx="4">
                    <c:v>35−39</c:v>
                  </c:pt>
                  <c:pt idx="5">
                    <c:v>≥40</c:v>
                  </c:pt>
                  <c:pt idx="6">
                    <c:v> &lt;20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GraphsNZ!$N$59:$N$70</c:f>
              <c:numCache>
                <c:formatCode>0.0</c:formatCode>
                <c:ptCount val="12"/>
                <c:pt idx="0">
                  <c:v>9.0912882105175363</c:v>
                </c:pt>
                <c:pt idx="1">
                  <c:v>7.8450642176962955</c:v>
                </c:pt>
                <c:pt idx="2">
                  <c:v>6.8637803590285111</c:v>
                </c:pt>
                <c:pt idx="3">
                  <c:v>6.6211922589819361</c:v>
                </c:pt>
                <c:pt idx="4">
                  <c:v>8.3519219795611352</c:v>
                </c:pt>
                <c:pt idx="5">
                  <c:v>9.5659735947505737</c:v>
                </c:pt>
                <c:pt idx="6">
                  <c:v>9.7638988258069936</c:v>
                </c:pt>
                <c:pt idx="7">
                  <c:v>7.0531978481769277</c:v>
                </c:pt>
                <c:pt idx="8">
                  <c:v>4.5188729399255712</c:v>
                </c:pt>
                <c:pt idx="9">
                  <c:v>3.6234315238542574</c:v>
                </c:pt>
                <c:pt idx="10">
                  <c:v>4.0280393387738025</c:v>
                </c:pt>
                <c:pt idx="11">
                  <c:v>4.8690932311621964</c:v>
                </c:pt>
              </c:numCache>
            </c:numRef>
          </c:val>
        </c:ser>
        <c:ser>
          <c:idx val="1"/>
          <c:order val="1"/>
          <c:tx>
            <c:strRef>
              <c:f>GraphsNZ!$O$57</c:f>
              <c:strCache>
                <c:ptCount val="1"/>
                <c:pt idx="0">
                  <c:v>2012</c:v>
                </c:pt>
              </c:strCache>
            </c:strRef>
          </c:tx>
          <c:spPr>
            <a:solidFill>
              <a:srgbClr val="2B8CBE"/>
            </a:solidFill>
            <a:ln>
              <a:noFill/>
            </a:ln>
            <a:effectLst/>
          </c:spPr>
          <c:invertIfNegative val="0"/>
          <c:errBars>
            <c:errBarType val="both"/>
            <c:errValType val="cust"/>
            <c:noEndCap val="0"/>
            <c:plus>
              <c:numRef>
                <c:f>GraphsNZ!$AI$65:$AI$76</c:f>
                <c:numCache>
                  <c:formatCode>General</c:formatCode>
                  <c:ptCount val="12"/>
                  <c:pt idx="0">
                    <c:v>3.7279779616866193</c:v>
                  </c:pt>
                  <c:pt idx="1">
                    <c:v>1.676076420421718</c:v>
                  </c:pt>
                  <c:pt idx="2">
                    <c:v>1.2800740544451301</c:v>
                  </c:pt>
                  <c:pt idx="3">
                    <c:v>1.3081021407535216</c:v>
                  </c:pt>
                  <c:pt idx="4">
                    <c:v>1.9550028236878134</c:v>
                  </c:pt>
                  <c:pt idx="5">
                    <c:v>4.9441531193661703</c:v>
                  </c:pt>
                  <c:pt idx="6">
                    <c:v>3.4383584821358628</c:v>
                  </c:pt>
                  <c:pt idx="7">
                    <c:v>1.6293616810912006</c:v>
                  </c:pt>
                  <c:pt idx="8">
                    <c:v>1.1477150069992774</c:v>
                  </c:pt>
                  <c:pt idx="9">
                    <c:v>0.91812201535995985</c:v>
                  </c:pt>
                  <c:pt idx="10">
                    <c:v>1.50866143335739</c:v>
                  </c:pt>
                  <c:pt idx="11">
                    <c:v>3.7445602391451436</c:v>
                  </c:pt>
                </c:numCache>
              </c:numRef>
            </c:plus>
            <c:minus>
              <c:numRef>
                <c:f>GraphsNZ!$AJ$65:$AJ$76</c:f>
                <c:numCache>
                  <c:formatCode>General</c:formatCode>
                  <c:ptCount val="12"/>
                  <c:pt idx="0">
                    <c:v>2.9519867749986535</c:v>
                  </c:pt>
                  <c:pt idx="1">
                    <c:v>1.4174309622194103</c:v>
                  </c:pt>
                  <c:pt idx="2">
                    <c:v>1.0921839840074723</c:v>
                  </c:pt>
                  <c:pt idx="3">
                    <c:v>1.1400299831467056</c:v>
                  </c:pt>
                  <c:pt idx="4">
                    <c:v>1.6710305088999071</c:v>
                  </c:pt>
                  <c:pt idx="5">
                    <c:v>3.8104180908744567</c:v>
                  </c:pt>
                  <c:pt idx="6">
                    <c:v>2.649914565130163</c:v>
                  </c:pt>
                  <c:pt idx="7">
                    <c:v>1.3685735539896653</c:v>
                  </c:pt>
                  <c:pt idx="8">
                    <c:v>0.95791081430861347</c:v>
                  </c:pt>
                  <c:pt idx="9">
                    <c:v>0.74646514315501999</c:v>
                  </c:pt>
                  <c:pt idx="10">
                    <c:v>1.2188843452362184</c:v>
                  </c:pt>
                  <c:pt idx="11">
                    <c:v>2.5711243609746712</c:v>
                  </c:pt>
                </c:numCache>
              </c:numRef>
            </c:minus>
            <c:spPr>
              <a:noFill/>
              <a:ln w="12700" cap="flat" cmpd="sng" algn="ctr">
                <a:solidFill>
                  <a:schemeClr val="tx1">
                    <a:lumMod val="75000"/>
                    <a:lumOff val="25000"/>
                  </a:schemeClr>
                </a:solidFill>
                <a:round/>
              </a:ln>
              <a:effectLst/>
            </c:spPr>
          </c:errBars>
          <c:cat>
            <c:multiLvlStrRef>
              <c:f>GraphsNZ!$AB$53:$AC$64</c:f>
              <c:multiLvlStrCache>
                <c:ptCount val="12"/>
                <c:lvl>
                  <c:pt idx="0">
                    <c:v> &lt;20</c:v>
                  </c:pt>
                  <c:pt idx="1">
                    <c:v>20−24</c:v>
                  </c:pt>
                  <c:pt idx="2">
                    <c:v>25−29</c:v>
                  </c:pt>
                  <c:pt idx="3">
                    <c:v>30−34</c:v>
                  </c:pt>
                  <c:pt idx="4">
                    <c:v>35−39</c:v>
                  </c:pt>
                  <c:pt idx="5">
                    <c:v>≥40</c:v>
                  </c:pt>
                  <c:pt idx="6">
                    <c:v> &lt;20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GraphsNZ!$O$59:$O$70</c:f>
              <c:numCache>
                <c:formatCode>0.0</c:formatCode>
                <c:ptCount val="12"/>
                <c:pt idx="0">
                  <c:v>10.453850076491586</c:v>
                </c:pt>
                <c:pt idx="1">
                  <c:v>6.8050650357481262</c:v>
                </c:pt>
                <c:pt idx="2">
                  <c:v>5.5168954924456148</c:v>
                </c:pt>
                <c:pt idx="3">
                  <c:v>6.5908066696710232</c:v>
                </c:pt>
                <c:pt idx="4">
                  <c:v>8.5308056872037916</c:v>
                </c:pt>
                <c:pt idx="5">
                  <c:v>12.226750648388293</c:v>
                </c:pt>
                <c:pt idx="6">
                  <c:v>8.5029631538263342</c:v>
                </c:pt>
                <c:pt idx="7">
                  <c:v>6.3313096270598432</c:v>
                </c:pt>
                <c:pt idx="8">
                  <c:v>4.2867049107987141</c:v>
                </c:pt>
                <c:pt idx="9">
                  <c:v>2.9486815990927133</c:v>
                </c:pt>
                <c:pt idx="10">
                  <c:v>4.6845124282982784</c:v>
                </c:pt>
                <c:pt idx="11">
                  <c:v>6.0015003750937739</c:v>
                </c:pt>
              </c:numCache>
            </c:numRef>
          </c:val>
        </c:ser>
        <c:dLbls>
          <c:showLegendKey val="0"/>
          <c:showVal val="0"/>
          <c:showCatName val="0"/>
          <c:showSerName val="0"/>
          <c:showPercent val="0"/>
          <c:showBubbleSize val="0"/>
        </c:dLbls>
        <c:gapWidth val="100"/>
        <c:overlap val="-15"/>
        <c:axId val="351953112"/>
        <c:axId val="351954288"/>
      </c:barChart>
      <c:catAx>
        <c:axId val="351953112"/>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Maternal</a:t>
                </a:r>
                <a:r>
                  <a:rPr lang="en-NZ" b="1" baseline="0"/>
                  <a:t> age group (years)</a:t>
                </a:r>
                <a:endParaRPr lang="en-NZ" b="1"/>
              </a:p>
            </c:rich>
          </c:tx>
          <c:layout>
            <c:manualLayout>
              <c:xMode val="edge"/>
              <c:yMode val="edge"/>
              <c:x val="0.39643460317460316"/>
              <c:y val="0.926094722222222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54288"/>
        <c:crosses val="autoZero"/>
        <c:auto val="1"/>
        <c:lblAlgn val="ctr"/>
        <c:lblOffset val="100"/>
        <c:noMultiLvlLbl val="0"/>
      </c:catAx>
      <c:valAx>
        <c:axId val="351954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53112"/>
        <c:crosses val="autoZero"/>
        <c:crossBetween val="between"/>
      </c:valAx>
      <c:spPr>
        <a:noFill/>
        <a:ln>
          <a:noFill/>
        </a:ln>
        <a:effectLst/>
      </c:spPr>
    </c:plotArea>
    <c:legend>
      <c:legendPos val="tr"/>
      <c:layout>
        <c:manualLayout>
          <c:xMode val="edge"/>
          <c:yMode val="edge"/>
          <c:x val="0.74783428571428567"/>
          <c:y val="8.4666666666666668E-2"/>
          <c:w val="0.21587999999999999"/>
          <c:h val="9.136611111111110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91381111111111113"/>
          <c:h val="0.66694416666666667"/>
        </c:manualLayout>
      </c:layout>
      <c:barChart>
        <c:barDir val="col"/>
        <c:grouping val="clustered"/>
        <c:varyColors val="0"/>
        <c:ser>
          <c:idx val="0"/>
          <c:order val="0"/>
          <c:tx>
            <c:strRef>
              <c:f>GraphsNZ!$N$81</c:f>
              <c:strCache>
                <c:ptCount val="1"/>
                <c:pt idx="0">
                  <c:v>2007–2011</c:v>
                </c:pt>
              </c:strCache>
            </c:strRef>
          </c:tx>
          <c:spPr>
            <a:solidFill>
              <a:schemeClr val="bg1">
                <a:lumMod val="65000"/>
              </a:schemeClr>
            </a:solidFill>
            <a:ln>
              <a:noFill/>
            </a:ln>
            <a:effectLst/>
          </c:spPr>
          <c:invertIfNegative val="0"/>
          <c:errBars>
            <c:errBarType val="both"/>
            <c:errValType val="cust"/>
            <c:noEndCap val="0"/>
            <c:plus>
              <c:numRef>
                <c:f>GraphsNZ!$AI$80:$AI$89</c:f>
                <c:numCache>
                  <c:formatCode>General</c:formatCode>
                  <c:ptCount val="10"/>
                  <c:pt idx="0">
                    <c:v>0.76727886643568244</c:v>
                  </c:pt>
                  <c:pt idx="1">
                    <c:v>0.76983561121174926</c:v>
                  </c:pt>
                  <c:pt idx="2">
                    <c:v>0.72017393048333478</c:v>
                  </c:pt>
                  <c:pt idx="3">
                    <c:v>0.64863428740473861</c:v>
                  </c:pt>
                  <c:pt idx="4">
                    <c:v>0.62984054588088867</c:v>
                  </c:pt>
                  <c:pt idx="5">
                    <c:v>0.50834582509695592</c:v>
                  </c:pt>
                  <c:pt idx="6">
                    <c:v>0.56277470571740018</c:v>
                  </c:pt>
                  <c:pt idx="7">
                    <c:v>0.55675366297704976</c:v>
                  </c:pt>
                  <c:pt idx="8">
                    <c:v>0.54139982682712251</c:v>
                  </c:pt>
                  <c:pt idx="9">
                    <c:v>0.61906814003904209</c:v>
                  </c:pt>
                </c:numCache>
              </c:numRef>
            </c:plus>
            <c:minus>
              <c:numRef>
                <c:f>GraphsNZ!$AJ$80:$AJ$89</c:f>
                <c:numCache>
                  <c:formatCode>General</c:formatCode>
                  <c:ptCount val="10"/>
                  <c:pt idx="0">
                    <c:v>0.70594206248370028</c:v>
                  </c:pt>
                  <c:pt idx="1">
                    <c:v>0.71286441031387593</c:v>
                  </c:pt>
                  <c:pt idx="2">
                    <c:v>0.67146501577012341</c:v>
                  </c:pt>
                  <c:pt idx="3">
                    <c:v>0.60898995902338182</c:v>
                  </c:pt>
                  <c:pt idx="4">
                    <c:v>0.59628776687045981</c:v>
                  </c:pt>
                  <c:pt idx="5">
                    <c:v>0.44596254770128807</c:v>
                  </c:pt>
                  <c:pt idx="6">
                    <c:v>0.50499559554859852</c:v>
                  </c:pt>
                  <c:pt idx="7">
                    <c:v>0.5074324104179273</c:v>
                  </c:pt>
                  <c:pt idx="8">
                    <c:v>0.50133387267920515</c:v>
                  </c:pt>
                  <c:pt idx="9">
                    <c:v>0.58522064229524595</c:v>
                  </c:pt>
                </c:numCache>
              </c:numRef>
            </c:minus>
            <c:spPr>
              <a:noFill/>
              <a:ln w="12700" cap="flat" cmpd="sng" algn="ctr">
                <a:solidFill>
                  <a:schemeClr val="tx1">
                    <a:lumMod val="75000"/>
                    <a:lumOff val="25000"/>
                  </a:schemeClr>
                </a:solidFill>
                <a:round/>
              </a:ln>
              <a:effectLst/>
            </c:spPr>
          </c:errBars>
          <c:cat>
            <c:multiLvlStrRef>
              <c:f>GraphsNZ!$AB$80:$AC$89</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GraphsNZ!$N$83:$N$92</c:f>
              <c:numCache>
                <c:formatCode>0.0</c:formatCode>
                <c:ptCount val="10"/>
                <c:pt idx="0">
                  <c:v>6.5935894502568795</c:v>
                </c:pt>
                <c:pt idx="1">
                  <c:v>7.1970283237888877</c:v>
                </c:pt>
                <c:pt idx="2">
                  <c:v>7.4220109010785107</c:v>
                </c:pt>
                <c:pt idx="3">
                  <c:v>7.4545233561560584</c:v>
                </c:pt>
                <c:pt idx="4">
                  <c:v>8.381807355837493</c:v>
                </c:pt>
                <c:pt idx="5">
                  <c:v>2.7010050251256281</c:v>
                </c:pt>
                <c:pt idx="6">
                  <c:v>3.6635747135396368</c:v>
                </c:pt>
                <c:pt idx="7">
                  <c:v>4.2728623170263544</c:v>
                </c:pt>
                <c:pt idx="8">
                  <c:v>5.0614310788195436</c:v>
                </c:pt>
                <c:pt idx="9">
                  <c:v>8.0138568129330263</c:v>
                </c:pt>
              </c:numCache>
            </c:numRef>
          </c:val>
        </c:ser>
        <c:ser>
          <c:idx val="1"/>
          <c:order val="1"/>
          <c:tx>
            <c:strRef>
              <c:f>GraphsNZ!$O$81</c:f>
              <c:strCache>
                <c:ptCount val="1"/>
                <c:pt idx="0">
                  <c:v>2012</c:v>
                </c:pt>
              </c:strCache>
            </c:strRef>
          </c:tx>
          <c:spPr>
            <a:solidFill>
              <a:srgbClr val="2B8CBE"/>
            </a:solidFill>
            <a:ln>
              <a:noFill/>
            </a:ln>
            <a:effectLst/>
          </c:spPr>
          <c:invertIfNegative val="0"/>
          <c:errBars>
            <c:errBarType val="both"/>
            <c:errValType val="cust"/>
            <c:noEndCap val="0"/>
            <c:plus>
              <c:numRef>
                <c:f>GraphsNZ!$AI$90:$AI$99</c:f>
                <c:numCache>
                  <c:formatCode>General</c:formatCode>
                  <c:ptCount val="10"/>
                  <c:pt idx="0">
                    <c:v>1.8516671749919666</c:v>
                  </c:pt>
                  <c:pt idx="1">
                    <c:v>1.7705324819102097</c:v>
                  </c:pt>
                  <c:pt idx="2">
                    <c:v>1.6396853477772666</c:v>
                  </c:pt>
                  <c:pt idx="3">
                    <c:v>1.410309520821543</c:v>
                  </c:pt>
                  <c:pt idx="4">
                    <c:v>1.5746130549872444</c:v>
                  </c:pt>
                  <c:pt idx="5">
                    <c:v>1.3177932327187083</c:v>
                  </c:pt>
                  <c:pt idx="6">
                    <c:v>1.3414022184528842</c:v>
                  </c:pt>
                  <c:pt idx="7">
                    <c:v>1.2544941712342275</c:v>
                  </c:pt>
                  <c:pt idx="8">
                    <c:v>1.1798783700274207</c:v>
                  </c:pt>
                  <c:pt idx="9">
                    <c:v>1.4872113321690072</c:v>
                  </c:pt>
                </c:numCache>
              </c:numRef>
            </c:plus>
            <c:minus>
              <c:numRef>
                <c:f>GraphsNZ!$AJ$90:$AJ$99</c:f>
                <c:numCache>
                  <c:formatCode>General</c:formatCode>
                  <c:ptCount val="10"/>
                  <c:pt idx="0">
                    <c:v>1.5248393993620422</c:v>
                  </c:pt>
                  <c:pt idx="1">
                    <c:v>1.4694567972197898</c:v>
                  </c:pt>
                  <c:pt idx="2">
                    <c:v>1.3836348572752701</c:v>
                  </c:pt>
                  <c:pt idx="3">
                    <c:v>1.203303407162811</c:v>
                  </c:pt>
                  <c:pt idx="4">
                    <c:v>1.3979717473668494</c:v>
                  </c:pt>
                  <c:pt idx="5">
                    <c:v>0.9822351873192785</c:v>
                  </c:pt>
                  <c:pt idx="6">
                    <c:v>1.0338076424678486</c:v>
                  </c:pt>
                  <c:pt idx="7">
                    <c:v>0.99336697825351505</c:v>
                  </c:pt>
                  <c:pt idx="8">
                    <c:v>0.96999084918347789</c:v>
                  </c:pt>
                  <c:pt idx="9">
                    <c:v>1.3085732158949863</c:v>
                  </c:pt>
                </c:numCache>
              </c:numRef>
            </c:minus>
            <c:spPr>
              <a:noFill/>
              <a:ln w="12700" cap="flat" cmpd="sng" algn="ctr">
                <a:solidFill>
                  <a:schemeClr val="tx1">
                    <a:lumMod val="75000"/>
                    <a:lumOff val="25000"/>
                  </a:schemeClr>
                </a:solidFill>
                <a:round/>
              </a:ln>
              <a:effectLst/>
            </c:spPr>
          </c:errBars>
          <c:cat>
            <c:multiLvlStrRef>
              <c:f>GraphsNZ!$AB$80:$AC$89</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GraphsNZ!$O$83:$O$92</c:f>
              <c:numCache>
                <c:formatCode>0.0</c:formatCode>
                <c:ptCount val="10"/>
                <c:pt idx="0">
                  <c:v>6.386663780038969</c:v>
                </c:pt>
                <c:pt idx="1">
                  <c:v>6.3923292049540548</c:v>
                </c:pt>
                <c:pt idx="2">
                  <c:v>6.5632458233890212</c:v>
                </c:pt>
                <c:pt idx="3">
                  <c:v>6.0781875949716806</c:v>
                </c:pt>
                <c:pt idx="4">
                  <c:v>9.2724679029957215</c:v>
                </c:pt>
                <c:pt idx="5">
                  <c:v>2.8325525656389585</c:v>
                </c:pt>
                <c:pt idx="6">
                  <c:v>3.3172496984318456</c:v>
                </c:pt>
                <c:pt idx="7">
                  <c:v>3.5178035178035176</c:v>
                </c:pt>
                <c:pt idx="8">
                  <c:v>4.0305767894371085</c:v>
                </c:pt>
                <c:pt idx="9">
                  <c:v>8.0993520518358544</c:v>
                </c:pt>
              </c:numCache>
            </c:numRef>
          </c:val>
        </c:ser>
        <c:dLbls>
          <c:showLegendKey val="0"/>
          <c:showVal val="0"/>
          <c:showCatName val="0"/>
          <c:showSerName val="0"/>
          <c:showPercent val="0"/>
          <c:showBubbleSize val="0"/>
        </c:dLbls>
        <c:gapWidth val="100"/>
        <c:overlap val="-15"/>
        <c:axId val="351947232"/>
        <c:axId val="351949192"/>
      </c:barChart>
      <c:catAx>
        <c:axId val="351947232"/>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Deprivation</a:t>
                </a:r>
                <a:r>
                  <a:rPr lang="en-NZ" b="1" baseline="0"/>
                  <a:t> quintile of residence</a:t>
                </a:r>
                <a:endParaRPr lang="en-NZ" b="1"/>
              </a:p>
            </c:rich>
          </c:tx>
          <c:layout>
            <c:manualLayout>
              <c:xMode val="edge"/>
              <c:yMode val="edge"/>
              <c:x val="0.38433936507936506"/>
              <c:y val="0.92962250000000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49192"/>
        <c:crosses val="autoZero"/>
        <c:auto val="1"/>
        <c:lblAlgn val="ctr"/>
        <c:lblOffset val="100"/>
        <c:noMultiLvlLbl val="0"/>
      </c:catAx>
      <c:valAx>
        <c:axId val="351949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47232"/>
        <c:crosses val="autoZero"/>
        <c:crossBetween val="between"/>
      </c:valAx>
      <c:spPr>
        <a:noFill/>
        <a:ln>
          <a:noFill/>
        </a:ln>
        <a:effectLst/>
      </c:spPr>
    </c:plotArea>
    <c:legend>
      <c:legendPos val="tr"/>
      <c:layout>
        <c:manualLayout>
          <c:xMode val="edge"/>
          <c:yMode val="edge"/>
          <c:x val="0.74783428571428567"/>
          <c:y val="8.4666666666666668E-2"/>
          <c:w val="0.21587999999999999"/>
          <c:h val="9.136611111111110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6694416666666667"/>
        </c:manualLayout>
      </c:layout>
      <c:lineChart>
        <c:grouping val="standard"/>
        <c:varyColors val="0"/>
        <c:ser>
          <c:idx val="0"/>
          <c:order val="0"/>
          <c:tx>
            <c:strRef>
              <c:f>GraphsNZ!$N$105</c:f>
              <c:strCache>
                <c:ptCount val="1"/>
                <c:pt idx="0">
                  <c:v>SUDI</c:v>
                </c:pt>
              </c:strCache>
            </c:strRef>
          </c:tx>
          <c:spPr>
            <a:ln w="28575" cap="rnd">
              <a:solidFill>
                <a:schemeClr val="bg1">
                  <a:lumMod val="50000"/>
                </a:schemeClr>
              </a:solidFill>
              <a:round/>
            </a:ln>
            <a:effectLst/>
          </c:spPr>
          <c:marker>
            <c:symbol val="none"/>
          </c:marker>
          <c:dLbls>
            <c:dLbl>
              <c:idx val="12"/>
              <c:tx>
                <c:strRef>
                  <c:f>GraphsNZ!$N$105</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{75306118-D2ED-4995-87FD-CF1634D3CC23}</c15:txfldGUID>
                      <c15:f>GraphsNZ!$N$105</c15:f>
                      <c15:dlblFieldTableCache>
                        <c:ptCount val="1"/>
                        <c:pt idx="0">
                          <c:v>SUDI</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GraphsNZ!$AO$107:$AO$119</c:f>
                <c:numCache>
                  <c:formatCode>General</c:formatCode>
                  <c:ptCount val="13"/>
                  <c:pt idx="0">
                    <c:v>0.35087405288078943</c:v>
                  </c:pt>
                  <c:pt idx="1">
                    <c:v>0.33615935369053473</c:v>
                  </c:pt>
                  <c:pt idx="2">
                    <c:v>0.31144546903961423</c:v>
                  </c:pt>
                  <c:pt idx="3">
                    <c:v>0.30898617568838804</c:v>
                  </c:pt>
                  <c:pt idx="4">
                    <c:v>0.30393262973403234</c:v>
                  </c:pt>
                  <c:pt idx="5">
                    <c:v>0.28025076019055473</c:v>
                  </c:pt>
                  <c:pt idx="6">
                    <c:v>0.29611168689437539</c:v>
                  </c:pt>
                  <c:pt idx="7">
                    <c:v>0.27220975121519941</c:v>
                  </c:pt>
                  <c:pt idx="8">
                    <c:v>0.27502460383736871</c:v>
                  </c:pt>
                  <c:pt idx="9">
                    <c:v>0.28202316213749823</c:v>
                  </c:pt>
                  <c:pt idx="10">
                    <c:v>0.2643889606110722</c:v>
                  </c:pt>
                  <c:pt idx="11">
                    <c:v>0.26471332701307149</c:v>
                  </c:pt>
                  <c:pt idx="12">
                    <c:v>0.22308655580295278</c:v>
                  </c:pt>
                </c:numCache>
              </c:numRef>
            </c:plus>
            <c:minus>
              <c:numRef>
                <c:f>GraphsNZ!$AP$107:$AP$119</c:f>
                <c:numCache>
                  <c:formatCode>General</c:formatCode>
                  <c:ptCount val="13"/>
                  <c:pt idx="0">
                    <c:v>0.29824736393680018</c:v>
                  </c:pt>
                  <c:pt idx="1">
                    <c:v>0.28269215560363925</c:v>
                  </c:pt>
                  <c:pt idx="2">
                    <c:v>0.25604270970834164</c:v>
                  </c:pt>
                  <c:pt idx="3">
                    <c:v>0.25567299762845419</c:v>
                  </c:pt>
                  <c:pt idx="4">
                    <c:v>0.25261604943149585</c:v>
                  </c:pt>
                  <c:pt idx="5">
                    <c:v>0.22874551786155006</c:v>
                  </c:pt>
                  <c:pt idx="6">
                    <c:v>0.24611560989424508</c:v>
                  </c:pt>
                  <c:pt idx="7">
                    <c:v>0.22592100019601269</c:v>
                  </c:pt>
                  <c:pt idx="8">
                    <c:v>0.22891348600797023</c:v>
                  </c:pt>
                  <c:pt idx="9">
                    <c:v>0.23440581924256509</c:v>
                  </c:pt>
                  <c:pt idx="10">
                    <c:v>0.21772309264913769</c:v>
                  </c:pt>
                  <c:pt idx="11">
                    <c:v>0.21606359615683801</c:v>
                  </c:pt>
                  <c:pt idx="12">
                    <c:v>0.17387027617771861</c:v>
                  </c:pt>
                </c:numCache>
              </c:numRef>
            </c:minus>
            <c:spPr>
              <a:noFill/>
              <a:ln w="12700" cap="flat" cmpd="sng" algn="ctr">
                <a:solidFill>
                  <a:schemeClr val="tx1">
                    <a:lumMod val="75000"/>
                    <a:lumOff val="25000"/>
                  </a:schemeClr>
                </a:solidFill>
                <a:round/>
              </a:ln>
              <a:effectLst/>
            </c:spPr>
          </c:errBars>
          <c:cat>
            <c:numRef>
              <c:f>GraphsNZ!$M$107:$M$119</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GraphsNZ!$N$107:$N$119</c:f>
              <c:numCache>
                <c:formatCode>0.0</c:formatCode>
                <c:ptCount val="13"/>
                <c:pt idx="0">
                  <c:v>1.4738393515106853</c:v>
                </c:pt>
                <c:pt idx="1">
                  <c:v>1.3161639157655094</c:v>
                </c:pt>
                <c:pt idx="2">
                  <c:v>1.0639273594423553</c:v>
                </c:pt>
                <c:pt idx="3">
                  <c:v>1.095871040723982</c:v>
                </c:pt>
                <c:pt idx="4">
                  <c:v>1.1068916778774927</c:v>
                </c:pt>
                <c:pt idx="5">
                  <c:v>0.91950891412808422</c:v>
                </c:pt>
                <c:pt idx="6">
                  <c:v>1.0784086007233633</c:v>
                </c:pt>
                <c:pt idx="7">
                  <c:v>0.98278589088005408</c:v>
                </c:pt>
                <c:pt idx="8">
                  <c:v>1.010209235761407</c:v>
                </c:pt>
                <c:pt idx="9">
                  <c:v>1.0270996286639804</c:v>
                </c:pt>
                <c:pt idx="10">
                  <c:v>0.91191517643240239</c:v>
                </c:pt>
                <c:pt idx="11">
                  <c:v>0.86853025380384086</c:v>
                </c:pt>
                <c:pt idx="12">
                  <c:v>0.58031756266623691</c:v>
                </c:pt>
              </c:numCache>
            </c:numRef>
          </c:val>
          <c:smooth val="0"/>
        </c:ser>
        <c:ser>
          <c:idx val="1"/>
          <c:order val="1"/>
          <c:tx>
            <c:strRef>
              <c:f>GraphsNZ!$O$105</c:f>
              <c:strCache>
                <c:ptCount val="1"/>
                <c:pt idx="0">
                  <c:v>SIDS</c:v>
                </c:pt>
              </c:strCache>
            </c:strRef>
          </c:tx>
          <c:spPr>
            <a:ln w="25400" cap="rnd">
              <a:solidFill>
                <a:srgbClr val="2B8CBE"/>
              </a:solidFill>
              <a:prstDash val="sysDash"/>
              <a:round/>
            </a:ln>
            <a:effectLst/>
          </c:spPr>
          <c:marker>
            <c:symbol val="none"/>
          </c:marker>
          <c:dLbls>
            <c:dLbl>
              <c:idx val="12"/>
              <c:tx>
                <c:strRef>
                  <c:f>GraphsNZ!$O$105</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{02E71FE8-1B03-4E9C-A4D0-E8A34A7A3B60}</c15:txfldGUID>
                      <c15:f>GraphsNZ!$O$105</c15:f>
                      <c15:dlblFieldTableCache>
                        <c:ptCount val="1"/>
                        <c:pt idx="0">
                          <c:v>SIDS</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GraphsNZ!$M$107:$M$119</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GraphsNZ!$O$107:$O$119</c:f>
              <c:numCache>
                <c:formatCode>0.0</c:formatCode>
                <c:ptCount val="13"/>
                <c:pt idx="0">
                  <c:v>1.1229252201986175</c:v>
                </c:pt>
                <c:pt idx="1">
                  <c:v>0.83594194649971543</c:v>
                </c:pt>
                <c:pt idx="2">
                  <c:v>0.8071173071631661</c:v>
                </c:pt>
                <c:pt idx="3">
                  <c:v>0.84841628959276016</c:v>
                </c:pt>
                <c:pt idx="4">
                  <c:v>0.74928052040937965</c:v>
                </c:pt>
                <c:pt idx="5">
                  <c:v>0.68111771416895128</c:v>
                </c:pt>
                <c:pt idx="6">
                  <c:v>0.81295417592992003</c:v>
                </c:pt>
                <c:pt idx="7">
                  <c:v>0.85993765452004733</c:v>
                </c:pt>
                <c:pt idx="8">
                  <c:v>0.76531002709197504</c:v>
                </c:pt>
                <c:pt idx="9">
                  <c:v>0.67946590819309471</c:v>
                </c:pt>
                <c:pt idx="10">
                  <c:v>0.41731711463855703</c:v>
                </c:pt>
                <c:pt idx="11">
                  <c:v>0.38601344613504035</c:v>
                </c:pt>
                <c:pt idx="12">
                  <c:v>0.29015878133311845</c:v>
                </c:pt>
              </c:numCache>
            </c:numRef>
          </c:val>
          <c:smooth val="0"/>
        </c:ser>
        <c:dLbls>
          <c:showLegendKey val="0"/>
          <c:showVal val="0"/>
          <c:showCatName val="0"/>
          <c:showSerName val="0"/>
          <c:showPercent val="0"/>
          <c:showBubbleSize val="0"/>
        </c:dLbls>
        <c:smooth val="0"/>
        <c:axId val="351948408"/>
        <c:axId val="351952328"/>
      </c:lineChart>
      <c:catAx>
        <c:axId val="35194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52328"/>
        <c:crosses val="autoZero"/>
        <c:auto val="1"/>
        <c:lblAlgn val="ctr"/>
        <c:lblOffset val="100"/>
        <c:noMultiLvlLbl val="0"/>
      </c:catAx>
      <c:valAx>
        <c:axId val="351952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484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4224972222222221"/>
        </c:manualLayout>
      </c:layout>
      <c:barChart>
        <c:barDir val="col"/>
        <c:grouping val="clustered"/>
        <c:varyColors val="0"/>
        <c:ser>
          <c:idx val="0"/>
          <c:order val="0"/>
          <c:tx>
            <c:strRef>
              <c:f>GraphsNZ!$N$130</c:f>
              <c:strCache>
                <c:ptCount val="1"/>
                <c:pt idx="0">
                  <c:v>SUDI</c:v>
                </c:pt>
              </c:strCache>
            </c:strRef>
          </c:tx>
          <c:spPr>
            <a:solidFill>
              <a:schemeClr val="bg1">
                <a:lumMod val="65000"/>
              </a:schemeClr>
            </a:solidFill>
            <a:ln>
              <a:noFill/>
            </a:ln>
            <a:effectLst/>
          </c:spPr>
          <c:invertIfNegative val="0"/>
          <c:dLbls>
            <c:dLbl>
              <c:idx val="12"/>
              <c:tx>
                <c:strRef>
                  <c:f>GraphsNZ!$N$105</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{CB962248-3B5F-4D1B-8BF4-39AAE060E987}</c15:txfldGUID>
                      <c15:f>GraphsNZ!$N$105</c15:f>
                      <c15:dlblFieldTableCache>
                        <c:ptCount val="1"/>
                        <c:pt idx="0">
                          <c:v>SUDI</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GraphsNZ!$AO$128:$AO$131</c:f>
                <c:numCache>
                  <c:formatCode>General</c:formatCode>
                  <c:ptCount val="4"/>
                  <c:pt idx="0">
                    <c:v>0.308895069911445</c:v>
                  </c:pt>
                  <c:pt idx="1">
                    <c:v>0.34921841754714555</c:v>
                  </c:pt>
                  <c:pt idx="2">
                    <c:v>0.16914416073829158</c:v>
                  </c:pt>
                  <c:pt idx="3">
                    <c:v>0.11572227815686015</c:v>
                  </c:pt>
                </c:numCache>
              </c:numRef>
            </c:plus>
            <c:minus>
              <c:numRef>
                <c:f>GraphsNZ!$AP$128:$AP$131</c:f>
                <c:numCache>
                  <c:formatCode>General</c:formatCode>
                  <c:ptCount val="4"/>
                  <c:pt idx="0">
                    <c:v>0.2769376062270319</c:v>
                  </c:pt>
                  <c:pt idx="1">
                    <c:v>0.26312820974013973</c:v>
                  </c:pt>
                  <c:pt idx="2">
                    <c:v>7.8863299812299795E-2</c:v>
                  </c:pt>
                  <c:pt idx="3">
                    <c:v>9.5901227959144075E-2</c:v>
                  </c:pt>
                </c:numCache>
              </c:numRef>
            </c:minus>
            <c:spPr>
              <a:noFill/>
              <a:ln w="12700" cap="flat" cmpd="sng" algn="ctr">
                <a:solidFill>
                  <a:schemeClr val="tx1">
                    <a:lumMod val="75000"/>
                    <a:lumOff val="25000"/>
                  </a:schemeClr>
                </a:solidFill>
                <a:round/>
              </a:ln>
              <a:effectLst/>
            </c:spPr>
          </c:errBars>
          <c:cat>
            <c:strRef>
              <c:f>GraphsNZ!$M$132:$M$135</c:f>
              <c:strCache>
                <c:ptCount val="4"/>
                <c:pt idx="0">
                  <c:v>Māori</c:v>
                </c:pt>
                <c:pt idx="1">
                  <c:v>Pacific peoples</c:v>
                </c:pt>
                <c:pt idx="2">
                  <c:v>Asian</c:v>
                </c:pt>
                <c:pt idx="3">
                  <c:v>European or Other</c:v>
                </c:pt>
              </c:strCache>
            </c:strRef>
          </c:cat>
          <c:val>
            <c:numRef>
              <c:f>GraphsNZ!$N$132:$N$135</c:f>
              <c:numCache>
                <c:formatCode>0.0</c:formatCode>
                <c:ptCount val="4"/>
                <c:pt idx="0">
                  <c:v>1.9935989309999245</c:v>
                </c:pt>
                <c:pt idx="1">
                  <c:v>0.78426978880734977</c:v>
                </c:pt>
                <c:pt idx="2">
                  <c:v>0.1083981463916967</c:v>
                </c:pt>
                <c:pt idx="3">
                  <c:v>0.41413039191196771</c:v>
                </c:pt>
              </c:numCache>
            </c:numRef>
          </c:val>
        </c:ser>
        <c:dLbls>
          <c:showLegendKey val="0"/>
          <c:showVal val="0"/>
          <c:showCatName val="0"/>
          <c:showSerName val="0"/>
          <c:showPercent val="0"/>
          <c:showBubbleSize val="0"/>
        </c:dLbls>
        <c:gapWidth val="150"/>
        <c:axId val="351950760"/>
        <c:axId val="351951936"/>
      </c:barChart>
      <c:lineChart>
        <c:grouping val="standard"/>
        <c:varyColors val="0"/>
        <c:ser>
          <c:idx val="1"/>
          <c:order val="1"/>
          <c:tx>
            <c:strRef>
              <c:f>GraphsNZ!$O$130</c:f>
              <c:strCache>
                <c:ptCount val="1"/>
                <c:pt idx="0">
                  <c:v>SIDS</c:v>
                </c:pt>
              </c:strCache>
            </c:strRef>
          </c:tx>
          <c:spPr>
            <a:ln w="34925" cap="rnd">
              <a:noFill/>
              <a:prstDash val="sysDash"/>
              <a:round/>
            </a:ln>
            <a:effectLst/>
          </c:spPr>
          <c:marker>
            <c:symbol val="dash"/>
            <c:size val="13"/>
            <c:spPr>
              <a:solidFill>
                <a:srgbClr val="2B8CBE"/>
              </a:solidFill>
              <a:ln w="9525">
                <a:noFill/>
              </a:ln>
              <a:effectLst/>
            </c:spPr>
          </c:marker>
          <c:dLbls>
            <c:dLbl>
              <c:idx val="12"/>
              <c:tx>
                <c:strRef>
                  <c:f>GraphsNZ!$O$105</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{0BA67A1D-889D-4C02-B385-C075924BB198}</c15:txfldGUID>
                      <c15:f>GraphsNZ!$O$105</c15:f>
                      <c15:dlblFieldTableCache>
                        <c:ptCount val="1"/>
                        <c:pt idx="0">
                          <c:v>SIDS</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GraphsNZ!$M$132:$M$135</c:f>
              <c:strCache>
                <c:ptCount val="4"/>
                <c:pt idx="0">
                  <c:v>Māori</c:v>
                </c:pt>
                <c:pt idx="1">
                  <c:v>Pacific peoples</c:v>
                </c:pt>
                <c:pt idx="2">
                  <c:v>Asian</c:v>
                </c:pt>
                <c:pt idx="3">
                  <c:v>European or Other</c:v>
                </c:pt>
              </c:strCache>
            </c:strRef>
          </c:cat>
          <c:val>
            <c:numRef>
              <c:f>GraphsNZ!$O$132:$O$135</c:f>
              <c:numCache>
                <c:formatCode>0.0</c:formatCode>
                <c:ptCount val="4"/>
                <c:pt idx="0">
                  <c:v>1.077621043783743</c:v>
                </c:pt>
                <c:pt idx="1">
                  <c:v>0.47616380034731948</c:v>
                </c:pt>
                <c:pt idx="2">
                  <c:v>8.1298609793772528E-2</c:v>
                </c:pt>
                <c:pt idx="3">
                  <c:v>0.27608692794131184</c:v>
                </c:pt>
              </c:numCache>
            </c:numRef>
          </c:val>
          <c:smooth val="0"/>
        </c:ser>
        <c:dLbls>
          <c:showLegendKey val="0"/>
          <c:showVal val="0"/>
          <c:showCatName val="0"/>
          <c:showSerName val="0"/>
          <c:showPercent val="0"/>
          <c:showBubbleSize val="0"/>
        </c:dLbls>
        <c:marker val="1"/>
        <c:smooth val="0"/>
        <c:axId val="351950760"/>
        <c:axId val="351951936"/>
      </c:lineChart>
      <c:catAx>
        <c:axId val="35195076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Ethnic group</a:t>
                </a:r>
              </a:p>
            </c:rich>
          </c:tx>
          <c:layout>
            <c:manualLayout>
              <c:xMode val="edge"/>
              <c:yMode val="edge"/>
              <c:x val="0.44808999314968329"/>
              <c:y val="0.8150402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51936"/>
        <c:crosses val="autoZero"/>
        <c:auto val="1"/>
        <c:lblAlgn val="ctr"/>
        <c:lblOffset val="100"/>
        <c:noMultiLvlLbl val="0"/>
      </c:catAx>
      <c:valAx>
        <c:axId val="351951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50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4224972222222221"/>
        </c:manualLayout>
      </c:layout>
      <c:barChart>
        <c:barDir val="col"/>
        <c:grouping val="clustered"/>
        <c:varyColors val="0"/>
        <c:ser>
          <c:idx val="0"/>
          <c:order val="0"/>
          <c:tx>
            <c:strRef>
              <c:f>GraphsNZ!$N$153</c:f>
              <c:strCache>
                <c:ptCount val="1"/>
                <c:pt idx="0">
                  <c:v>SUDI</c:v>
                </c:pt>
              </c:strCache>
            </c:strRef>
          </c:tx>
          <c:spPr>
            <a:solidFill>
              <a:schemeClr val="bg1">
                <a:lumMod val="65000"/>
              </a:schemeClr>
            </a:solidFill>
            <a:ln>
              <a:noFill/>
            </a:ln>
            <a:effectLst/>
          </c:spPr>
          <c:invertIfNegative val="0"/>
          <c:dLbls>
            <c:dLbl>
              <c:idx val="12"/>
              <c:tx>
                <c:strRef>
                  <c:f>GraphsNZ!$N$105</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{CBD8899B-FAC4-4FFE-A744-4C5B6C236029}</c15:txfldGUID>
                      <c15:f>GraphsNZ!$N$105</c15:f>
                      <c15:dlblFieldTableCache>
                        <c:ptCount val="1"/>
                        <c:pt idx="0">
                          <c:v>SUDI</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GraphsNZ!$AO$151:$AO$156</c:f>
                <c:numCache>
                  <c:formatCode>General</c:formatCode>
                  <c:ptCount val="6"/>
                  <c:pt idx="0">
                    <c:v>0.7627769203064636</c:v>
                  </c:pt>
                  <c:pt idx="1">
                    <c:v>0.37032756649671872</c:v>
                  </c:pt>
                  <c:pt idx="2">
                    <c:v>0.2098679313846854</c:v>
                  </c:pt>
                  <c:pt idx="3">
                    <c:v>0.15106092881996547</c:v>
                  </c:pt>
                  <c:pt idx="4">
                    <c:v>0.1978598804887956</c:v>
                  </c:pt>
                  <c:pt idx="5">
                    <c:v>0.45120271238791454</c:v>
                  </c:pt>
                </c:numCache>
              </c:numRef>
            </c:plus>
            <c:minus>
              <c:numRef>
                <c:f>GraphsNZ!$AP$151:$AP$156</c:f>
                <c:numCache>
                  <c:formatCode>General</c:formatCode>
                  <c:ptCount val="6"/>
                  <c:pt idx="0">
                    <c:v>0.62917440794974722</c:v>
                  </c:pt>
                  <c:pt idx="1">
                    <c:v>0.31935224177425048</c:v>
                  </c:pt>
                  <c:pt idx="2">
                    <c:v>0.17161888714182805</c:v>
                  </c:pt>
                  <c:pt idx="3">
                    <c:v>0.11642141375946835</c:v>
                  </c:pt>
                  <c:pt idx="4">
                    <c:v>0.14260425310002514</c:v>
                  </c:pt>
                  <c:pt idx="5">
                    <c:v>0.18630322931500531</c:v>
                  </c:pt>
                </c:numCache>
              </c:numRef>
            </c:minus>
            <c:spPr>
              <a:noFill/>
              <a:ln w="12700" cap="flat" cmpd="sng" algn="ctr">
                <a:solidFill>
                  <a:schemeClr val="tx1">
                    <a:lumMod val="75000"/>
                    <a:lumOff val="25000"/>
                  </a:schemeClr>
                </a:solidFill>
                <a:round/>
              </a:ln>
              <a:effectLst/>
            </c:spPr>
          </c:errBars>
          <c:cat>
            <c:strRef>
              <c:f>GraphsNZ!$M$155:$M$160</c:f>
              <c:strCache>
                <c:ptCount val="6"/>
                <c:pt idx="0">
                  <c:v> &lt;20</c:v>
                </c:pt>
                <c:pt idx="1">
                  <c:v>20−24</c:v>
                </c:pt>
                <c:pt idx="2">
                  <c:v>25−29</c:v>
                </c:pt>
                <c:pt idx="3">
                  <c:v>30−34</c:v>
                </c:pt>
                <c:pt idx="4">
                  <c:v>35−39</c:v>
                </c:pt>
                <c:pt idx="5">
                  <c:v>≥40</c:v>
                </c:pt>
              </c:strCache>
            </c:strRef>
          </c:cat>
          <c:val>
            <c:numRef>
              <c:f>GraphsNZ!$N$155:$N$160</c:f>
              <c:numCache>
                <c:formatCode>0.0</c:formatCode>
                <c:ptCount val="6"/>
                <c:pt idx="0">
                  <c:v>2.6559249258554294</c:v>
                </c:pt>
                <c:pt idx="1">
                  <c:v>1.7217278647165115</c:v>
                </c:pt>
                <c:pt idx="2">
                  <c:v>0.69576217583807709</c:v>
                </c:pt>
                <c:pt idx="3">
                  <c:v>0.37356939900607899</c:v>
                </c:pt>
                <c:pt idx="4">
                  <c:v>0.37430486239840294</c:v>
                </c:pt>
                <c:pt idx="5">
                  <c:v>0.23470505398216243</c:v>
                </c:pt>
              </c:numCache>
            </c:numRef>
          </c:val>
        </c:ser>
        <c:dLbls>
          <c:showLegendKey val="0"/>
          <c:showVal val="0"/>
          <c:showCatName val="0"/>
          <c:showSerName val="0"/>
          <c:showPercent val="0"/>
          <c:showBubbleSize val="0"/>
        </c:dLbls>
        <c:gapWidth val="150"/>
        <c:axId val="351948016"/>
        <c:axId val="351947624"/>
      </c:barChart>
      <c:lineChart>
        <c:grouping val="standard"/>
        <c:varyColors val="0"/>
        <c:ser>
          <c:idx val="1"/>
          <c:order val="1"/>
          <c:tx>
            <c:strRef>
              <c:f>GraphsNZ!$O$153</c:f>
              <c:strCache>
                <c:ptCount val="1"/>
                <c:pt idx="0">
                  <c:v>SIDS</c:v>
                </c:pt>
              </c:strCache>
            </c:strRef>
          </c:tx>
          <c:spPr>
            <a:ln w="34925" cap="rnd">
              <a:noFill/>
              <a:prstDash val="sysDash"/>
              <a:round/>
            </a:ln>
            <a:effectLst/>
          </c:spPr>
          <c:marker>
            <c:symbol val="dash"/>
            <c:size val="13"/>
            <c:spPr>
              <a:solidFill>
                <a:srgbClr val="2B8CBE"/>
              </a:solidFill>
              <a:ln w="9525">
                <a:noFill/>
              </a:ln>
              <a:effectLst/>
            </c:spPr>
          </c:marker>
          <c:dLbls>
            <c:dLbl>
              <c:idx val="12"/>
              <c:tx>
                <c:strRef>
                  <c:f>GraphsNZ!$O$105</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{6528560F-EE59-4903-89DE-FCD117D27637}</c15:txfldGUID>
                      <c15:f>GraphsNZ!$O$105</c15:f>
                      <c15:dlblFieldTableCache>
                        <c:ptCount val="1"/>
                        <c:pt idx="0">
                          <c:v>SIDS</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GraphsNZ!$M$155:$M$160</c:f>
              <c:strCache>
                <c:ptCount val="6"/>
                <c:pt idx="0">
                  <c:v> &lt;20</c:v>
                </c:pt>
                <c:pt idx="1">
                  <c:v>20−24</c:v>
                </c:pt>
                <c:pt idx="2">
                  <c:v>25−29</c:v>
                </c:pt>
                <c:pt idx="3">
                  <c:v>30−34</c:v>
                </c:pt>
                <c:pt idx="4">
                  <c:v>35−39</c:v>
                </c:pt>
                <c:pt idx="5">
                  <c:v>≥40</c:v>
                </c:pt>
              </c:strCache>
            </c:strRef>
          </c:cat>
          <c:val>
            <c:numRef>
              <c:f>GraphsNZ!$O$155:$O$160</c:f>
              <c:numCache>
                <c:formatCode>0.0</c:formatCode>
                <c:ptCount val="6"/>
                <c:pt idx="0">
                  <c:v>1.6820857863751051</c:v>
                </c:pt>
                <c:pt idx="1">
                  <c:v>1.0057618219631106</c:v>
                </c:pt>
                <c:pt idx="2">
                  <c:v>0.43010752688172044</c:v>
                </c:pt>
                <c:pt idx="3">
                  <c:v>0.1811245570938565</c:v>
                </c:pt>
                <c:pt idx="4">
                  <c:v>0.17824041066590618</c:v>
                </c:pt>
                <c:pt idx="5">
                  <c:v>7.8235017994054135E-2</c:v>
                </c:pt>
              </c:numCache>
            </c:numRef>
          </c:val>
          <c:smooth val="0"/>
        </c:ser>
        <c:dLbls>
          <c:showLegendKey val="0"/>
          <c:showVal val="0"/>
          <c:showCatName val="0"/>
          <c:showSerName val="0"/>
          <c:showPercent val="0"/>
          <c:showBubbleSize val="0"/>
        </c:dLbls>
        <c:marker val="1"/>
        <c:smooth val="0"/>
        <c:axId val="351948016"/>
        <c:axId val="351947624"/>
      </c:lineChart>
      <c:catAx>
        <c:axId val="351948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Maternal</a:t>
                </a:r>
                <a:r>
                  <a:rPr lang="en-NZ" b="1" baseline="0"/>
                  <a:t> age group (years)</a:t>
                </a:r>
                <a:endParaRPr lang="en-NZ" b="1"/>
              </a:p>
            </c:rich>
          </c:tx>
          <c:layout>
            <c:manualLayout>
              <c:xMode val="edge"/>
              <c:yMode val="edge"/>
              <c:x val="0.38357386411742511"/>
              <c:y val="0.8150402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47624"/>
        <c:crosses val="autoZero"/>
        <c:auto val="1"/>
        <c:lblAlgn val="ctr"/>
        <c:lblOffset val="100"/>
        <c:noMultiLvlLbl val="0"/>
      </c:catAx>
      <c:valAx>
        <c:axId val="351947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480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4224972222222221"/>
        </c:manualLayout>
      </c:layout>
      <c:barChart>
        <c:barDir val="col"/>
        <c:grouping val="clustered"/>
        <c:varyColors val="0"/>
        <c:ser>
          <c:idx val="0"/>
          <c:order val="0"/>
          <c:tx>
            <c:strRef>
              <c:f>GraphsNZ!$N$176</c:f>
              <c:strCache>
                <c:ptCount val="1"/>
                <c:pt idx="0">
                  <c:v>SUDI</c:v>
                </c:pt>
              </c:strCache>
            </c:strRef>
          </c:tx>
          <c:spPr>
            <a:solidFill>
              <a:schemeClr val="bg1">
                <a:lumMod val="65000"/>
              </a:schemeClr>
            </a:solidFill>
            <a:ln>
              <a:noFill/>
            </a:ln>
            <a:effectLst/>
          </c:spPr>
          <c:invertIfNegative val="0"/>
          <c:dLbls>
            <c:dLbl>
              <c:idx val="12"/>
              <c:tx>
                <c:strRef>
                  <c:f>GraphsNZ!$N$105</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{16D3EEA7-B448-437C-8DC0-BD17FB7C9950}</c15:txfldGUID>
                      <c15:f>GraphsNZ!$N$105</c15:f>
                      <c15:dlblFieldTableCache>
                        <c:ptCount val="1"/>
                        <c:pt idx="0">
                          <c:v>SUDI</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GraphsNZ!$AO$174:$AO$178</c:f>
                <c:numCache>
                  <c:formatCode>General</c:formatCode>
                  <c:ptCount val="5"/>
                  <c:pt idx="0">
                    <c:v>0.20158087182079143</c:v>
                  </c:pt>
                  <c:pt idx="1">
                    <c:v>0.19199359125376175</c:v>
                  </c:pt>
                  <c:pt idx="2">
                    <c:v>0.20619378653353182</c:v>
                  </c:pt>
                  <c:pt idx="3">
                    <c:v>0.26673938481446169</c:v>
                  </c:pt>
                  <c:pt idx="4">
                    <c:v>0.29730232578292903</c:v>
                  </c:pt>
                </c:numCache>
              </c:numRef>
            </c:plus>
            <c:minus>
              <c:numRef>
                <c:f>GraphsNZ!$AP$174:$AP$178</c:f>
                <c:numCache>
                  <c:formatCode>General</c:formatCode>
                  <c:ptCount val="5"/>
                  <c:pt idx="0">
                    <c:v>0.13480477788468431</c:v>
                  </c:pt>
                  <c:pt idx="1">
                    <c:v>0.13018634919216054</c:v>
                  </c:pt>
                  <c:pt idx="2">
                    <c:v>0.15454702412561439</c:v>
                  </c:pt>
                  <c:pt idx="3">
                    <c:v>0.22557722206022457</c:v>
                  </c:pt>
                  <c:pt idx="4">
                    <c:v>0.26266334593328811</c:v>
                  </c:pt>
                </c:numCache>
              </c:numRef>
            </c:minus>
            <c:spPr>
              <a:noFill/>
              <a:ln w="12700" cap="flat" cmpd="sng" algn="ctr">
                <a:solidFill>
                  <a:schemeClr val="tx1">
                    <a:lumMod val="75000"/>
                    <a:lumOff val="25000"/>
                  </a:schemeClr>
                </a:solidFill>
                <a:round/>
              </a:ln>
              <a:effectLst/>
            </c:spPr>
          </c:errBars>
          <c:cat>
            <c:strRef>
              <c:f>GraphsNZ!$M$178:$M$182</c:f>
              <c:strCache>
                <c:ptCount val="5"/>
                <c:pt idx="0">
                  <c:v>1 (least deprived)</c:v>
                </c:pt>
                <c:pt idx="1">
                  <c:v>2</c:v>
                </c:pt>
                <c:pt idx="2">
                  <c:v>3</c:v>
                </c:pt>
                <c:pt idx="3">
                  <c:v>4</c:v>
                </c:pt>
                <c:pt idx="4">
                  <c:v>5 (most deprived)</c:v>
                </c:pt>
              </c:strCache>
            </c:strRef>
          </c:cat>
          <c:val>
            <c:numRef>
              <c:f>GraphsNZ!$N$178:$N$182</c:f>
              <c:numCache>
                <c:formatCode>0.0</c:formatCode>
                <c:ptCount val="5"/>
                <c:pt idx="0">
                  <c:v>0.2973914521199762</c:v>
                </c:pt>
                <c:pt idx="1">
                  <c:v>0.29567137112670505</c:v>
                </c:pt>
                <c:pt idx="2">
                  <c:v>0.45322545448441409</c:v>
                </c:pt>
                <c:pt idx="3">
                  <c:v>1.0829928988566886</c:v>
                </c:pt>
                <c:pt idx="4">
                  <c:v>1.6766801732569512</c:v>
                </c:pt>
              </c:numCache>
            </c:numRef>
          </c:val>
        </c:ser>
        <c:dLbls>
          <c:showLegendKey val="0"/>
          <c:showVal val="0"/>
          <c:showCatName val="0"/>
          <c:showSerName val="0"/>
          <c:showPercent val="0"/>
          <c:showBubbleSize val="0"/>
        </c:dLbls>
        <c:gapWidth val="150"/>
        <c:axId val="351948800"/>
        <c:axId val="351951152"/>
      </c:barChart>
      <c:lineChart>
        <c:grouping val="standard"/>
        <c:varyColors val="0"/>
        <c:ser>
          <c:idx val="1"/>
          <c:order val="1"/>
          <c:tx>
            <c:strRef>
              <c:f>GraphsNZ!$O$176</c:f>
              <c:strCache>
                <c:ptCount val="1"/>
                <c:pt idx="0">
                  <c:v>SIDS</c:v>
                </c:pt>
              </c:strCache>
            </c:strRef>
          </c:tx>
          <c:spPr>
            <a:ln w="34925" cap="rnd">
              <a:noFill/>
              <a:prstDash val="sysDash"/>
              <a:round/>
            </a:ln>
            <a:effectLst/>
          </c:spPr>
          <c:marker>
            <c:symbol val="dash"/>
            <c:size val="13"/>
            <c:spPr>
              <a:solidFill>
                <a:srgbClr val="2B8CBE"/>
              </a:solidFill>
              <a:ln w="9525">
                <a:noFill/>
              </a:ln>
              <a:effectLst/>
            </c:spPr>
          </c:marker>
          <c:dLbls>
            <c:dLbl>
              <c:idx val="12"/>
              <c:tx>
                <c:strRef>
                  <c:f>GraphsNZ!$O$105</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{9EAF1F7C-FB4F-4CB3-BCB2-9E310267F08A}</c15:txfldGUID>
                      <c15:f>GraphsNZ!$O$105</c15:f>
                      <c15:dlblFieldTableCache>
                        <c:ptCount val="1"/>
                        <c:pt idx="0">
                          <c:v>SIDS</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GraphsNZ!$M$178:$M$182</c:f>
              <c:strCache>
                <c:ptCount val="5"/>
                <c:pt idx="0">
                  <c:v>1 (least deprived)</c:v>
                </c:pt>
                <c:pt idx="1">
                  <c:v>2</c:v>
                </c:pt>
                <c:pt idx="2">
                  <c:v>3</c:v>
                </c:pt>
                <c:pt idx="3">
                  <c:v>4</c:v>
                </c:pt>
                <c:pt idx="4">
                  <c:v>5 (most deprived)</c:v>
                </c:pt>
              </c:strCache>
            </c:strRef>
          </c:cat>
          <c:val>
            <c:numRef>
              <c:f>GraphsNZ!$O$178:$O$182</c:f>
              <c:numCache>
                <c:formatCode>0.0</c:formatCode>
                <c:ptCount val="5"/>
                <c:pt idx="0">
                  <c:v>0.16993797263998639</c:v>
                </c:pt>
                <c:pt idx="1">
                  <c:v>0.21682567215958368</c:v>
                </c:pt>
                <c:pt idx="2">
                  <c:v>0.26857804710187505</c:v>
                </c:pt>
                <c:pt idx="3">
                  <c:v>0.61689468922216439</c:v>
                </c:pt>
                <c:pt idx="4">
                  <c:v>0.95477620977131938</c:v>
                </c:pt>
              </c:numCache>
            </c:numRef>
          </c:val>
          <c:smooth val="0"/>
        </c:ser>
        <c:dLbls>
          <c:showLegendKey val="0"/>
          <c:showVal val="0"/>
          <c:showCatName val="0"/>
          <c:showSerName val="0"/>
          <c:showPercent val="0"/>
          <c:showBubbleSize val="0"/>
        </c:dLbls>
        <c:marker val="1"/>
        <c:smooth val="0"/>
        <c:axId val="351948800"/>
        <c:axId val="351951152"/>
      </c:lineChart>
      <c:catAx>
        <c:axId val="35194880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Deprivation quintile of residence</a:t>
                </a:r>
              </a:p>
            </c:rich>
          </c:tx>
          <c:layout>
            <c:manualLayout>
              <c:xMode val="edge"/>
              <c:yMode val="edge"/>
              <c:x val="0.36011345356024044"/>
              <c:y val="0.8150402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51152"/>
        <c:crosses val="autoZero"/>
        <c:auto val="1"/>
        <c:lblAlgn val="ctr"/>
        <c:lblOffset val="100"/>
        <c:noMultiLvlLbl val="0"/>
      </c:catAx>
      <c:valAx>
        <c:axId val="3519511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51948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7.5691411935953426E-2"/>
          <c:w val="0.81203759456538516"/>
          <c:h val="0.7690682987770634"/>
        </c:manualLayout>
      </c:layout>
      <c:barChart>
        <c:barDir val="bar"/>
        <c:grouping val="clustered"/>
        <c:varyColors val="0"/>
        <c:ser>
          <c:idx val="0"/>
          <c:order val="0"/>
          <c:tx>
            <c:v>DHB</c:v>
          </c:tx>
          <c:spPr>
            <a:solidFill>
              <a:srgbClr val="B2B2B2"/>
            </a:solidFill>
            <a:ln>
              <a:noFill/>
            </a:ln>
          </c:spPr>
          <c:invertIfNegative val="0"/>
          <c:errBars>
            <c:errBarType val="both"/>
            <c:errValType val="cust"/>
            <c:noEndCap val="0"/>
            <c:plus>
              <c:numRef>
                <c:f>GraphsDHB!$AP$8:$AP$27</c:f>
                <c:numCache>
                  <c:formatCode>General</c:formatCode>
                  <c:ptCount val="20"/>
                  <c:pt idx="0">
                    <c:v>4.609938012850245</c:v>
                  </c:pt>
                  <c:pt idx="1">
                    <c:v>2.119392054012553</c:v>
                  </c:pt>
                  <c:pt idx="2">
                    <c:v>2.4300864804909619</c:v>
                  </c:pt>
                  <c:pt idx="3">
                    <c:v>2.0651319369362007</c:v>
                  </c:pt>
                  <c:pt idx="4">
                    <c:v>2.6991168253226547</c:v>
                  </c:pt>
                  <c:pt idx="5">
                    <c:v>5.6819623778154167</c:v>
                  </c:pt>
                  <c:pt idx="6">
                    <c:v>3.5605117022307624</c:v>
                  </c:pt>
                  <c:pt idx="7">
                    <c:v>8.6090878281430321</c:v>
                  </c:pt>
                  <c:pt idx="8">
                    <c:v>4.0027735985077531</c:v>
                  </c:pt>
                  <c:pt idx="9">
                    <c:v>4.5282065570998622</c:v>
                  </c:pt>
                  <c:pt idx="10">
                    <c:v>4.6469517125541646</c:v>
                  </c:pt>
                  <c:pt idx="11">
                    <c:v>10.758037200651373</c:v>
                  </c:pt>
                  <c:pt idx="12">
                    <c:v>3.2291623784688399</c:v>
                  </c:pt>
                  <c:pt idx="13">
                    <c:v>4.2310129207124536</c:v>
                  </c:pt>
                  <c:pt idx="14">
                    <c:v>12.07270536828568</c:v>
                  </c:pt>
                  <c:pt idx="15">
                    <c:v>4.7950099235803476</c:v>
                  </c:pt>
                  <c:pt idx="16">
                    <c:v>10.884865216521185</c:v>
                  </c:pt>
                  <c:pt idx="17">
                    <c:v>2.4799121593659894</c:v>
                  </c:pt>
                  <c:pt idx="18">
                    <c:v>9.1689555957747615</c:v>
                  </c:pt>
                  <c:pt idx="19">
                    <c:v>3.1049600184308721</c:v>
                  </c:pt>
                </c:numCache>
              </c:numRef>
            </c:plus>
            <c:minus>
              <c:numRef>
                <c:f>GraphsDHB!$AO$8:$AO$27</c:f>
                <c:numCache>
                  <c:formatCode>General</c:formatCode>
                  <c:ptCount val="20"/>
                  <c:pt idx="0">
                    <c:v>3.3225369667457683</c:v>
                  </c:pt>
                  <c:pt idx="1">
                    <c:v>1.7423752739670766</c:v>
                  </c:pt>
                  <c:pt idx="2">
                    <c:v>1.9717194130027593</c:v>
                  </c:pt>
                  <c:pt idx="3">
                    <c:v>1.7236092612724061</c:v>
                  </c:pt>
                  <c:pt idx="4">
                    <c:v>2.1491835723648363</c:v>
                  </c:pt>
                  <c:pt idx="5">
                    <c:v>3.6052615397664667</c:v>
                  </c:pt>
                  <c:pt idx="6">
                    <c:v>2.522775720932021</c:v>
                  </c:pt>
                  <c:pt idx="7">
                    <c:v>4.0139787949981711</c:v>
                  </c:pt>
                  <c:pt idx="8">
                    <c:v>2.6357534731119676</c:v>
                  </c:pt>
                  <c:pt idx="9">
                    <c:v>2.4362448662662914</c:v>
                  </c:pt>
                  <c:pt idx="10">
                    <c:v>3.2273185677092826</c:v>
                  </c:pt>
                  <c:pt idx="11">
                    <c:v>7.083971455706525</c:v>
                  </c:pt>
                  <c:pt idx="12">
                    <c:v>2.4331010992339985</c:v>
                  </c:pt>
                  <c:pt idx="13">
                    <c:v>2.6846197040756148</c:v>
                  </c:pt>
                  <c:pt idx="14">
                    <c:v>5.6288870916318663</c:v>
                  </c:pt>
                  <c:pt idx="15">
                    <c:v>2.7038998375194661</c:v>
                  </c:pt>
                  <c:pt idx="16">
                    <c:v>2.320671885751691</c:v>
                  </c:pt>
                  <c:pt idx="17">
                    <c:v>1.9798440819380625</c:v>
                  </c:pt>
                  <c:pt idx="18">
                    <c:v>3.7858948761596141</c:v>
                  </c:pt>
                  <c:pt idx="19">
                    <c:v>2.2550019571033459</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Tairawhiti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GraphsDHB!$Q$8:$Q$27</c:f>
              <c:numCache>
                <c:formatCode>0.0</c:formatCode>
                <c:ptCount val="20"/>
                <c:pt idx="0">
                  <c:v>8.720930232558139</c:v>
                </c:pt>
                <c:pt idx="1">
                  <c:v>7.2400449382099614</c:v>
                </c:pt>
                <c:pt idx="2">
                  <c:v>7.7190858180717417</c:v>
                </c:pt>
                <c:pt idx="3">
                  <c:v>7.7132486388384756</c:v>
                </c:pt>
                <c:pt idx="4">
                  <c:v>7.7785817655571634</c:v>
                </c:pt>
                <c:pt idx="5">
                  <c:v>7.1989528795811513</c:v>
                </c:pt>
                <c:pt idx="6">
                  <c:v>6.3396730063396731</c:v>
                </c:pt>
                <c:pt idx="7">
                  <c:v>5.5172413793103443</c:v>
                </c:pt>
                <c:pt idx="8">
                  <c:v>5.6374674761491761</c:v>
                </c:pt>
                <c:pt idx="9">
                  <c:v>3.8486209108402822</c:v>
                </c:pt>
                <c:pt idx="10">
                  <c:v>7.7307867212369263</c:v>
                </c:pt>
                <c:pt idx="11">
                  <c:v>15.151515151515152</c:v>
                </c:pt>
                <c:pt idx="12">
                  <c:v>7.2520072520072523</c:v>
                </c:pt>
                <c:pt idx="13">
                  <c:v>5.3606237816764128</c:v>
                </c:pt>
                <c:pt idx="14">
                  <c:v>7.7369439071566735</c:v>
                </c:pt>
                <c:pt idx="15">
                  <c:v>4.5219638242894051</c:v>
                </c:pt>
                <c:pt idx="16">
                  <c:v>2.3809523809523814</c:v>
                </c:pt>
                <c:pt idx="17">
                  <c:v>7.2416063199473335</c:v>
                </c:pt>
                <c:pt idx="18">
                  <c:v>4.7694753577106512</c:v>
                </c:pt>
                <c:pt idx="19">
                  <c:v>6.0406370126304223</c:v>
                </c:pt>
              </c:numCache>
            </c:numRef>
          </c:val>
        </c:ser>
        <c:dLbls>
          <c:showLegendKey val="0"/>
          <c:showVal val="0"/>
          <c:showCatName val="0"/>
          <c:showSerName val="0"/>
          <c:showPercent val="0"/>
          <c:showBubbleSize val="0"/>
        </c:dLbls>
        <c:gapWidth val="100"/>
        <c:axId val="304011352"/>
        <c:axId val="304017624"/>
      </c:barChart>
      <c:scatterChart>
        <c:scatterStyle val="lineMarker"/>
        <c:varyColors val="0"/>
        <c:ser>
          <c:idx val="1"/>
          <c:order val="1"/>
          <c:tx>
            <c:strRef>
              <c:f>GraphsDHB!$AQ$7</c:f>
              <c:strCache>
                <c:ptCount val="1"/>
                <c:pt idx="0">
                  <c:v>NZRate</c:v>
                </c:pt>
              </c:strCache>
            </c:strRef>
          </c:tx>
          <c:spPr>
            <a:ln w="19050">
              <a:solidFill>
                <a:srgbClr val="2B8CBE"/>
              </a:solidFill>
            </a:ln>
          </c:spPr>
          <c:marker>
            <c:symbol val="none"/>
          </c:marker>
          <c:xVal>
            <c:numRef>
              <c:f>GraphsDHB!$AQ$8:$AQ$27</c:f>
              <c:numCache>
                <c:formatCode>0.0</c:formatCode>
                <c:ptCount val="20"/>
                <c:pt idx="0">
                  <c:v>7.1699502264615971</c:v>
                </c:pt>
                <c:pt idx="1">
                  <c:v>7.1699502264615971</c:v>
                </c:pt>
                <c:pt idx="2">
                  <c:v>7.1699502264615971</c:v>
                </c:pt>
                <c:pt idx="3">
                  <c:v>7.1699502264615971</c:v>
                </c:pt>
                <c:pt idx="4">
                  <c:v>7.1699502264615971</c:v>
                </c:pt>
                <c:pt idx="5">
                  <c:v>7.1699502264615971</c:v>
                </c:pt>
                <c:pt idx="6">
                  <c:v>7.1699502264615971</c:v>
                </c:pt>
                <c:pt idx="7">
                  <c:v>7.1699502264615971</c:v>
                </c:pt>
                <c:pt idx="8">
                  <c:v>7.1699502264615971</c:v>
                </c:pt>
                <c:pt idx="9">
                  <c:v>7.1699502264615971</c:v>
                </c:pt>
                <c:pt idx="10">
                  <c:v>7.1699502264615971</c:v>
                </c:pt>
                <c:pt idx="11">
                  <c:v>7.1699502264615971</c:v>
                </c:pt>
                <c:pt idx="12">
                  <c:v>7.1699502264615971</c:v>
                </c:pt>
                <c:pt idx="13">
                  <c:v>7.1699502264615971</c:v>
                </c:pt>
                <c:pt idx="14">
                  <c:v>7.1699502264615971</c:v>
                </c:pt>
                <c:pt idx="15">
                  <c:v>7.1699502264615971</c:v>
                </c:pt>
                <c:pt idx="16">
                  <c:v>7.1699502264615971</c:v>
                </c:pt>
                <c:pt idx="17">
                  <c:v>7.1699502264615971</c:v>
                </c:pt>
                <c:pt idx="18">
                  <c:v>7.1699502264615971</c:v>
                </c:pt>
                <c:pt idx="19">
                  <c:v>7.1699502264615971</c:v>
                </c:pt>
              </c:numCache>
            </c:numRef>
          </c:xVal>
          <c:yVal>
            <c:numRef>
              <c:f>GraphsDHB!$AT$3:$AU$3</c:f>
              <c:numCache>
                <c:formatCode>General</c:formatCode>
                <c:ptCount val="2"/>
                <c:pt idx="0">
                  <c:v>0</c:v>
                </c:pt>
                <c:pt idx="1">
                  <c:v>1</c:v>
                </c:pt>
              </c:numCache>
            </c:numRef>
          </c:yVal>
          <c:smooth val="0"/>
        </c:ser>
        <c:dLbls>
          <c:showLegendKey val="0"/>
          <c:showVal val="0"/>
          <c:showCatName val="0"/>
          <c:showSerName val="0"/>
          <c:showPercent val="0"/>
          <c:showBubbleSize val="0"/>
        </c:dLbls>
        <c:axId val="304010960"/>
        <c:axId val="304018016"/>
      </c:scatterChart>
      <c:catAx>
        <c:axId val="304011352"/>
        <c:scaling>
          <c:orientation val="maxMin"/>
        </c:scaling>
        <c:delete val="0"/>
        <c:axPos val="l"/>
        <c:numFmt formatCode="General" sourceLinked="0"/>
        <c:majorTickMark val="out"/>
        <c:minorTickMark val="none"/>
        <c:tickLblPos val="nextTo"/>
        <c:crossAx val="304017624"/>
        <c:crosses val="autoZero"/>
        <c:auto val="1"/>
        <c:lblAlgn val="ctr"/>
        <c:lblOffset val="100"/>
        <c:noMultiLvlLbl val="0"/>
      </c:catAx>
      <c:valAx>
        <c:axId val="304017624"/>
        <c:scaling>
          <c:orientation val="minMax"/>
        </c:scaling>
        <c:delete val="0"/>
        <c:axPos val="b"/>
        <c:title>
          <c:tx>
            <c:rich>
              <a:bodyPr/>
              <a:lstStyle/>
              <a:p>
                <a:pPr>
                  <a:defRPr/>
                </a:pPr>
                <a:r>
                  <a:rPr lang="en-US"/>
                  <a:t>Fetal death rate (per 1000 total births)</a:t>
                </a:r>
              </a:p>
            </c:rich>
          </c:tx>
          <c:layout>
            <c:manualLayout>
              <c:xMode val="edge"/>
              <c:yMode val="edge"/>
              <c:x val="0.42074597292985427"/>
              <c:y val="0.89118457300275478"/>
            </c:manualLayout>
          </c:layout>
          <c:overlay val="0"/>
        </c:title>
        <c:numFmt formatCode="0" sourceLinked="0"/>
        <c:majorTickMark val="out"/>
        <c:minorTickMark val="none"/>
        <c:tickLblPos val="nextTo"/>
        <c:crossAx val="304011352"/>
        <c:crosses val="max"/>
        <c:crossBetween val="between"/>
      </c:valAx>
      <c:valAx>
        <c:axId val="304018016"/>
        <c:scaling>
          <c:orientation val="minMax"/>
          <c:max val="1"/>
        </c:scaling>
        <c:delete val="1"/>
        <c:axPos val="r"/>
        <c:numFmt formatCode="General" sourceLinked="1"/>
        <c:majorTickMark val="out"/>
        <c:minorTickMark val="none"/>
        <c:tickLblPos val="nextTo"/>
        <c:crossAx val="304010960"/>
        <c:crosses val="max"/>
        <c:crossBetween val="midCat"/>
      </c:valAx>
      <c:valAx>
        <c:axId val="304010960"/>
        <c:scaling>
          <c:orientation val="minMax"/>
        </c:scaling>
        <c:delete val="1"/>
        <c:axPos val="b"/>
        <c:numFmt formatCode="0.0" sourceLinked="1"/>
        <c:majorTickMark val="out"/>
        <c:minorTickMark val="none"/>
        <c:tickLblPos val="nextTo"/>
        <c:crossAx val="304018016"/>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Link="$AS$7" fmlaRange="SelectDHB" noThreeD="1" sel="2"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4.jpeg"/><Relationship Id="rId4"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GraphsNZ!B104"/><Relationship Id="rId13" Type="http://schemas.openxmlformats.org/officeDocument/2006/relationships/hyperlink" Target="#CoDTrend!A5"/><Relationship Id="rId3" Type="http://schemas.openxmlformats.org/officeDocument/2006/relationships/hyperlink" Target="#Contents!A1"/><Relationship Id="rId7" Type="http://schemas.openxmlformats.org/officeDocument/2006/relationships/hyperlink" Target="#GraphsNZ!B80"/><Relationship Id="rId12" Type="http://schemas.openxmlformats.org/officeDocument/2006/relationships/hyperlink" Target="#GraphsDHB!B34"/><Relationship Id="rId2" Type="http://schemas.openxmlformats.org/officeDocument/2006/relationships/hyperlink" Target="#About!A1"/><Relationship Id="rId1" Type="http://schemas.openxmlformats.org/officeDocument/2006/relationships/hyperlink" Target="#Glossary!A1"/><Relationship Id="rId6" Type="http://schemas.openxmlformats.org/officeDocument/2006/relationships/hyperlink" Target="#GraphsNZ!B32"/><Relationship Id="rId11" Type="http://schemas.openxmlformats.org/officeDocument/2006/relationships/hyperlink" Target="#GraphsDHB!B6"/><Relationship Id="rId5" Type="http://schemas.openxmlformats.org/officeDocument/2006/relationships/hyperlink" Target="#GraphsNZ!B6"/><Relationship Id="rId15" Type="http://schemas.openxmlformats.org/officeDocument/2006/relationships/hyperlink" Target="#GraphsDHB!B90"/><Relationship Id="rId10" Type="http://schemas.openxmlformats.org/officeDocument/2006/relationships/hyperlink" Target="#Birthweight!A5"/><Relationship Id="rId4" Type="http://schemas.openxmlformats.org/officeDocument/2006/relationships/hyperlink" Target="#GraphsNZ!B56"/><Relationship Id="rId9" Type="http://schemas.openxmlformats.org/officeDocument/2006/relationships/hyperlink" Target="#Gestation!A5"/><Relationship Id="rId14" Type="http://schemas.openxmlformats.org/officeDocument/2006/relationships/hyperlink" Target="#CoDTrend!A22"/></Relationships>
</file>

<file path=xl/drawings/_rels/drawing2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emf"/><Relationship Id="rId7" Type="http://schemas.openxmlformats.org/officeDocument/2006/relationships/image" Target="../media/image14.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3.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4</xdr:row>
      <xdr:rowOff>112136</xdr:rowOff>
    </xdr:to>
    <xdr:pic>
      <xdr:nvPicPr>
        <xdr:cNvPr id="4" name="Ministry of Health logo" descr="Ministry of Health logo"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38300" cy="87413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0.01173</cdr:x>
      <cdr:y>0.87577</cdr:y>
    </cdr:from>
    <cdr:to>
      <cdr:x>0.97507</cdr:x>
      <cdr:y>0.98513</cdr:y>
    </cdr:to>
    <cdr:sp macro="" textlink="">
      <cdr:nvSpPr>
        <cdr:cNvPr id="4" name="TextBox 1"/>
        <cdr:cNvSpPr txBox="1"/>
      </cdr:nvSpPr>
      <cdr:spPr>
        <a:xfrm xmlns:a="http://schemas.openxmlformats.org/drawingml/2006/main">
          <a:off x="76200" y="3152775"/>
          <a:ext cx="6257930" cy="393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Gray bars represent SUDI rate (ICD-10 codes: R95, R96, R98, R99, W75, W78, and W79), with error bars as the 95% confidence interval. Blue dashes represent SIDS rate (ICD-10 code: R95).</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0.01173</cdr:x>
      <cdr:y>0.87577</cdr:y>
    </cdr:from>
    <cdr:to>
      <cdr:x>0.97507</cdr:x>
      <cdr:y>0.98513</cdr:y>
    </cdr:to>
    <cdr:sp macro="" textlink="">
      <cdr:nvSpPr>
        <cdr:cNvPr id="4" name="TextBox 1"/>
        <cdr:cNvSpPr txBox="1"/>
      </cdr:nvSpPr>
      <cdr:spPr>
        <a:xfrm xmlns:a="http://schemas.openxmlformats.org/drawingml/2006/main">
          <a:off x="76200" y="3152775"/>
          <a:ext cx="6257930" cy="393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Gray bars represent SUDI rate (ICD-10 codes: R95, R96, R98, R99, W75, W78, and W79), with error bars as the 95% confidence interval. Blue dashes represent SIDS rate (ICD-10 code: R95).</a:t>
          </a:r>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0</xdr:colOff>
      <xdr:row>6</xdr:row>
      <xdr:rowOff>0</xdr:rowOff>
    </xdr:from>
    <xdr:to>
      <xdr:col>12</xdr:col>
      <xdr:colOff>581025</xdr:colOff>
      <xdr:row>30</xdr:row>
      <xdr:rowOff>38100</xdr:rowOff>
    </xdr:to>
    <xdr:graphicFrame macro="">
      <xdr:nvGraphicFramePr>
        <xdr:cNvPr id="4" name="Chart 3" descr="Fetal death rate by DHB, 2011" title="Figur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12</xdr:col>
      <xdr:colOff>581025</xdr:colOff>
      <xdr:row>58</xdr:row>
      <xdr:rowOff>38100</xdr:rowOff>
    </xdr:to>
    <xdr:graphicFrame macro="">
      <xdr:nvGraphicFramePr>
        <xdr:cNvPr id="6" name="Chart 5" descr="Infant death rate by DHB, 2011" title="Figur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62</xdr:row>
      <xdr:rowOff>0</xdr:rowOff>
    </xdr:from>
    <xdr:to>
      <xdr:col>12</xdr:col>
      <xdr:colOff>552450</xdr:colOff>
      <xdr:row>86</xdr:row>
      <xdr:rowOff>38100</xdr:rowOff>
    </xdr:to>
    <xdr:graphicFrame macro="">
      <xdr:nvGraphicFramePr>
        <xdr:cNvPr id="7" name="Chart 6" descr="Rate of SIDS by DHB, 2007-2011" title="Figur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90</xdr:row>
      <xdr:rowOff>0</xdr:rowOff>
    </xdr:from>
    <xdr:to>
      <xdr:col>12</xdr:col>
      <xdr:colOff>581025</xdr:colOff>
      <xdr:row>114</xdr:row>
      <xdr:rowOff>38100</xdr:rowOff>
    </xdr:to>
    <xdr:graphicFrame macro="">
      <xdr:nvGraphicFramePr>
        <xdr:cNvPr id="8" name="Chart 7" descr="Rate of SUDI by DHB, 2007-2011" title="Figur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314325</xdr:colOff>
      <xdr:row>29</xdr:row>
      <xdr:rowOff>66675</xdr:rowOff>
    </xdr:from>
    <xdr:to>
      <xdr:col>17</xdr:col>
      <xdr:colOff>280960</xdr:colOff>
      <xdr:row>30</xdr:row>
      <xdr:rowOff>161925</xdr:rowOff>
    </xdr:to>
    <xdr:pic>
      <xdr:nvPicPr>
        <xdr:cNvPr id="13" name="Picture 12" title="Ministry of Health logo"/>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87050" y="5676900"/>
          <a:ext cx="576235" cy="285750"/>
        </a:xfrm>
        <a:prstGeom prst="rect">
          <a:avLst/>
        </a:prstGeom>
      </xdr:spPr>
    </xdr:pic>
    <xdr:clientData/>
  </xdr:twoCellAnchor>
  <xdr:twoCellAnchor editAs="oneCell">
    <xdr:from>
      <xdr:col>16</xdr:col>
      <xdr:colOff>314325</xdr:colOff>
      <xdr:row>57</xdr:row>
      <xdr:rowOff>66675</xdr:rowOff>
    </xdr:from>
    <xdr:to>
      <xdr:col>17</xdr:col>
      <xdr:colOff>280960</xdr:colOff>
      <xdr:row>58</xdr:row>
      <xdr:rowOff>161925</xdr:rowOff>
    </xdr:to>
    <xdr:pic>
      <xdr:nvPicPr>
        <xdr:cNvPr id="14" name="Picture 13" title="Ministry of Health logo"/>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87050" y="11144250"/>
          <a:ext cx="576235" cy="285750"/>
        </a:xfrm>
        <a:prstGeom prst="rect">
          <a:avLst/>
        </a:prstGeom>
      </xdr:spPr>
    </xdr:pic>
    <xdr:clientData/>
  </xdr:twoCellAnchor>
  <xdr:twoCellAnchor editAs="oneCell">
    <xdr:from>
      <xdr:col>16</xdr:col>
      <xdr:colOff>314325</xdr:colOff>
      <xdr:row>85</xdr:row>
      <xdr:rowOff>57150</xdr:rowOff>
    </xdr:from>
    <xdr:to>
      <xdr:col>17</xdr:col>
      <xdr:colOff>280960</xdr:colOff>
      <xdr:row>86</xdr:row>
      <xdr:rowOff>152400</xdr:rowOff>
    </xdr:to>
    <xdr:pic>
      <xdr:nvPicPr>
        <xdr:cNvPr id="15" name="Picture 14" title="Ministry of Health logo"/>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87050" y="16554450"/>
          <a:ext cx="576235" cy="285750"/>
        </a:xfrm>
        <a:prstGeom prst="rect">
          <a:avLst/>
        </a:prstGeom>
      </xdr:spPr>
    </xdr:pic>
    <xdr:clientData/>
  </xdr:twoCellAnchor>
  <xdr:twoCellAnchor editAs="oneCell">
    <xdr:from>
      <xdr:col>16</xdr:col>
      <xdr:colOff>304800</xdr:colOff>
      <xdr:row>113</xdr:row>
      <xdr:rowOff>57150</xdr:rowOff>
    </xdr:from>
    <xdr:to>
      <xdr:col>17</xdr:col>
      <xdr:colOff>271435</xdr:colOff>
      <xdr:row>114</xdr:row>
      <xdr:rowOff>152400</xdr:rowOff>
    </xdr:to>
    <xdr:pic>
      <xdr:nvPicPr>
        <xdr:cNvPr id="16" name="Picture 15" title="Ministry of Health logo"/>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77525" y="21993225"/>
          <a:ext cx="576235" cy="28575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0.01965</cdr:y>
    </cdr:from>
    <cdr:to>
      <cdr:x>0.3076</cdr:x>
      <cdr:y>0.06769</cdr:y>
    </cdr:to>
    <cdr:sp macro="" textlink="">
      <cdr:nvSpPr>
        <cdr:cNvPr id="2" name="TextBox 1" descr="DHB header" title="DHB header"/>
        <cdr:cNvSpPr txBox="1"/>
      </cdr:nvSpPr>
      <cdr:spPr>
        <a:xfrm xmlns:a="http://schemas.openxmlformats.org/drawingml/2006/main">
          <a:off x="0" y="85726"/>
          <a:ext cx="23907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District</a:t>
          </a:r>
          <a:r>
            <a:rPr lang="en-NZ" sz="900" b="1" baseline="0">
              <a:solidFill>
                <a:schemeClr val="tx1">
                  <a:lumMod val="75000"/>
                  <a:lumOff val="25000"/>
                </a:schemeClr>
              </a:solidFill>
              <a:latin typeface="Arial" panose="020B0604020202020204" pitchFamily="34" charset="0"/>
              <a:cs typeface="Arial" panose="020B0604020202020204" pitchFamily="34" charset="0"/>
            </a:rPr>
            <a:t> Health Board (DHB)</a:t>
          </a:r>
          <a:endParaRPr lang="en-NZ" sz="9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0.00123</cdr:x>
      <cdr:y>0.94008</cdr:y>
    </cdr:from>
    <cdr:to>
      <cdr:x>0.97059</cdr:x>
      <cdr:y>0.9876</cdr:y>
    </cdr:to>
    <cdr:sp macro="" textlink="">
      <cdr:nvSpPr>
        <cdr:cNvPr id="5" name="TextBox 4"/>
        <cdr:cNvSpPr txBox="1"/>
      </cdr:nvSpPr>
      <cdr:spPr>
        <a:xfrm xmlns:a="http://schemas.openxmlformats.org/drawingml/2006/main">
          <a:off x="9525" y="4333875"/>
          <a:ext cx="75342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 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95% confidence interval (CI) for each DHB and the </a:t>
          </a:r>
          <a:r>
            <a:rPr lang="en-NZ" sz="900">
              <a:solidFill>
                <a:schemeClr val="tx1">
                  <a:lumMod val="85000"/>
                  <a:lumOff val="15000"/>
                </a:schemeClr>
              </a:solidFill>
              <a:latin typeface="Arial" panose="020B0604020202020204" pitchFamily="34" charset="0"/>
              <a:cs typeface="Arial" panose="020B0604020202020204" pitchFamily="34" charset="0"/>
            </a:rPr>
            <a:t>blue</a:t>
          </a:r>
          <a:r>
            <a:rPr lang="en-NZ" sz="900" baseline="0">
              <a:solidFill>
                <a:schemeClr val="tx1">
                  <a:lumMod val="85000"/>
                  <a:lumOff val="15000"/>
                </a:schemeClr>
              </a:solidFill>
              <a:latin typeface="Arial" panose="020B0604020202020204" pitchFamily="34" charset="0"/>
              <a:cs typeface="Arial" panose="020B0604020202020204" pitchFamily="34" charset="0"/>
            </a:rPr>
            <a:t> line represents the national rate.</a:t>
          </a:r>
          <a:endParaRPr lang="en-NZ" sz="900">
            <a:solidFill>
              <a:schemeClr val="tx1">
                <a:lumMod val="85000"/>
                <a:lumOff val="15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0.01965</cdr:y>
    </cdr:from>
    <cdr:to>
      <cdr:x>0.3076</cdr:x>
      <cdr:y>0.06769</cdr:y>
    </cdr:to>
    <cdr:sp macro="" textlink="">
      <cdr:nvSpPr>
        <cdr:cNvPr id="2" name="TextBox 1" title="DHB header"/>
        <cdr:cNvSpPr txBox="1"/>
      </cdr:nvSpPr>
      <cdr:spPr>
        <a:xfrm xmlns:a="http://schemas.openxmlformats.org/drawingml/2006/main">
          <a:off x="0" y="85726"/>
          <a:ext cx="23907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District</a:t>
          </a:r>
          <a:r>
            <a:rPr lang="en-NZ" sz="900" b="1" baseline="0">
              <a:solidFill>
                <a:schemeClr val="tx1">
                  <a:lumMod val="75000"/>
                  <a:lumOff val="25000"/>
                </a:schemeClr>
              </a:solidFill>
              <a:latin typeface="Arial" panose="020B0604020202020204" pitchFamily="34" charset="0"/>
              <a:cs typeface="Arial" panose="020B0604020202020204" pitchFamily="34" charset="0"/>
            </a:rPr>
            <a:t> Health Board (DHB)</a:t>
          </a:r>
          <a:endParaRPr lang="en-NZ" sz="9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0.00123</cdr:x>
      <cdr:y>0.94008</cdr:y>
    </cdr:from>
    <cdr:to>
      <cdr:x>0.97059</cdr:x>
      <cdr:y>0.9876</cdr:y>
    </cdr:to>
    <cdr:sp macro="" textlink="">
      <cdr:nvSpPr>
        <cdr:cNvPr id="5" name="TextBox 4" title="Footnote for graphs"/>
        <cdr:cNvSpPr txBox="1"/>
      </cdr:nvSpPr>
      <cdr:spPr>
        <a:xfrm xmlns:a="http://schemas.openxmlformats.org/drawingml/2006/main">
          <a:off x="9525" y="4333875"/>
          <a:ext cx="75342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 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95% confidence interval (CI) for each DHB and </a:t>
          </a:r>
          <a:r>
            <a:rPr lang="en-NZ" sz="900">
              <a:solidFill>
                <a:schemeClr val="tx1">
                  <a:lumMod val="85000"/>
                  <a:lumOff val="15000"/>
                </a:schemeClr>
              </a:solidFill>
              <a:latin typeface="Arial" panose="020B0604020202020204" pitchFamily="34" charset="0"/>
              <a:cs typeface="Arial" panose="020B0604020202020204" pitchFamily="34" charset="0"/>
            </a:rPr>
            <a:t>the blue line represents the national rate.</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0.01965</cdr:y>
    </cdr:from>
    <cdr:to>
      <cdr:x>0.3076</cdr:x>
      <cdr:y>0.06769</cdr:y>
    </cdr:to>
    <cdr:sp macro="" textlink="">
      <cdr:nvSpPr>
        <cdr:cNvPr id="2" name="TextBox 1" title="DHB"/>
        <cdr:cNvSpPr txBox="1"/>
      </cdr:nvSpPr>
      <cdr:spPr>
        <a:xfrm xmlns:a="http://schemas.openxmlformats.org/drawingml/2006/main">
          <a:off x="0" y="85726"/>
          <a:ext cx="23907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District</a:t>
          </a:r>
          <a:r>
            <a:rPr lang="en-NZ" sz="900" b="1" baseline="0">
              <a:solidFill>
                <a:schemeClr val="tx1">
                  <a:lumMod val="75000"/>
                  <a:lumOff val="25000"/>
                </a:schemeClr>
              </a:solidFill>
              <a:latin typeface="Arial" panose="020B0604020202020204" pitchFamily="34" charset="0"/>
              <a:cs typeface="Arial" panose="020B0604020202020204" pitchFamily="34" charset="0"/>
            </a:rPr>
            <a:t> Health Board (DHB)</a:t>
          </a:r>
          <a:endParaRPr lang="en-NZ" sz="9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0.71201</cdr:x>
      <cdr:y>0.0524</cdr:y>
    </cdr:from>
    <cdr:to>
      <cdr:x>0.98162</cdr:x>
      <cdr:y>0.21616</cdr:y>
    </cdr:to>
    <cdr:sp macro="" textlink="">
      <cdr:nvSpPr>
        <cdr:cNvPr id="3" name="TextBox 2"/>
        <cdr:cNvSpPr txBox="1"/>
      </cdr:nvSpPr>
      <cdr:spPr>
        <a:xfrm xmlns:a="http://schemas.openxmlformats.org/drawingml/2006/main">
          <a:off x="5534025" y="228600"/>
          <a:ext cx="2095500" cy="714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0.00123</cdr:x>
      <cdr:y>0.94008</cdr:y>
    </cdr:from>
    <cdr:to>
      <cdr:x>0.97059</cdr:x>
      <cdr:y>0.9876</cdr:y>
    </cdr:to>
    <cdr:sp macro="" textlink="">
      <cdr:nvSpPr>
        <cdr:cNvPr id="5" name="TextBox 4" title="Footnote for graphs"/>
        <cdr:cNvSpPr txBox="1"/>
      </cdr:nvSpPr>
      <cdr:spPr>
        <a:xfrm xmlns:a="http://schemas.openxmlformats.org/drawingml/2006/main">
          <a:off x="9525" y="4333875"/>
          <a:ext cx="75342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 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95% confidence interval (CI) for each DHB and </a:t>
          </a:r>
          <a:r>
            <a:rPr lang="en-NZ" sz="900">
              <a:solidFill>
                <a:schemeClr val="tx1">
                  <a:lumMod val="85000"/>
                  <a:lumOff val="15000"/>
                </a:schemeClr>
              </a:solidFill>
              <a:latin typeface="Arial" panose="020B0604020202020204" pitchFamily="34" charset="0"/>
              <a:cs typeface="Arial" panose="020B0604020202020204" pitchFamily="34" charset="0"/>
            </a:rPr>
            <a:t>the blue line represents the national rate.</a:t>
          </a: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0.01965</cdr:y>
    </cdr:from>
    <cdr:to>
      <cdr:x>0.3076</cdr:x>
      <cdr:y>0.06769</cdr:y>
    </cdr:to>
    <cdr:sp macro="" textlink="">
      <cdr:nvSpPr>
        <cdr:cNvPr id="2" name="TextBox 1" title="DHB header"/>
        <cdr:cNvSpPr txBox="1"/>
      </cdr:nvSpPr>
      <cdr:spPr>
        <a:xfrm xmlns:a="http://schemas.openxmlformats.org/drawingml/2006/main">
          <a:off x="0" y="85726"/>
          <a:ext cx="23907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District</a:t>
          </a:r>
          <a:r>
            <a:rPr lang="en-NZ" sz="900" b="1" baseline="0">
              <a:solidFill>
                <a:schemeClr val="tx1">
                  <a:lumMod val="75000"/>
                  <a:lumOff val="25000"/>
                </a:schemeClr>
              </a:solidFill>
              <a:latin typeface="Arial" panose="020B0604020202020204" pitchFamily="34" charset="0"/>
              <a:cs typeface="Arial" panose="020B0604020202020204" pitchFamily="34" charset="0"/>
            </a:rPr>
            <a:t> Health Board (DHB)</a:t>
          </a:r>
          <a:endParaRPr lang="en-NZ" sz="9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0.71201</cdr:x>
      <cdr:y>0.0524</cdr:y>
    </cdr:from>
    <cdr:to>
      <cdr:x>0.98162</cdr:x>
      <cdr:y>0.21616</cdr:y>
    </cdr:to>
    <cdr:sp macro="" textlink="">
      <cdr:nvSpPr>
        <cdr:cNvPr id="3" name="TextBox 2"/>
        <cdr:cNvSpPr txBox="1"/>
      </cdr:nvSpPr>
      <cdr:spPr>
        <a:xfrm xmlns:a="http://schemas.openxmlformats.org/drawingml/2006/main">
          <a:off x="5534025" y="228600"/>
          <a:ext cx="2095500" cy="714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0.00123</cdr:x>
      <cdr:y>0.94008</cdr:y>
    </cdr:from>
    <cdr:to>
      <cdr:x>0.97059</cdr:x>
      <cdr:y>0.9876</cdr:y>
    </cdr:to>
    <cdr:sp macro="" textlink="">
      <cdr:nvSpPr>
        <cdr:cNvPr id="5" name="TextBox 4" title="Footnote for graphs"/>
        <cdr:cNvSpPr txBox="1"/>
      </cdr:nvSpPr>
      <cdr:spPr>
        <a:xfrm xmlns:a="http://schemas.openxmlformats.org/drawingml/2006/main">
          <a:off x="9525" y="4333875"/>
          <a:ext cx="75342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 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95% confidence interval (CI) for each DHB and </a:t>
          </a:r>
          <a:r>
            <a:rPr lang="en-NZ" sz="900">
              <a:solidFill>
                <a:schemeClr val="tx1">
                  <a:lumMod val="85000"/>
                  <a:lumOff val="15000"/>
                </a:schemeClr>
              </a:solidFill>
              <a:latin typeface="Arial" panose="020B0604020202020204" pitchFamily="34" charset="0"/>
              <a:cs typeface="Arial" panose="020B0604020202020204" pitchFamily="34" charset="0"/>
            </a:rPr>
            <a:t>the blue line represents the national rate.</a:t>
          </a:r>
        </a:p>
      </cdr:txBody>
    </cdr:sp>
  </cdr:relSizeAnchor>
</c:userShapes>
</file>

<file path=xl/drawings/drawing17.xml><?xml version="1.0" encoding="utf-8"?>
<xdr:wsDr xmlns:xdr="http://schemas.openxmlformats.org/drawingml/2006/spreadsheetDrawing" xmlns:a="http://schemas.openxmlformats.org/drawingml/2006/main">
  <xdr:twoCellAnchor>
    <xdr:from>
      <xdr:col>9</xdr:col>
      <xdr:colOff>0</xdr:colOff>
      <xdr:row>6</xdr:row>
      <xdr:rowOff>495300</xdr:rowOff>
    </xdr:from>
    <xdr:to>
      <xdr:col>18</xdr:col>
      <xdr:colOff>581025</xdr:colOff>
      <xdr:row>22</xdr:row>
      <xdr:rowOff>0</xdr:rowOff>
    </xdr:to>
    <xdr:graphicFrame macro="">
      <xdr:nvGraphicFramePr>
        <xdr:cNvPr id="4" name="Chart 3" descr="Fetal and infant death rate by ethnic group for selected DH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22</xdr:row>
      <xdr:rowOff>0</xdr:rowOff>
    </xdr:from>
    <xdr:to>
      <xdr:col>18</xdr:col>
      <xdr:colOff>581025</xdr:colOff>
      <xdr:row>37</xdr:row>
      <xdr:rowOff>66675</xdr:rowOff>
    </xdr:to>
    <xdr:graphicFrame macro="">
      <xdr:nvGraphicFramePr>
        <xdr:cNvPr id="9" name="Chart 8" descr="Fetal and infant death rate by maternal age group for selected DH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xdr:colOff>
      <xdr:row>37</xdr:row>
      <xdr:rowOff>76199</xdr:rowOff>
    </xdr:from>
    <xdr:to>
      <xdr:col>18</xdr:col>
      <xdr:colOff>552451</xdr:colOff>
      <xdr:row>56</xdr:row>
      <xdr:rowOff>85725</xdr:rowOff>
    </xdr:to>
    <xdr:graphicFrame macro="">
      <xdr:nvGraphicFramePr>
        <xdr:cNvPr id="10" name="Chart 9" descr="Fetal and infant death rate by deprivation quintile of residence for selected DH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304800</xdr:colOff>
      <xdr:row>55</xdr:row>
      <xdr:rowOff>47625</xdr:rowOff>
    </xdr:from>
    <xdr:to>
      <xdr:col>19</xdr:col>
      <xdr:colOff>271435</xdr:colOff>
      <xdr:row>56</xdr:row>
      <xdr:rowOff>142875</xdr:rowOff>
    </xdr:to>
    <xdr:pic>
      <xdr:nvPicPr>
        <xdr:cNvPr id="8" name="Picture 7" title="Ministry of Health logo"/>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11075" y="10934700"/>
          <a:ext cx="576235" cy="285750"/>
        </a:xfrm>
        <a:prstGeom prst="rect">
          <a:avLst/>
        </a:prstGeom>
      </xdr:spPr>
    </xdr:pic>
    <xdr:clientData/>
  </xdr:twoCellAnchor>
  <xdr:twoCellAnchor>
    <xdr:from>
      <xdr:col>3</xdr:col>
      <xdr:colOff>333375</xdr:colOff>
      <xdr:row>2</xdr:row>
      <xdr:rowOff>0</xdr:rowOff>
    </xdr:from>
    <xdr:to>
      <xdr:col>4</xdr:col>
      <xdr:colOff>228600</xdr:colOff>
      <xdr:row>3</xdr:row>
      <xdr:rowOff>38100</xdr:rowOff>
    </xdr:to>
    <xdr:sp macro="" textlink="">
      <xdr:nvSpPr>
        <xdr:cNvPr id="3" name="Left Arrow 2" descr="Arrow to connect help with drop-down list." title="Left arrow"/>
        <xdr:cNvSpPr/>
      </xdr:nvSpPr>
      <xdr:spPr>
        <a:xfrm>
          <a:off x="3219450" y="333375"/>
          <a:ext cx="590550" cy="228600"/>
        </a:xfrm>
        <a:prstGeom prst="lef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4</xdr:col>
      <xdr:colOff>361950</xdr:colOff>
      <xdr:row>0</xdr:row>
      <xdr:rowOff>152400</xdr:rowOff>
    </xdr:from>
    <xdr:to>
      <xdr:col>10</xdr:col>
      <xdr:colOff>85724</xdr:colOff>
      <xdr:row>4</xdr:row>
      <xdr:rowOff>66674</xdr:rowOff>
    </xdr:to>
    <xdr:sp macro="" textlink="">
      <xdr:nvSpPr>
        <xdr:cNvPr id="5" name="TextBox 4"/>
        <xdr:cNvSpPr txBox="1"/>
      </xdr:nvSpPr>
      <xdr:spPr>
        <a:xfrm>
          <a:off x="3943350" y="152400"/>
          <a:ext cx="3200399" cy="6286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NZ" sz="1000">
              <a:solidFill>
                <a:schemeClr val="accent6">
                  <a:lumMod val="75000"/>
                </a:schemeClr>
              </a:solidFill>
              <a:latin typeface="Arial" panose="020B0604020202020204" pitchFamily="34" charset="0"/>
              <a:cs typeface="Arial" panose="020B0604020202020204" pitchFamily="34" charset="0"/>
            </a:rPr>
            <a:t>Click</a:t>
          </a:r>
          <a:r>
            <a:rPr lang="en-NZ" sz="1000" baseline="0">
              <a:solidFill>
                <a:schemeClr val="accent6">
                  <a:lumMod val="75000"/>
                </a:schemeClr>
              </a:solidFill>
              <a:latin typeface="Arial" panose="020B0604020202020204" pitchFamily="34" charset="0"/>
              <a:cs typeface="Arial" panose="020B0604020202020204" pitchFamily="34" charset="0"/>
            </a:rPr>
            <a:t> on the down arrow. A drop down list will appear. Select a DHB from the list. This will update the tables and graphs below to show data for the DHB selected.</a:t>
          </a:r>
          <a:endParaRPr lang="en-NZ" sz="1000">
            <a:solidFill>
              <a:schemeClr val="accent6">
                <a:lumMod val="75000"/>
              </a:schemeClr>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895350</xdr:colOff>
          <xdr:row>2</xdr:row>
          <xdr:rowOff>9525</xdr:rowOff>
        </xdr:from>
        <xdr:to>
          <xdr:col>3</xdr:col>
          <xdr:colOff>104775</xdr:colOff>
          <xdr:row>3</xdr:row>
          <xdr:rowOff>19050</xdr:rowOff>
        </xdr:to>
        <xdr:sp macro="" textlink="">
          <xdr:nvSpPr>
            <xdr:cNvPr id="21515" name="Drop Down 11" descr="Select DHB" hidden="1">
              <a:extLst>
                <a:ext uri="{63B3BB69-23CF-44E3-9099-C40C66FF867C}">
                  <a14:compatExt spid="_x0000_s21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c:userShapes xmlns:c="http://schemas.openxmlformats.org/drawingml/2006/chart">
  <cdr:relSizeAnchor xmlns:cdr="http://schemas.openxmlformats.org/drawingml/2006/chartDrawing">
    <cdr:from>
      <cdr:x>0</cdr:x>
      <cdr:y>0.00583</cdr:y>
    </cdr:from>
    <cdr:to>
      <cdr:x>0.11095</cdr:x>
      <cdr:y>0.11688</cdr:y>
    </cdr:to>
    <cdr:sp macro="" textlink="">
      <cdr:nvSpPr>
        <cdr:cNvPr id="2" name="TextBox 1"/>
        <cdr:cNvSpPr txBox="1"/>
      </cdr:nvSpPr>
      <cdr:spPr>
        <a:xfrm xmlns:a="http://schemas.openxmlformats.org/drawingml/2006/main">
          <a:off x="0" y="17104"/>
          <a:ext cx="673181" cy="325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r>
            <a:rPr lang="en-NZ" sz="1100" baseline="0"/>
            <a:t> </a:t>
          </a:r>
          <a:endParaRPr lang="en-NZ" sz="1100"/>
        </a:p>
      </cdr:txBody>
    </cdr:sp>
  </cdr:relSizeAnchor>
</c:userShapes>
</file>

<file path=xl/drawings/drawing19.xml><?xml version="1.0" encoding="utf-8"?>
<c:userShapes xmlns:c="http://schemas.openxmlformats.org/drawingml/2006/chart">
  <cdr:relSizeAnchor xmlns:cdr="http://schemas.openxmlformats.org/drawingml/2006/chartDrawing">
    <cdr:from>
      <cdr:x>0</cdr:x>
      <cdr:y>0.00583</cdr:y>
    </cdr:from>
    <cdr:to>
      <cdr:x>0.11095</cdr:x>
      <cdr:y>0.11688</cdr:y>
    </cdr:to>
    <cdr:sp macro="" textlink="">
      <cdr:nvSpPr>
        <cdr:cNvPr id="2" name="TextBox 1"/>
        <cdr:cNvSpPr txBox="1"/>
      </cdr:nvSpPr>
      <cdr:spPr>
        <a:xfrm xmlns:a="http://schemas.openxmlformats.org/drawingml/2006/main">
          <a:off x="0" y="17104"/>
          <a:ext cx="673181" cy="325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r>
            <a:rPr lang="en-NZ" sz="1100" baseline="0"/>
            <a:t> </a:t>
          </a:r>
          <a:endParaRPr lang="en-NZ" sz="11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1347788</xdr:colOff>
      <xdr:row>0</xdr:row>
      <xdr:rowOff>0</xdr:rowOff>
    </xdr:from>
    <xdr:to>
      <xdr:col>0</xdr:col>
      <xdr:colOff>2033588</xdr:colOff>
      <xdr:row>1</xdr:row>
      <xdr:rowOff>25500</xdr:rowOff>
    </xdr:to>
    <xdr:sp macro="" textlink="">
      <xdr:nvSpPr>
        <xdr:cNvPr id="2" name="TextBox 1">
          <a:hlinkClick xmlns:r="http://schemas.openxmlformats.org/officeDocument/2006/relationships" r:id="rId1"/>
        </xdr:cNvPr>
        <xdr:cNvSpPr txBox="1"/>
      </xdr:nvSpPr>
      <xdr:spPr>
        <a:xfrm>
          <a:off x="1347788" y="0"/>
          <a:ext cx="685800" cy="21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u="sng">
              <a:solidFill>
                <a:srgbClr val="0070C0"/>
              </a:solidFill>
              <a:latin typeface="Arial" panose="020B0604020202020204" pitchFamily="34" charset="0"/>
              <a:cs typeface="Arial" panose="020B0604020202020204" pitchFamily="34" charset="0"/>
            </a:rPr>
            <a:t>Glossary</a:t>
          </a:r>
        </a:p>
      </xdr:txBody>
    </xdr:sp>
    <xdr:clientData/>
  </xdr:twoCellAnchor>
  <xdr:twoCellAnchor>
    <xdr:from>
      <xdr:col>0</xdr:col>
      <xdr:colOff>2295525</xdr:colOff>
      <xdr:row>0</xdr:row>
      <xdr:rowOff>0</xdr:rowOff>
    </xdr:from>
    <xdr:to>
      <xdr:col>0</xdr:col>
      <xdr:colOff>3600451</xdr:colOff>
      <xdr:row>1</xdr:row>
      <xdr:rowOff>25500</xdr:rowOff>
    </xdr:to>
    <xdr:sp macro="" textlink="">
      <xdr:nvSpPr>
        <xdr:cNvPr id="3" name="TextBox 2">
          <a:hlinkClick xmlns:r="http://schemas.openxmlformats.org/officeDocument/2006/relationships" r:id="rId2"/>
        </xdr:cNvPr>
        <xdr:cNvSpPr txBox="1"/>
      </xdr:nvSpPr>
      <xdr:spPr>
        <a:xfrm>
          <a:off x="2295525" y="0"/>
          <a:ext cx="1304926" cy="21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u="sng">
              <a:solidFill>
                <a:srgbClr val="0070C0"/>
              </a:solidFill>
              <a:latin typeface="Arial" panose="020B0604020202020204" pitchFamily="34" charset="0"/>
              <a:cs typeface="Arial" panose="020B0604020202020204" pitchFamily="34" charset="0"/>
            </a:rPr>
            <a:t>About the publication</a:t>
          </a:r>
        </a:p>
      </xdr:txBody>
    </xdr:sp>
    <xdr:clientData/>
  </xdr:twoCellAnchor>
  <xdr:twoCellAnchor>
    <xdr:from>
      <xdr:col>0</xdr:col>
      <xdr:colOff>0</xdr:colOff>
      <xdr:row>0</xdr:row>
      <xdr:rowOff>0</xdr:rowOff>
    </xdr:from>
    <xdr:to>
      <xdr:col>0</xdr:col>
      <xdr:colOff>1085850</xdr:colOff>
      <xdr:row>1</xdr:row>
      <xdr:rowOff>28574</xdr:rowOff>
    </xdr:to>
    <xdr:sp macro="" textlink="">
      <xdr:nvSpPr>
        <xdr:cNvPr id="4" name="TextBox 3">
          <a:hlinkClick xmlns:r="http://schemas.openxmlformats.org/officeDocument/2006/relationships" r:id="rId3"/>
        </xdr:cNvPr>
        <xdr:cNvSpPr txBox="1"/>
      </xdr:nvSpPr>
      <xdr:spPr>
        <a:xfrm>
          <a:off x="0" y="0"/>
          <a:ext cx="1085850"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u="sng">
              <a:solidFill>
                <a:srgbClr val="0070C0"/>
              </a:solidFill>
              <a:latin typeface="Arial" panose="020B0604020202020204" pitchFamily="34" charset="0"/>
              <a:cs typeface="Arial" panose="020B0604020202020204" pitchFamily="34" charset="0"/>
            </a:rPr>
            <a:t>Table of</a:t>
          </a:r>
          <a:r>
            <a:rPr lang="en-NZ" sz="900" u="sng" baseline="0">
              <a:solidFill>
                <a:srgbClr val="0070C0"/>
              </a:solidFill>
              <a:latin typeface="Arial" panose="020B0604020202020204" pitchFamily="34" charset="0"/>
              <a:cs typeface="Arial" panose="020B0604020202020204" pitchFamily="34" charset="0"/>
            </a:rPr>
            <a:t> contents</a:t>
          </a:r>
          <a:endParaRPr lang="en-NZ" sz="9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3</xdr:col>
      <xdr:colOff>0</xdr:colOff>
      <xdr:row>15</xdr:row>
      <xdr:rowOff>0</xdr:rowOff>
    </xdr:from>
    <xdr:to>
      <xdr:col>3</xdr:col>
      <xdr:colOff>809625</xdr:colOff>
      <xdr:row>15</xdr:row>
      <xdr:rowOff>219075</xdr:rowOff>
    </xdr:to>
    <xdr:sp macro="" textlink="">
      <xdr:nvSpPr>
        <xdr:cNvPr id="13" name="TextBox 12">
          <a:hlinkClick xmlns:r="http://schemas.openxmlformats.org/officeDocument/2006/relationships" r:id="rId4"/>
        </xdr:cNvPr>
        <xdr:cNvSpPr txBox="1"/>
      </xdr:nvSpPr>
      <xdr:spPr>
        <a:xfrm>
          <a:off x="9553575" y="429577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3</a:t>
          </a:r>
        </a:p>
      </xdr:txBody>
    </xdr:sp>
    <xdr:clientData/>
  </xdr:twoCellAnchor>
  <xdr:twoCellAnchor>
    <xdr:from>
      <xdr:col>3</xdr:col>
      <xdr:colOff>0</xdr:colOff>
      <xdr:row>5</xdr:row>
      <xdr:rowOff>0</xdr:rowOff>
    </xdr:from>
    <xdr:to>
      <xdr:col>3</xdr:col>
      <xdr:colOff>809625</xdr:colOff>
      <xdr:row>5</xdr:row>
      <xdr:rowOff>219075</xdr:rowOff>
    </xdr:to>
    <xdr:sp macro="" textlink="">
      <xdr:nvSpPr>
        <xdr:cNvPr id="14" name="TextBox 13">
          <a:hlinkClick xmlns:r="http://schemas.openxmlformats.org/officeDocument/2006/relationships" r:id="rId5"/>
        </xdr:cNvPr>
        <xdr:cNvSpPr txBox="1"/>
      </xdr:nvSpPr>
      <xdr:spPr>
        <a:xfrm>
          <a:off x="9553575" y="9906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1</a:t>
          </a:r>
        </a:p>
      </xdr:txBody>
    </xdr:sp>
    <xdr:clientData/>
  </xdr:twoCellAnchor>
  <xdr:twoCellAnchor>
    <xdr:from>
      <xdr:col>3</xdr:col>
      <xdr:colOff>0</xdr:colOff>
      <xdr:row>10</xdr:row>
      <xdr:rowOff>0</xdr:rowOff>
    </xdr:from>
    <xdr:to>
      <xdr:col>3</xdr:col>
      <xdr:colOff>809625</xdr:colOff>
      <xdr:row>10</xdr:row>
      <xdr:rowOff>219075</xdr:rowOff>
    </xdr:to>
    <xdr:sp macro="" textlink="">
      <xdr:nvSpPr>
        <xdr:cNvPr id="15" name="TextBox 14">
          <a:hlinkClick xmlns:r="http://schemas.openxmlformats.org/officeDocument/2006/relationships" r:id="rId6"/>
        </xdr:cNvPr>
        <xdr:cNvSpPr txBox="1"/>
      </xdr:nvSpPr>
      <xdr:spPr>
        <a:xfrm>
          <a:off x="9553575" y="24765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2</a:t>
          </a:r>
        </a:p>
      </xdr:txBody>
    </xdr:sp>
    <xdr:clientData/>
  </xdr:twoCellAnchor>
  <xdr:twoCellAnchor>
    <xdr:from>
      <xdr:col>3</xdr:col>
      <xdr:colOff>0</xdr:colOff>
      <xdr:row>20</xdr:row>
      <xdr:rowOff>0</xdr:rowOff>
    </xdr:from>
    <xdr:to>
      <xdr:col>3</xdr:col>
      <xdr:colOff>809625</xdr:colOff>
      <xdr:row>20</xdr:row>
      <xdr:rowOff>219075</xdr:rowOff>
    </xdr:to>
    <xdr:sp macro="" textlink="">
      <xdr:nvSpPr>
        <xdr:cNvPr id="16" name="TextBox 15">
          <a:hlinkClick xmlns:r="http://schemas.openxmlformats.org/officeDocument/2006/relationships" r:id="rId7"/>
        </xdr:cNvPr>
        <xdr:cNvSpPr txBox="1"/>
      </xdr:nvSpPr>
      <xdr:spPr>
        <a:xfrm>
          <a:off x="9677400" y="626745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4</a:t>
          </a:r>
        </a:p>
      </xdr:txBody>
    </xdr:sp>
    <xdr:clientData/>
  </xdr:twoCellAnchor>
  <xdr:twoCellAnchor>
    <xdr:from>
      <xdr:col>3</xdr:col>
      <xdr:colOff>0</xdr:colOff>
      <xdr:row>37</xdr:row>
      <xdr:rowOff>0</xdr:rowOff>
    </xdr:from>
    <xdr:to>
      <xdr:col>3</xdr:col>
      <xdr:colOff>809625</xdr:colOff>
      <xdr:row>37</xdr:row>
      <xdr:rowOff>219075</xdr:rowOff>
    </xdr:to>
    <xdr:sp macro="" textlink="">
      <xdr:nvSpPr>
        <xdr:cNvPr id="17" name="TextBox 16">
          <a:hlinkClick xmlns:r="http://schemas.openxmlformats.org/officeDocument/2006/relationships" r:id="rId8"/>
        </xdr:cNvPr>
        <xdr:cNvSpPr txBox="1"/>
      </xdr:nvSpPr>
      <xdr:spPr>
        <a:xfrm>
          <a:off x="9677400" y="1240155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5</a:t>
          </a:r>
        </a:p>
      </xdr:txBody>
    </xdr:sp>
    <xdr:clientData/>
  </xdr:twoCellAnchor>
  <xdr:twoCellAnchor>
    <xdr:from>
      <xdr:col>3</xdr:col>
      <xdr:colOff>0</xdr:colOff>
      <xdr:row>23</xdr:row>
      <xdr:rowOff>0</xdr:rowOff>
    </xdr:from>
    <xdr:to>
      <xdr:col>3</xdr:col>
      <xdr:colOff>809625</xdr:colOff>
      <xdr:row>23</xdr:row>
      <xdr:rowOff>219075</xdr:rowOff>
    </xdr:to>
    <xdr:sp macro="" textlink="">
      <xdr:nvSpPr>
        <xdr:cNvPr id="12" name="TextBox 11">
          <a:hlinkClick xmlns:r="http://schemas.openxmlformats.org/officeDocument/2006/relationships" r:id="rId9"/>
        </xdr:cNvPr>
        <xdr:cNvSpPr txBox="1"/>
      </xdr:nvSpPr>
      <xdr:spPr>
        <a:xfrm>
          <a:off x="9782175" y="759142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19</a:t>
          </a:r>
        </a:p>
      </xdr:txBody>
    </xdr:sp>
    <xdr:clientData/>
  </xdr:twoCellAnchor>
  <xdr:twoCellAnchor>
    <xdr:from>
      <xdr:col>3</xdr:col>
      <xdr:colOff>0</xdr:colOff>
      <xdr:row>26</xdr:row>
      <xdr:rowOff>0</xdr:rowOff>
    </xdr:from>
    <xdr:to>
      <xdr:col>3</xdr:col>
      <xdr:colOff>809625</xdr:colOff>
      <xdr:row>26</xdr:row>
      <xdr:rowOff>219075</xdr:rowOff>
    </xdr:to>
    <xdr:sp macro="" textlink="">
      <xdr:nvSpPr>
        <xdr:cNvPr id="18" name="TextBox 17">
          <a:hlinkClick xmlns:r="http://schemas.openxmlformats.org/officeDocument/2006/relationships" r:id="rId10"/>
        </xdr:cNvPr>
        <xdr:cNvSpPr txBox="1"/>
      </xdr:nvSpPr>
      <xdr:spPr>
        <a:xfrm>
          <a:off x="9782175" y="842962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21</a:t>
          </a:r>
        </a:p>
      </xdr:txBody>
    </xdr:sp>
    <xdr:clientData/>
  </xdr:twoCellAnchor>
  <xdr:twoCellAnchor>
    <xdr:from>
      <xdr:col>3</xdr:col>
      <xdr:colOff>0</xdr:colOff>
      <xdr:row>28</xdr:row>
      <xdr:rowOff>0</xdr:rowOff>
    </xdr:from>
    <xdr:to>
      <xdr:col>3</xdr:col>
      <xdr:colOff>809625</xdr:colOff>
      <xdr:row>28</xdr:row>
      <xdr:rowOff>219075</xdr:rowOff>
    </xdr:to>
    <xdr:sp macro="" textlink="">
      <xdr:nvSpPr>
        <xdr:cNvPr id="19" name="TextBox 18">
          <a:hlinkClick xmlns:r="http://schemas.openxmlformats.org/officeDocument/2006/relationships" r:id="rId11"/>
        </xdr:cNvPr>
        <xdr:cNvSpPr txBox="1"/>
      </xdr:nvSpPr>
      <xdr:spPr>
        <a:xfrm>
          <a:off x="9782175" y="894397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9</a:t>
          </a:r>
        </a:p>
      </xdr:txBody>
    </xdr:sp>
    <xdr:clientData/>
  </xdr:twoCellAnchor>
  <xdr:twoCellAnchor>
    <xdr:from>
      <xdr:col>3</xdr:col>
      <xdr:colOff>933450</xdr:colOff>
      <xdr:row>28</xdr:row>
      <xdr:rowOff>9525</xdr:rowOff>
    </xdr:from>
    <xdr:to>
      <xdr:col>3</xdr:col>
      <xdr:colOff>1743075</xdr:colOff>
      <xdr:row>28</xdr:row>
      <xdr:rowOff>228600</xdr:rowOff>
    </xdr:to>
    <xdr:sp macro="" textlink="">
      <xdr:nvSpPr>
        <xdr:cNvPr id="21" name="TextBox 20">
          <a:hlinkClick xmlns:r="http://schemas.openxmlformats.org/officeDocument/2006/relationships" r:id="rId12"/>
        </xdr:cNvPr>
        <xdr:cNvSpPr txBox="1"/>
      </xdr:nvSpPr>
      <xdr:spPr>
        <a:xfrm>
          <a:off x="10715625" y="89535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10</a:t>
          </a:r>
        </a:p>
      </xdr:txBody>
    </xdr:sp>
    <xdr:clientData/>
  </xdr:twoCellAnchor>
  <xdr:twoCellAnchor>
    <xdr:from>
      <xdr:col>3</xdr:col>
      <xdr:colOff>0</xdr:colOff>
      <xdr:row>32</xdr:row>
      <xdr:rowOff>0</xdr:rowOff>
    </xdr:from>
    <xdr:to>
      <xdr:col>3</xdr:col>
      <xdr:colOff>809625</xdr:colOff>
      <xdr:row>32</xdr:row>
      <xdr:rowOff>219075</xdr:rowOff>
    </xdr:to>
    <xdr:sp macro="" textlink="">
      <xdr:nvSpPr>
        <xdr:cNvPr id="22" name="TextBox 21">
          <a:hlinkClick xmlns:r="http://schemas.openxmlformats.org/officeDocument/2006/relationships" r:id="rId13"/>
        </xdr:cNvPr>
        <xdr:cNvSpPr txBox="1"/>
      </xdr:nvSpPr>
      <xdr:spPr>
        <a:xfrm>
          <a:off x="9782175" y="1042987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24</a:t>
          </a:r>
        </a:p>
      </xdr:txBody>
    </xdr:sp>
    <xdr:clientData/>
  </xdr:twoCellAnchor>
  <xdr:twoCellAnchor>
    <xdr:from>
      <xdr:col>3</xdr:col>
      <xdr:colOff>933450</xdr:colOff>
      <xdr:row>32</xdr:row>
      <xdr:rowOff>9525</xdr:rowOff>
    </xdr:from>
    <xdr:to>
      <xdr:col>3</xdr:col>
      <xdr:colOff>1743075</xdr:colOff>
      <xdr:row>32</xdr:row>
      <xdr:rowOff>228600</xdr:rowOff>
    </xdr:to>
    <xdr:sp macro="" textlink="">
      <xdr:nvSpPr>
        <xdr:cNvPr id="23" name="TextBox 22">
          <a:hlinkClick xmlns:r="http://schemas.openxmlformats.org/officeDocument/2006/relationships" r:id="rId14"/>
        </xdr:cNvPr>
        <xdr:cNvSpPr txBox="1"/>
      </xdr:nvSpPr>
      <xdr:spPr>
        <a:xfrm>
          <a:off x="10715625" y="104394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25</a:t>
          </a:r>
        </a:p>
      </xdr:txBody>
    </xdr:sp>
    <xdr:clientData/>
  </xdr:twoCellAnchor>
  <xdr:twoCellAnchor>
    <xdr:from>
      <xdr:col>3</xdr:col>
      <xdr:colOff>933450</xdr:colOff>
      <xdr:row>37</xdr:row>
      <xdr:rowOff>0</xdr:rowOff>
    </xdr:from>
    <xdr:to>
      <xdr:col>3</xdr:col>
      <xdr:colOff>1743075</xdr:colOff>
      <xdr:row>37</xdr:row>
      <xdr:rowOff>219075</xdr:rowOff>
    </xdr:to>
    <xdr:sp macro="" textlink="">
      <xdr:nvSpPr>
        <xdr:cNvPr id="20" name="TextBox 19">
          <a:hlinkClick xmlns:r="http://schemas.openxmlformats.org/officeDocument/2006/relationships" r:id="rId15"/>
        </xdr:cNvPr>
        <xdr:cNvSpPr txBox="1"/>
      </xdr:nvSpPr>
      <xdr:spPr>
        <a:xfrm>
          <a:off x="10715625" y="1240155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12</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cdr:x>
      <cdr:y>0.00583</cdr:y>
    </cdr:from>
    <cdr:to>
      <cdr:x>0.11095</cdr:x>
      <cdr:y>0.11688</cdr:y>
    </cdr:to>
    <cdr:sp macro="" textlink="">
      <cdr:nvSpPr>
        <cdr:cNvPr id="2" name="TextBox 1"/>
        <cdr:cNvSpPr txBox="1"/>
      </cdr:nvSpPr>
      <cdr:spPr>
        <a:xfrm xmlns:a="http://schemas.openxmlformats.org/drawingml/2006/main">
          <a:off x="0" y="17104"/>
          <a:ext cx="673181" cy="325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r>
            <a:rPr lang="en-NZ" sz="1100" baseline="0"/>
            <a:t> </a:t>
          </a:r>
          <a:endParaRPr lang="en-NZ" sz="1100"/>
        </a:p>
      </cdr:txBody>
    </cdr:sp>
  </cdr:relSizeAnchor>
  <cdr:relSizeAnchor xmlns:cdr="http://schemas.openxmlformats.org/drawingml/2006/chartDrawing">
    <cdr:from>
      <cdr:x>0.01314</cdr:x>
      <cdr:y>0.85827</cdr:y>
    </cdr:from>
    <cdr:to>
      <cdr:x>0.98002</cdr:x>
      <cdr:y>0.97928</cdr:y>
    </cdr:to>
    <cdr:sp macro="" textlink="">
      <cdr:nvSpPr>
        <cdr:cNvPr id="3" name="TextBox 1"/>
        <cdr:cNvSpPr txBox="1"/>
      </cdr:nvSpPr>
      <cdr:spPr>
        <a:xfrm xmlns:a="http://schemas.openxmlformats.org/drawingml/2006/main">
          <a:off x="79350" y="3114676"/>
          <a:ext cx="5838844" cy="43915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Blue and gray bars represent</a:t>
          </a:r>
          <a:r>
            <a:rPr lang="en-NZ" sz="900" baseline="0">
              <a:solidFill>
                <a:schemeClr val="tx1">
                  <a:lumMod val="75000"/>
                  <a:lumOff val="25000"/>
                </a:schemeClr>
              </a:solidFill>
              <a:latin typeface="Arial" panose="020B0604020202020204" pitchFamily="34" charset="0"/>
              <a:cs typeface="Arial" panose="020B0604020202020204" pitchFamily="34" charset="0"/>
            </a:rPr>
            <a:t> DHB fetal and infant death</a:t>
          </a:r>
          <a:r>
            <a:rPr lang="en-NZ" sz="900">
              <a:solidFill>
                <a:schemeClr val="tx1">
                  <a:lumMod val="75000"/>
                  <a:lumOff val="25000"/>
                </a:schemeClr>
              </a:solidFill>
              <a:latin typeface="Arial" panose="020B0604020202020204" pitchFamily="34" charset="0"/>
              <a:cs typeface="Arial" panose="020B0604020202020204" pitchFamily="34" charset="0"/>
            </a:rPr>
            <a:t> rates, respectively, with error bars as the 95% confidence interval. Orange dashes represent the national rate. Deprivation quintile was derived</a:t>
          </a:r>
          <a:r>
            <a:rPr lang="en-NZ" sz="900" baseline="0">
              <a:solidFill>
                <a:schemeClr val="tx1">
                  <a:lumMod val="75000"/>
                  <a:lumOff val="25000"/>
                </a:schemeClr>
              </a:solidFill>
              <a:latin typeface="Arial" panose="020B0604020202020204" pitchFamily="34" charset="0"/>
              <a:cs typeface="Arial" panose="020B0604020202020204" pitchFamily="34" charset="0"/>
            </a:rPr>
            <a:t> from the 2006 New Zealand Deprivation Index.</a:t>
          </a:r>
          <a:endParaRPr lang="en-NZ" sz="900">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257175</xdr:colOff>
      <xdr:row>24</xdr:row>
      <xdr:rowOff>19050</xdr:rowOff>
    </xdr:from>
    <xdr:to>
      <xdr:col>11</xdr:col>
      <xdr:colOff>494469</xdr:colOff>
      <xdr:row>40</xdr:row>
      <xdr:rowOff>85725</xdr:rowOff>
    </xdr:to>
    <xdr:pic>
      <xdr:nvPicPr>
        <xdr:cNvPr id="5" name="Picture 4" descr="Time periods for each category, eg fetal, infant, early neonatal, late neonatal, post-neonatal, perinatal and neonatal deaths. " title="Time periods for fetal and infant death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5476875"/>
          <a:ext cx="7457244" cy="311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96</xdr:row>
      <xdr:rowOff>3</xdr:rowOff>
    </xdr:from>
    <xdr:to>
      <xdr:col>10</xdr:col>
      <xdr:colOff>323280</xdr:colOff>
      <xdr:row>147</xdr:row>
      <xdr:rowOff>4503</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3774403"/>
          <a:ext cx="6933630" cy="9720000"/>
        </a:xfrm>
        <a:prstGeom prst="rect">
          <a:avLst/>
        </a:prstGeom>
      </xdr:spPr>
    </xdr:pic>
    <xdr:clientData/>
  </xdr:twoCellAnchor>
  <xdr:twoCellAnchor editAs="oneCell">
    <xdr:from>
      <xdr:col>0</xdr:col>
      <xdr:colOff>0</xdr:colOff>
      <xdr:row>42</xdr:row>
      <xdr:rowOff>3</xdr:rowOff>
    </xdr:from>
    <xdr:to>
      <xdr:col>10</xdr:col>
      <xdr:colOff>409650</xdr:colOff>
      <xdr:row>93</xdr:row>
      <xdr:rowOff>125582</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487403"/>
          <a:ext cx="7020000" cy="984107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19</xdr:row>
      <xdr:rowOff>28575</xdr:rowOff>
    </xdr:from>
    <xdr:to>
      <xdr:col>1</xdr:col>
      <xdr:colOff>4524375</xdr:colOff>
      <xdr:row>19</xdr:row>
      <xdr:rowOff>361950</xdr:rowOff>
    </xdr:to>
    <xdr:pic>
      <xdr:nvPicPr>
        <xdr:cNvPr id="19" name="Picture 18" descr="Infant deaths / live births * 1000" title="Infant death rat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 y="9525000"/>
          <a:ext cx="452437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23</xdr:row>
      <xdr:rowOff>19050</xdr:rowOff>
    </xdr:from>
    <xdr:to>
      <xdr:col>1</xdr:col>
      <xdr:colOff>3438525</xdr:colOff>
      <xdr:row>23</xdr:row>
      <xdr:rowOff>352425</xdr:rowOff>
    </xdr:to>
    <xdr:pic>
      <xdr:nvPicPr>
        <xdr:cNvPr id="20" name="Picture 19" descr="Neonatal deaths / Live births * 1000" title="Neonatal death rat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2106275"/>
          <a:ext cx="342900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25</xdr:row>
      <xdr:rowOff>38100</xdr:rowOff>
    </xdr:from>
    <xdr:to>
      <xdr:col>1</xdr:col>
      <xdr:colOff>3438525</xdr:colOff>
      <xdr:row>25</xdr:row>
      <xdr:rowOff>371475</xdr:rowOff>
    </xdr:to>
    <xdr:pic>
      <xdr:nvPicPr>
        <xdr:cNvPr id="21" name="Picture 20" descr="Perinatal deaths / Total births * 1000" title="Perinatal death rat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13582650"/>
          <a:ext cx="342900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27</xdr:row>
      <xdr:rowOff>28575</xdr:rowOff>
    </xdr:from>
    <xdr:to>
      <xdr:col>1</xdr:col>
      <xdr:colOff>2038350</xdr:colOff>
      <xdr:row>27</xdr:row>
      <xdr:rowOff>361950</xdr:rowOff>
    </xdr:to>
    <xdr:pic>
      <xdr:nvPicPr>
        <xdr:cNvPr id="23" name="Picture 22" descr="Post-neonatal deaths / Live births * 1000" title="Post neonatal death rat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90650" y="14706600"/>
          <a:ext cx="200977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35</xdr:row>
      <xdr:rowOff>28575</xdr:rowOff>
    </xdr:from>
    <xdr:to>
      <xdr:col>1</xdr:col>
      <xdr:colOff>1514475</xdr:colOff>
      <xdr:row>35</xdr:row>
      <xdr:rowOff>361950</xdr:rowOff>
    </xdr:to>
    <xdr:pic>
      <xdr:nvPicPr>
        <xdr:cNvPr id="24" name="Picture 23" descr="SUDI deaths / Live births * 1000" title="SUDI death rat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81125" y="18754725"/>
          <a:ext cx="14954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0</xdr:rowOff>
    </xdr:from>
    <xdr:to>
      <xdr:col>1</xdr:col>
      <xdr:colOff>1495425</xdr:colOff>
      <xdr:row>30</xdr:row>
      <xdr:rowOff>333375</xdr:rowOff>
    </xdr:to>
    <xdr:pic>
      <xdr:nvPicPr>
        <xdr:cNvPr id="25" name="Picture 24" descr="SIDS deaths / Live births * 1000" title="SIDS rat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62075" y="16135350"/>
          <a:ext cx="14954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2838450</xdr:colOff>
      <xdr:row>15</xdr:row>
      <xdr:rowOff>333375</xdr:rowOff>
    </xdr:to>
    <xdr:pic>
      <xdr:nvPicPr>
        <xdr:cNvPr id="9" name="Picture 8" descr="(Fetal deaths/total births)*1000" title="Fetal death rat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62075" y="8201025"/>
          <a:ext cx="283845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219403</xdr:colOff>
      <xdr:row>50</xdr:row>
      <xdr:rowOff>9526</xdr:rowOff>
    </xdr:from>
    <xdr:to>
      <xdr:col>15</xdr:col>
      <xdr:colOff>205088</xdr:colOff>
      <xdr:row>51</xdr:row>
      <xdr:rowOff>104776</xdr:rowOff>
    </xdr:to>
    <xdr:pic>
      <xdr:nvPicPr>
        <xdr:cNvPr id="2" name="Picture 1"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82428" y="4686301"/>
          <a:ext cx="576235" cy="285750"/>
        </a:xfrm>
        <a:prstGeom prst="rect">
          <a:avLst/>
        </a:prstGeom>
      </xdr:spPr>
    </xdr:pic>
    <xdr:clientData/>
  </xdr:twoCellAnchor>
  <xdr:twoCellAnchor editAs="oneCell">
    <xdr:from>
      <xdr:col>14</xdr:col>
      <xdr:colOff>266700</xdr:colOff>
      <xdr:row>74</xdr:row>
      <xdr:rowOff>47625</xdr:rowOff>
    </xdr:from>
    <xdr:to>
      <xdr:col>15</xdr:col>
      <xdr:colOff>252385</xdr:colOff>
      <xdr:row>75</xdr:row>
      <xdr:rowOff>142875</xdr:rowOff>
    </xdr:to>
    <xdr:pic>
      <xdr:nvPicPr>
        <xdr:cNvPr id="20" name="Picture 19"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9725" y="9296400"/>
          <a:ext cx="576235" cy="285750"/>
        </a:xfrm>
        <a:prstGeom prst="rect">
          <a:avLst/>
        </a:prstGeom>
      </xdr:spPr>
    </xdr:pic>
    <xdr:clientData/>
  </xdr:twoCellAnchor>
  <xdr:twoCellAnchor editAs="oneCell">
    <xdr:from>
      <xdr:col>14</xdr:col>
      <xdr:colOff>266700</xdr:colOff>
      <xdr:row>98</xdr:row>
      <xdr:rowOff>66675</xdr:rowOff>
    </xdr:from>
    <xdr:to>
      <xdr:col>15</xdr:col>
      <xdr:colOff>252385</xdr:colOff>
      <xdr:row>99</xdr:row>
      <xdr:rowOff>161925</xdr:rowOff>
    </xdr:to>
    <xdr:pic>
      <xdr:nvPicPr>
        <xdr:cNvPr id="21" name="Picture 20"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9725" y="13887450"/>
          <a:ext cx="576235" cy="285750"/>
        </a:xfrm>
        <a:prstGeom prst="rect">
          <a:avLst/>
        </a:prstGeom>
      </xdr:spPr>
    </xdr:pic>
    <xdr:clientData/>
  </xdr:twoCellAnchor>
  <xdr:twoCellAnchor editAs="oneCell">
    <xdr:from>
      <xdr:col>14</xdr:col>
      <xdr:colOff>238125</xdr:colOff>
      <xdr:row>120</xdr:row>
      <xdr:rowOff>171450</xdr:rowOff>
    </xdr:from>
    <xdr:to>
      <xdr:col>15</xdr:col>
      <xdr:colOff>223810</xdr:colOff>
      <xdr:row>122</xdr:row>
      <xdr:rowOff>76200</xdr:rowOff>
    </xdr:to>
    <xdr:pic>
      <xdr:nvPicPr>
        <xdr:cNvPr id="22" name="Picture 21"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7325" y="23021925"/>
          <a:ext cx="576235" cy="285750"/>
        </a:xfrm>
        <a:prstGeom prst="rect">
          <a:avLst/>
        </a:prstGeom>
      </xdr:spPr>
    </xdr:pic>
    <xdr:clientData/>
  </xdr:twoCellAnchor>
  <xdr:twoCellAnchor editAs="oneCell">
    <xdr:from>
      <xdr:col>14</xdr:col>
      <xdr:colOff>190500</xdr:colOff>
      <xdr:row>144</xdr:row>
      <xdr:rowOff>66675</xdr:rowOff>
    </xdr:from>
    <xdr:to>
      <xdr:col>15</xdr:col>
      <xdr:colOff>176185</xdr:colOff>
      <xdr:row>145</xdr:row>
      <xdr:rowOff>161925</xdr:rowOff>
    </xdr:to>
    <xdr:pic>
      <xdr:nvPicPr>
        <xdr:cNvPr id="23" name="Picture 22"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9700" y="27679650"/>
          <a:ext cx="576235" cy="285750"/>
        </a:xfrm>
        <a:prstGeom prst="rect">
          <a:avLst/>
        </a:prstGeom>
      </xdr:spPr>
    </xdr:pic>
    <xdr:clientData/>
  </xdr:twoCellAnchor>
  <xdr:twoCellAnchor editAs="oneCell">
    <xdr:from>
      <xdr:col>14</xdr:col>
      <xdr:colOff>238125</xdr:colOff>
      <xdr:row>167</xdr:row>
      <xdr:rowOff>47625</xdr:rowOff>
    </xdr:from>
    <xdr:to>
      <xdr:col>15</xdr:col>
      <xdr:colOff>223810</xdr:colOff>
      <xdr:row>168</xdr:row>
      <xdr:rowOff>142875</xdr:rowOff>
    </xdr:to>
    <xdr:pic>
      <xdr:nvPicPr>
        <xdr:cNvPr id="24" name="Picture 23"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7325" y="31851600"/>
          <a:ext cx="576235" cy="285750"/>
        </a:xfrm>
        <a:prstGeom prst="rect">
          <a:avLst/>
        </a:prstGeom>
      </xdr:spPr>
    </xdr:pic>
    <xdr:clientData/>
  </xdr:twoCellAnchor>
  <xdr:twoCellAnchor editAs="oneCell">
    <xdr:from>
      <xdr:col>14</xdr:col>
      <xdr:colOff>190500</xdr:colOff>
      <xdr:row>190</xdr:row>
      <xdr:rowOff>9525</xdr:rowOff>
    </xdr:from>
    <xdr:to>
      <xdr:col>15</xdr:col>
      <xdr:colOff>176185</xdr:colOff>
      <xdr:row>191</xdr:row>
      <xdr:rowOff>104775</xdr:rowOff>
    </xdr:to>
    <xdr:pic>
      <xdr:nvPicPr>
        <xdr:cNvPr id="25" name="Picture 24"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9700" y="36195000"/>
          <a:ext cx="576235" cy="285750"/>
        </a:xfrm>
        <a:prstGeom prst="rect">
          <a:avLst/>
        </a:prstGeom>
      </xdr:spPr>
    </xdr:pic>
    <xdr:clientData/>
  </xdr:twoCellAnchor>
  <xdr:oneCellAnchor>
    <xdr:from>
      <xdr:col>17</xdr:col>
      <xdr:colOff>200353</xdr:colOff>
      <xdr:row>26</xdr:row>
      <xdr:rowOff>19051</xdr:rowOff>
    </xdr:from>
    <xdr:ext cx="576235" cy="285750"/>
    <xdr:pic>
      <xdr:nvPicPr>
        <xdr:cNvPr id="17" name="Picture 16"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15928" y="4962526"/>
          <a:ext cx="576235" cy="285750"/>
        </a:xfrm>
        <a:prstGeom prst="rect">
          <a:avLst/>
        </a:prstGeom>
      </xdr:spPr>
    </xdr:pic>
    <xdr:clientData/>
  </xdr:oneCellAnchor>
  <xdr:twoCellAnchor>
    <xdr:from>
      <xdr:col>0</xdr:col>
      <xdr:colOff>161924</xdr:colOff>
      <xdr:row>6</xdr:row>
      <xdr:rowOff>57150</xdr:rowOff>
    </xdr:from>
    <xdr:to>
      <xdr:col>10</xdr:col>
      <xdr:colOff>552449</xdr:colOff>
      <xdr:row>26</xdr:row>
      <xdr:rowOff>57149</xdr:rowOff>
    </xdr:to>
    <xdr:graphicFrame macro="">
      <xdr:nvGraphicFramePr>
        <xdr:cNvPr id="18" name="Chart 17" title="Figure 1: Number and rate of fetal and infant deaths, 1996-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32</xdr:row>
      <xdr:rowOff>0</xdr:rowOff>
    </xdr:from>
    <xdr:to>
      <xdr:col>10</xdr:col>
      <xdr:colOff>442125</xdr:colOff>
      <xdr:row>50</xdr:row>
      <xdr:rowOff>171000</xdr:rowOff>
    </xdr:to>
    <xdr:graphicFrame macro="">
      <xdr:nvGraphicFramePr>
        <xdr:cNvPr id="26" name="Chart 25" title="Figure 2: Fetal and infant death rates by ethnic group, 2007-2011 and 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56</xdr:row>
      <xdr:rowOff>0</xdr:rowOff>
    </xdr:from>
    <xdr:to>
      <xdr:col>10</xdr:col>
      <xdr:colOff>442125</xdr:colOff>
      <xdr:row>74</xdr:row>
      <xdr:rowOff>171000</xdr:rowOff>
    </xdr:to>
    <xdr:graphicFrame macro="">
      <xdr:nvGraphicFramePr>
        <xdr:cNvPr id="27" name="Chart 26" title="Figure 3: Fetal and infant death rates by maternal age group, 2007-2011 and 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80</xdr:row>
      <xdr:rowOff>0</xdr:rowOff>
    </xdr:from>
    <xdr:to>
      <xdr:col>10</xdr:col>
      <xdr:colOff>442125</xdr:colOff>
      <xdr:row>98</xdr:row>
      <xdr:rowOff>171000</xdr:rowOff>
    </xdr:to>
    <xdr:graphicFrame macro="">
      <xdr:nvGraphicFramePr>
        <xdr:cNvPr id="28" name="Chart 27" title="Figure 4: Rate of fetal and infant deaths by deprivation quintile of residence, 2007-2011 and 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104</xdr:row>
      <xdr:rowOff>0</xdr:rowOff>
    </xdr:from>
    <xdr:to>
      <xdr:col>11</xdr:col>
      <xdr:colOff>28575</xdr:colOff>
      <xdr:row>122</xdr:row>
      <xdr:rowOff>95250</xdr:rowOff>
    </xdr:to>
    <xdr:graphicFrame macro="">
      <xdr:nvGraphicFramePr>
        <xdr:cNvPr id="30" name="Chart 29" title="Figure 5: Rates of sudden unexpected death in infancy (SUDI) and sudden infant death syndrome (SIDS), 2000-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127</xdr:row>
      <xdr:rowOff>0</xdr:rowOff>
    </xdr:from>
    <xdr:to>
      <xdr:col>11</xdr:col>
      <xdr:colOff>28575</xdr:colOff>
      <xdr:row>145</xdr:row>
      <xdr:rowOff>171000</xdr:rowOff>
    </xdr:to>
    <xdr:graphicFrame macro="">
      <xdr:nvGraphicFramePr>
        <xdr:cNvPr id="32" name="Chart 31" title="Figure 6: Rates of SUDI and SIDS, by ethnic group, 2008-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150</xdr:row>
      <xdr:rowOff>0</xdr:rowOff>
    </xdr:from>
    <xdr:to>
      <xdr:col>11</xdr:col>
      <xdr:colOff>28575</xdr:colOff>
      <xdr:row>168</xdr:row>
      <xdr:rowOff>171000</xdr:rowOff>
    </xdr:to>
    <xdr:graphicFrame macro="">
      <xdr:nvGraphicFramePr>
        <xdr:cNvPr id="33" name="Chart 32" title="Figure 7: Rates of SUDI and SIDS, by maternal age group, 2008-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173</xdr:row>
      <xdr:rowOff>0</xdr:rowOff>
    </xdr:from>
    <xdr:to>
      <xdr:col>11</xdr:col>
      <xdr:colOff>28575</xdr:colOff>
      <xdr:row>191</xdr:row>
      <xdr:rowOff>171000</xdr:rowOff>
    </xdr:to>
    <xdr:graphicFrame macro="">
      <xdr:nvGraphicFramePr>
        <xdr:cNvPr id="34" name="Chart 33" title="Rates of SUDI and SIDS, by deprivation quintile, 2008-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0.00641</cdr:x>
      <cdr:y>0.02205</cdr:y>
    </cdr:from>
    <cdr:to>
      <cdr:x>0.30788</cdr:x>
      <cdr:y>0.08672</cdr:y>
    </cdr:to>
    <cdr:sp macro="" textlink="">
      <cdr:nvSpPr>
        <cdr:cNvPr id="2" name="TextBox 1"/>
        <cdr:cNvSpPr txBox="1"/>
      </cdr:nvSpPr>
      <cdr:spPr>
        <a:xfrm xmlns:a="http://schemas.openxmlformats.org/drawingml/2006/main">
          <a:off x="38100" y="71438"/>
          <a:ext cx="17907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0.00437</cdr:y>
    </cdr:from>
    <cdr:to>
      <cdr:x>0.35759</cdr:x>
      <cdr:y>0.06904</cdr:y>
    </cdr:to>
    <cdr:sp macro="" textlink="">
      <cdr:nvSpPr>
        <cdr:cNvPr id="3" name="TextBox 2"/>
        <cdr:cNvSpPr txBox="1"/>
      </cdr:nvSpPr>
      <cdr:spPr>
        <a:xfrm xmlns:a="http://schemas.openxmlformats.org/drawingml/2006/main">
          <a:off x="0" y="16498"/>
          <a:ext cx="2292268" cy="2439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NZ" sz="900" b="1">
              <a:latin typeface="Arial" panose="020B0604020202020204" pitchFamily="34" charset="0"/>
              <a:cs typeface="Arial" panose="020B0604020202020204" pitchFamily="34" charset="0"/>
            </a:rPr>
            <a:t>Number of deaths</a:t>
          </a:r>
        </a:p>
      </cdr:txBody>
    </cdr:sp>
  </cdr:relSizeAnchor>
  <cdr:relSizeAnchor xmlns:cdr="http://schemas.openxmlformats.org/drawingml/2006/chartDrawing">
    <cdr:from>
      <cdr:x>0.64069</cdr:x>
      <cdr:y>0.00149</cdr:y>
    </cdr:from>
    <cdr:to>
      <cdr:x>0.99828</cdr:x>
      <cdr:y>0.06616</cdr:y>
    </cdr:to>
    <cdr:sp macro="" textlink="">
      <cdr:nvSpPr>
        <cdr:cNvPr id="4" name="TextBox 1"/>
        <cdr:cNvSpPr txBox="1"/>
      </cdr:nvSpPr>
      <cdr:spPr>
        <a:xfrm xmlns:a="http://schemas.openxmlformats.org/drawingml/2006/main">
          <a:off x="4107005" y="5637"/>
          <a:ext cx="2292268" cy="243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NZ" sz="900" b="1">
              <a:solidFill>
                <a:schemeClr val="tx1">
                  <a:lumMod val="75000"/>
                  <a:lumOff val="25000"/>
                </a:schemeClr>
              </a:solidFill>
              <a:latin typeface="Arial" panose="020B0604020202020204" pitchFamily="34" charset="0"/>
              <a:cs typeface="Arial" panose="020B0604020202020204" pitchFamily="34" charset="0"/>
            </a:rPr>
            <a:t>Fetal</a:t>
          </a:r>
          <a:r>
            <a:rPr lang="en-NZ" sz="900" b="1" baseline="0">
              <a:solidFill>
                <a:schemeClr val="tx1">
                  <a:lumMod val="75000"/>
                  <a:lumOff val="25000"/>
                </a:schemeClr>
              </a:solidFill>
              <a:latin typeface="Arial" panose="020B0604020202020204" pitchFamily="34" charset="0"/>
              <a:cs typeface="Arial" panose="020B0604020202020204" pitchFamily="34" charset="0"/>
            </a:rPr>
            <a:t> / infant death rate</a:t>
          </a:r>
          <a:endParaRPr lang="en-NZ" sz="9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0.00743</cdr:x>
      <cdr:y>0.8867</cdr:y>
    </cdr:from>
    <cdr:to>
      <cdr:x>0.98617</cdr:x>
      <cdr:y>0.99218</cdr:y>
    </cdr:to>
    <cdr:sp macro="" textlink="">
      <cdr:nvSpPr>
        <cdr:cNvPr id="5" name="TextBox 4" title="Notes for Figure 1"/>
        <cdr:cNvSpPr txBox="1"/>
      </cdr:nvSpPr>
      <cdr:spPr>
        <a:xfrm xmlns:a="http://schemas.openxmlformats.org/drawingml/2006/main">
          <a:off x="47626" y="3429000"/>
          <a:ext cx="6274044" cy="4079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Bar</a:t>
          </a:r>
          <a:r>
            <a:rPr lang="en-NZ" sz="900" baseline="0">
              <a:solidFill>
                <a:schemeClr val="tx1">
                  <a:lumMod val="75000"/>
                  <a:lumOff val="25000"/>
                </a:schemeClr>
              </a:solidFill>
              <a:latin typeface="Arial" panose="020B0604020202020204" pitchFamily="34" charset="0"/>
              <a:cs typeface="Arial" panose="020B0604020202020204" pitchFamily="34" charset="0"/>
            </a:rPr>
            <a:t>s represent the number of fetal / infant deaths and lines represent the rate of infant / fetal deaths. Fetal death rate is expressed as deaths per 1000 total births. Infant death rate is expressed as deaths per 1000 live births.</a:t>
          </a:r>
          <a:endParaRPr lang="en-NZ" sz="900">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0.01361</cdr:x>
      <cdr:y>0.01588</cdr:y>
    </cdr:from>
    <cdr:to>
      <cdr:x>0.22225</cdr:x>
      <cdr:y>0.07144</cdr:y>
    </cdr:to>
    <cdr:sp macro="" textlink="">
      <cdr:nvSpPr>
        <cdr:cNvPr id="2" name="TextBox 1"/>
        <cdr:cNvSpPr txBox="1"/>
      </cdr:nvSpPr>
      <cdr:spPr>
        <a:xfrm xmlns:a="http://schemas.openxmlformats.org/drawingml/2006/main">
          <a:off x="85725" y="57150"/>
          <a:ext cx="13144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p>
      </cdr:txBody>
    </cdr:sp>
  </cdr:relSizeAnchor>
</c:userShapes>
</file>

<file path=xl/drawings/drawing6.xml><?xml version="1.0" encoding="utf-8"?>
<c:userShapes xmlns:c="http://schemas.openxmlformats.org/drawingml/2006/chart">
  <cdr:relSizeAnchor xmlns:cdr="http://schemas.openxmlformats.org/drawingml/2006/chartDrawing">
    <cdr:from>
      <cdr:x>0.01361</cdr:x>
      <cdr:y>0.01588</cdr:y>
    </cdr:from>
    <cdr:to>
      <cdr:x>0.22225</cdr:x>
      <cdr:y>0.07144</cdr:y>
    </cdr:to>
    <cdr:sp macro="" textlink="">
      <cdr:nvSpPr>
        <cdr:cNvPr id="2" name="TextBox 1"/>
        <cdr:cNvSpPr txBox="1"/>
      </cdr:nvSpPr>
      <cdr:spPr>
        <a:xfrm xmlns:a="http://schemas.openxmlformats.org/drawingml/2006/main">
          <a:off x="85725" y="57150"/>
          <a:ext cx="13144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p>
      </cdr:txBody>
    </cdr:sp>
  </cdr:relSizeAnchor>
</c:userShapes>
</file>

<file path=xl/drawings/drawing7.xml><?xml version="1.0" encoding="utf-8"?>
<c:userShapes xmlns:c="http://schemas.openxmlformats.org/drawingml/2006/chart">
  <cdr:relSizeAnchor xmlns:cdr="http://schemas.openxmlformats.org/drawingml/2006/chartDrawing">
    <cdr:from>
      <cdr:x>0.01361</cdr:x>
      <cdr:y>0.01588</cdr:y>
    </cdr:from>
    <cdr:to>
      <cdr:x>0.22225</cdr:x>
      <cdr:y>0.07144</cdr:y>
    </cdr:to>
    <cdr:sp macro="" textlink="">
      <cdr:nvSpPr>
        <cdr:cNvPr id="2" name="TextBox 1"/>
        <cdr:cNvSpPr txBox="1"/>
      </cdr:nvSpPr>
      <cdr:spPr>
        <a:xfrm xmlns:a="http://schemas.openxmlformats.org/drawingml/2006/main">
          <a:off x="85725" y="57150"/>
          <a:ext cx="13144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cdr:x>
      <cdr:y>0.87136</cdr:y>
    </cdr:from>
    <cdr:to>
      <cdr:x>1</cdr:x>
      <cdr:y>0.98513</cdr:y>
    </cdr:to>
    <cdr:sp macro="" textlink="">
      <cdr:nvSpPr>
        <cdr:cNvPr id="3" name="TextBox 1"/>
        <cdr:cNvSpPr txBox="1"/>
      </cdr:nvSpPr>
      <cdr:spPr>
        <a:xfrm xmlns:a="http://schemas.openxmlformats.org/drawingml/2006/main">
          <a:off x="0" y="3136900"/>
          <a:ext cx="6300000" cy="4095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Gray line represents SUDI rate (ICD-10 codes: R95, R96, R98, R99, W75, W78, and W79), with error bars as the 95% confidence interval. Blue dashed line represents SIDS rate (ICD-10 code: R95).</a:t>
          </a:r>
        </a:p>
      </cdr:txBody>
    </cdr:sp>
  </cdr:relSizeAnchor>
</c:userShapes>
</file>

<file path=xl/drawings/drawing9.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0.01173</cdr:x>
      <cdr:y>0.87577</cdr:y>
    </cdr:from>
    <cdr:to>
      <cdr:x>0.97507</cdr:x>
      <cdr:y>0.98513</cdr:y>
    </cdr:to>
    <cdr:sp macro="" textlink="">
      <cdr:nvSpPr>
        <cdr:cNvPr id="4" name="TextBox 1"/>
        <cdr:cNvSpPr txBox="1"/>
      </cdr:nvSpPr>
      <cdr:spPr>
        <a:xfrm xmlns:a="http://schemas.openxmlformats.org/drawingml/2006/main">
          <a:off x="76200" y="3152775"/>
          <a:ext cx="6257930" cy="393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Gray bars represent SUDI rate (ICD-10 codes: R95, R96, R98, R99, W75, W78, and W79), with error bars as the 95% confidence interval. Blue dashes represent SIDS rate (ICD-10 code: R95).</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health.govt.nz/nz-health-statistics/national-collections-and-surveys/collections/mortality-collection" TargetMode="External"/><Relationship Id="rId7" Type="http://schemas.openxmlformats.org/officeDocument/2006/relationships/vmlDrawing" Target="../drawings/vmlDrawing1.vml"/><Relationship Id="rId2" Type="http://schemas.openxmlformats.org/officeDocument/2006/relationships/hyperlink" Target="http://www.health.govt.nz/nz-health-statistics/health-statistics-and-data-sets/fetal-and-infant-death-data-and-stats" TargetMode="External"/><Relationship Id="rId1" Type="http://schemas.openxmlformats.org/officeDocument/2006/relationships/hyperlink" Target="mailto:data-enquiries@moh.govt.nz"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health.govt.nz/nz-health-statistics/health-statistics-and-data-sets/fetal-and-infant-deaths-series"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trlProp" Target="../ctrlProps/ctrlProp1.xml"/><Relationship Id="rId4" Type="http://schemas.openxmlformats.org/officeDocument/2006/relationships/vmlDrawing" Target="../drawings/vmlDrawing21.v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6:U34"/>
  <sheetViews>
    <sheetView tabSelected="1" zoomScaleNormal="100" workbookViewId="0">
      <selection activeCell="C5" sqref="C5"/>
    </sheetView>
  </sheetViews>
  <sheetFormatPr defaultRowHeight="15"/>
  <cols>
    <col min="1" max="1" width="22.85546875" style="1" customWidth="1"/>
    <col min="2" max="2" width="9.140625" style="1" customWidth="1"/>
    <col min="3" max="3" width="16.42578125" style="1" customWidth="1"/>
    <col min="4" max="4" width="9.140625" style="1" customWidth="1"/>
    <col min="5" max="19" width="9.140625" style="1"/>
    <col min="20" max="20" width="10.7109375" style="1" customWidth="1"/>
    <col min="21" max="16384" width="9.140625" style="1"/>
  </cols>
  <sheetData>
    <row r="6" spans="1:21" ht="16.5" customHeight="1"/>
    <row r="7" spans="1:21" ht="16.5" customHeight="1">
      <c r="A7" s="507" t="s">
        <v>4</v>
      </c>
      <c r="B7" s="696" t="s">
        <v>427</v>
      </c>
      <c r="C7" s="509"/>
      <c r="D7" s="509"/>
      <c r="E7" s="509"/>
      <c r="F7" s="509"/>
      <c r="G7" s="509"/>
      <c r="H7" s="509"/>
      <c r="I7" s="509"/>
      <c r="J7" s="509"/>
      <c r="K7" s="509"/>
      <c r="L7" s="509"/>
      <c r="M7" s="509"/>
      <c r="N7" s="509"/>
      <c r="O7" s="509"/>
      <c r="P7" s="509"/>
      <c r="Q7" s="509"/>
      <c r="R7" s="509"/>
      <c r="S7" s="509"/>
      <c r="T7" s="509"/>
    </row>
    <row r="8" spans="1:21" ht="16.5" customHeight="1">
      <c r="A8" s="509"/>
      <c r="B8" s="509"/>
      <c r="C8" s="509"/>
      <c r="D8" s="509"/>
      <c r="E8" s="509"/>
      <c r="F8" s="509"/>
      <c r="G8" s="509"/>
      <c r="H8" s="509"/>
      <c r="I8" s="509"/>
      <c r="J8" s="509"/>
      <c r="K8" s="509"/>
      <c r="L8" s="509"/>
      <c r="M8" s="509"/>
      <c r="N8" s="509"/>
      <c r="O8" s="509"/>
      <c r="P8" s="509"/>
      <c r="Q8" s="509"/>
      <c r="R8" s="509"/>
      <c r="S8" s="509"/>
      <c r="T8" s="509"/>
    </row>
    <row r="9" spans="1:21" s="385" customFormat="1" ht="28.5" customHeight="1">
      <c r="A9" s="510" t="s">
        <v>5</v>
      </c>
      <c r="B9" s="620" t="s">
        <v>563</v>
      </c>
      <c r="C9" s="620"/>
      <c r="D9" s="620"/>
      <c r="E9" s="620"/>
      <c r="F9" s="620"/>
      <c r="G9" s="620"/>
      <c r="H9" s="620"/>
      <c r="I9" s="620"/>
      <c r="J9" s="620"/>
      <c r="K9" s="620"/>
      <c r="L9" s="620"/>
      <c r="M9" s="620"/>
      <c r="N9" s="620"/>
      <c r="O9" s="620"/>
      <c r="P9" s="620"/>
      <c r="Q9" s="620"/>
      <c r="R9" s="620"/>
      <c r="S9" s="620"/>
      <c r="T9" s="620"/>
    </row>
    <row r="10" spans="1:21" ht="15" customHeight="1">
      <c r="A10" s="507"/>
      <c r="B10" s="509"/>
      <c r="C10" s="509"/>
      <c r="D10" s="509"/>
      <c r="E10" s="509"/>
      <c r="F10" s="509"/>
      <c r="G10" s="509"/>
      <c r="H10" s="509"/>
      <c r="I10" s="509"/>
      <c r="J10" s="509"/>
      <c r="K10" s="509"/>
      <c r="L10" s="509"/>
      <c r="M10" s="509"/>
      <c r="N10" s="509"/>
      <c r="O10" s="509"/>
      <c r="P10" s="509"/>
      <c r="Q10" s="509"/>
      <c r="R10" s="509"/>
      <c r="S10" s="509"/>
      <c r="T10" s="509"/>
    </row>
    <row r="11" spans="1:21" ht="16.5" customHeight="1">
      <c r="A11" s="507" t="s">
        <v>6</v>
      </c>
      <c r="B11" s="508" t="s">
        <v>24</v>
      </c>
      <c r="C11" s="509"/>
      <c r="D11" s="509"/>
      <c r="E11" s="509"/>
      <c r="F11" s="509"/>
      <c r="G11" s="509"/>
      <c r="H11" s="509"/>
      <c r="I11" s="509"/>
      <c r="J11" s="509"/>
      <c r="K11" s="509"/>
      <c r="L11" s="509"/>
      <c r="M11" s="509"/>
      <c r="N11" s="509"/>
      <c r="O11" s="509"/>
      <c r="P11" s="509"/>
      <c r="Q11" s="509"/>
      <c r="R11" s="509"/>
      <c r="S11" s="509"/>
      <c r="T11" s="509"/>
    </row>
    <row r="12" spans="1:21" s="97" customFormat="1" ht="16.5" customHeight="1">
      <c r="A12" s="507"/>
      <c r="B12" s="508"/>
      <c r="C12" s="509"/>
      <c r="D12" s="509"/>
      <c r="E12" s="509"/>
      <c r="F12" s="509"/>
      <c r="G12" s="509"/>
      <c r="H12" s="509"/>
      <c r="I12" s="509"/>
      <c r="J12" s="509"/>
      <c r="K12" s="509"/>
      <c r="L12" s="509"/>
      <c r="M12" s="509"/>
      <c r="N12" s="509"/>
      <c r="O12" s="509"/>
      <c r="P12" s="509"/>
      <c r="Q12" s="509"/>
      <c r="R12" s="509"/>
      <c r="S12" s="509"/>
      <c r="T12" s="509"/>
    </row>
    <row r="13" spans="1:21" s="97" customFormat="1" ht="27" customHeight="1">
      <c r="A13" s="512" t="s">
        <v>571</v>
      </c>
      <c r="B13" s="620" t="s">
        <v>572</v>
      </c>
      <c r="C13" s="620"/>
      <c r="D13" s="620"/>
      <c r="E13" s="620"/>
      <c r="F13" s="620"/>
      <c r="G13" s="620"/>
      <c r="H13" s="620"/>
      <c r="I13" s="620"/>
      <c r="J13" s="620"/>
      <c r="K13" s="620"/>
      <c r="L13" s="620"/>
      <c r="M13" s="620"/>
      <c r="N13" s="620"/>
      <c r="O13" s="620"/>
      <c r="P13" s="620"/>
      <c r="Q13" s="620"/>
      <c r="R13" s="620"/>
      <c r="S13" s="620"/>
      <c r="T13" s="620"/>
    </row>
    <row r="14" spans="1:21">
      <c r="A14" s="507"/>
      <c r="B14" s="509"/>
      <c r="C14" s="509"/>
      <c r="D14" s="511"/>
      <c r="E14" s="511"/>
      <c r="F14" s="511"/>
      <c r="G14" s="511"/>
      <c r="H14" s="511"/>
      <c r="I14" s="511"/>
      <c r="J14" s="511"/>
      <c r="K14" s="511"/>
      <c r="L14" s="511"/>
      <c r="M14" s="511"/>
      <c r="N14" s="511"/>
      <c r="O14" s="511"/>
      <c r="P14" s="511"/>
      <c r="Q14" s="511"/>
      <c r="R14" s="511"/>
      <c r="S14" s="511"/>
      <c r="T14" s="511"/>
      <c r="U14" s="2"/>
    </row>
    <row r="15" spans="1:21" ht="54.75" customHeight="1">
      <c r="A15" s="512" t="s">
        <v>7</v>
      </c>
      <c r="B15" s="621" t="s">
        <v>428</v>
      </c>
      <c r="C15" s="621"/>
      <c r="D15" s="621"/>
      <c r="E15" s="621"/>
      <c r="F15" s="621"/>
      <c r="G15" s="621"/>
      <c r="H15" s="621"/>
      <c r="I15" s="621"/>
      <c r="J15" s="621"/>
      <c r="K15" s="621"/>
      <c r="L15" s="621"/>
      <c r="M15" s="621"/>
      <c r="N15" s="621"/>
      <c r="O15" s="621"/>
      <c r="P15" s="621"/>
      <c r="Q15" s="621"/>
      <c r="R15" s="621"/>
      <c r="S15" s="621"/>
      <c r="T15" s="621"/>
      <c r="U15" s="2"/>
    </row>
    <row r="16" spans="1:21">
      <c r="A16" s="507"/>
      <c r="B16" s="509"/>
      <c r="C16" s="509"/>
      <c r="D16" s="509"/>
      <c r="E16" s="509"/>
      <c r="F16" s="509"/>
      <c r="G16" s="509"/>
      <c r="H16" s="509"/>
      <c r="I16" s="509"/>
      <c r="J16" s="509"/>
      <c r="K16" s="509"/>
      <c r="L16" s="509"/>
      <c r="M16" s="509"/>
      <c r="N16" s="509"/>
      <c r="O16" s="509"/>
      <c r="P16" s="509"/>
      <c r="Q16" s="509"/>
      <c r="R16" s="509"/>
      <c r="S16" s="509"/>
      <c r="T16" s="509"/>
    </row>
    <row r="17" spans="1:20">
      <c r="A17" s="507" t="s">
        <v>8</v>
      </c>
      <c r="B17" s="534" t="s">
        <v>582</v>
      </c>
      <c r="C17" s="513"/>
      <c r="D17" s="509"/>
      <c r="E17" s="509"/>
      <c r="F17" s="509"/>
      <c r="G17" s="509"/>
      <c r="H17" s="509"/>
      <c r="I17" s="509"/>
      <c r="J17" s="509"/>
      <c r="K17" s="509"/>
      <c r="L17" s="509"/>
      <c r="M17" s="509"/>
      <c r="N17" s="509"/>
      <c r="O17" s="509"/>
      <c r="P17" s="509"/>
      <c r="Q17" s="509"/>
      <c r="R17" s="509"/>
      <c r="S17" s="509"/>
      <c r="T17" s="509"/>
    </row>
    <row r="18" spans="1:20">
      <c r="A18" s="509"/>
      <c r="B18" s="509"/>
      <c r="C18" s="509"/>
      <c r="D18" s="509"/>
      <c r="E18" s="509"/>
      <c r="F18" s="509"/>
      <c r="G18" s="509"/>
      <c r="H18" s="509"/>
      <c r="I18" s="509"/>
      <c r="J18" s="509"/>
      <c r="K18" s="509"/>
      <c r="L18" s="509"/>
      <c r="M18" s="509"/>
      <c r="N18" s="509"/>
      <c r="O18" s="509"/>
      <c r="P18" s="509"/>
      <c r="Q18" s="509"/>
      <c r="R18" s="509"/>
      <c r="S18" s="509"/>
      <c r="T18" s="509"/>
    </row>
    <row r="19" spans="1:20">
      <c r="A19" s="507" t="s">
        <v>9</v>
      </c>
      <c r="B19" s="618" t="s">
        <v>406</v>
      </c>
      <c r="C19" s="618"/>
      <c r="D19" s="618"/>
      <c r="E19" s="618"/>
      <c r="F19" s="514"/>
      <c r="G19" s="514"/>
      <c r="H19" s="514"/>
      <c r="I19" s="514"/>
      <c r="J19" s="514"/>
      <c r="K19" s="514"/>
      <c r="L19" s="514"/>
      <c r="M19" s="514"/>
      <c r="N19" s="514"/>
      <c r="O19" s="514"/>
      <c r="P19" s="514"/>
      <c r="Q19" s="514"/>
      <c r="R19" s="514"/>
      <c r="S19" s="514"/>
      <c r="T19" s="514"/>
    </row>
    <row r="20" spans="1:20">
      <c r="A20" s="507"/>
      <c r="B20" s="618" t="s">
        <v>25</v>
      </c>
      <c r="C20" s="618"/>
      <c r="D20" s="618"/>
      <c r="E20" s="618"/>
      <c r="F20" s="515"/>
      <c r="G20" s="515"/>
      <c r="H20" s="515"/>
      <c r="I20" s="515"/>
      <c r="J20" s="515"/>
      <c r="K20" s="515"/>
      <c r="L20" s="515"/>
      <c r="M20" s="515"/>
      <c r="N20" s="515"/>
      <c r="O20" s="515"/>
      <c r="P20" s="515"/>
      <c r="Q20" s="515"/>
      <c r="R20" s="515"/>
      <c r="S20" s="515"/>
      <c r="T20" s="515"/>
    </row>
    <row r="21" spans="1:20" s="97" customFormat="1">
      <c r="A21" s="507"/>
      <c r="B21" s="516" t="s">
        <v>26</v>
      </c>
      <c r="C21" s="516"/>
      <c r="D21" s="516"/>
      <c r="E21" s="516"/>
      <c r="F21" s="515"/>
      <c r="G21" s="515"/>
      <c r="H21" s="515"/>
      <c r="I21" s="515"/>
      <c r="J21" s="515"/>
      <c r="K21" s="515"/>
      <c r="L21" s="515"/>
      <c r="M21" s="515"/>
      <c r="N21" s="515"/>
      <c r="O21" s="515"/>
      <c r="P21" s="515"/>
      <c r="Q21" s="515"/>
      <c r="R21" s="515"/>
      <c r="S21" s="515"/>
      <c r="T21" s="515"/>
    </row>
    <row r="22" spans="1:20">
      <c r="A22" s="509"/>
      <c r="B22" s="514"/>
      <c r="C22" s="509"/>
      <c r="D22" s="509"/>
      <c r="E22" s="509"/>
      <c r="F22" s="509"/>
      <c r="G22" s="514"/>
      <c r="H22" s="514"/>
      <c r="I22" s="514"/>
      <c r="J22" s="514"/>
      <c r="K22" s="514"/>
      <c r="L22" s="514"/>
      <c r="M22" s="514"/>
      <c r="N22" s="514"/>
      <c r="O22" s="514"/>
      <c r="P22" s="514"/>
      <c r="Q22" s="514"/>
      <c r="R22" s="514"/>
      <c r="S22" s="514"/>
      <c r="T22" s="514"/>
    </row>
    <row r="23" spans="1:20">
      <c r="A23" s="509"/>
      <c r="B23" s="508" t="s">
        <v>10</v>
      </c>
      <c r="C23" s="509"/>
      <c r="D23" s="509"/>
      <c r="E23" s="509"/>
      <c r="F23" s="509"/>
      <c r="G23" s="509"/>
      <c r="H23" s="509"/>
      <c r="I23" s="509"/>
      <c r="J23" s="509"/>
      <c r="K23" s="509"/>
      <c r="L23" s="509"/>
      <c r="M23" s="509"/>
      <c r="N23" s="509"/>
      <c r="O23" s="509"/>
      <c r="P23" s="509"/>
      <c r="Q23" s="509"/>
      <c r="R23" s="509"/>
      <c r="S23" s="509"/>
      <c r="T23" s="509"/>
    </row>
    <row r="24" spans="1:20">
      <c r="A24" s="509"/>
      <c r="B24" s="508" t="s">
        <v>11</v>
      </c>
      <c r="C24" s="509"/>
      <c r="D24" s="509"/>
      <c r="E24" s="509"/>
      <c r="F24" s="509"/>
      <c r="G24" s="509"/>
      <c r="H24" s="509"/>
      <c r="I24" s="509"/>
      <c r="J24" s="509"/>
      <c r="K24" s="509"/>
      <c r="L24" s="509"/>
      <c r="M24" s="509"/>
      <c r="N24" s="509"/>
      <c r="O24" s="509"/>
      <c r="P24" s="509"/>
      <c r="Q24" s="509"/>
      <c r="R24" s="509"/>
      <c r="S24" s="509"/>
      <c r="T24" s="509"/>
    </row>
    <row r="25" spans="1:20">
      <c r="A25" s="509"/>
      <c r="B25" s="509"/>
      <c r="C25" s="509"/>
      <c r="D25" s="509"/>
      <c r="E25" s="509"/>
      <c r="F25" s="509"/>
      <c r="G25" s="509"/>
      <c r="H25" s="509"/>
      <c r="I25" s="509"/>
      <c r="J25" s="509"/>
      <c r="K25" s="509"/>
      <c r="L25" s="509"/>
      <c r="M25" s="509"/>
      <c r="N25" s="509"/>
      <c r="O25" s="509"/>
      <c r="P25" s="509"/>
      <c r="Q25" s="509"/>
      <c r="R25" s="509"/>
      <c r="S25" s="509"/>
      <c r="T25" s="509"/>
    </row>
    <row r="26" spans="1:20">
      <c r="A26" s="517"/>
      <c r="B26" s="508"/>
      <c r="C26" s="508" t="s">
        <v>12</v>
      </c>
      <c r="D26" s="517" t="s">
        <v>13</v>
      </c>
      <c r="E26" s="517"/>
      <c r="F26" s="517"/>
      <c r="G26" s="517"/>
      <c r="H26" s="517"/>
      <c r="I26" s="517"/>
      <c r="J26" s="517"/>
      <c r="K26" s="517"/>
      <c r="L26" s="517"/>
      <c r="M26" s="517"/>
      <c r="N26" s="517"/>
      <c r="O26" s="517"/>
      <c r="P26" s="517"/>
      <c r="Q26" s="517"/>
      <c r="R26" s="517"/>
      <c r="S26" s="508"/>
      <c r="T26" s="508"/>
    </row>
    <row r="27" spans="1:20">
      <c r="A27" s="517"/>
      <c r="B27" s="508"/>
      <c r="C27" s="508"/>
      <c r="D27" s="517" t="s">
        <v>14</v>
      </c>
      <c r="E27" s="517"/>
      <c r="F27" s="517"/>
      <c r="G27" s="517"/>
      <c r="H27" s="517"/>
      <c r="I27" s="517"/>
      <c r="J27" s="517"/>
      <c r="K27" s="517"/>
      <c r="L27" s="517"/>
      <c r="M27" s="517"/>
      <c r="N27" s="517"/>
      <c r="O27" s="517"/>
      <c r="P27" s="517"/>
      <c r="Q27" s="517"/>
      <c r="R27" s="517"/>
      <c r="S27" s="508"/>
      <c r="T27" s="508"/>
    </row>
    <row r="28" spans="1:20">
      <c r="A28" s="517"/>
      <c r="B28" s="508"/>
      <c r="C28" s="508"/>
      <c r="D28" s="517" t="s">
        <v>15</v>
      </c>
      <c r="E28" s="517"/>
      <c r="F28" s="517"/>
      <c r="G28" s="517"/>
      <c r="H28" s="517"/>
      <c r="I28" s="517"/>
      <c r="J28" s="517"/>
      <c r="K28" s="517"/>
      <c r="L28" s="517"/>
      <c r="M28" s="517"/>
      <c r="N28" s="517"/>
      <c r="O28" s="517"/>
      <c r="P28" s="517"/>
      <c r="Q28" s="517"/>
      <c r="R28" s="517"/>
      <c r="S28" s="508"/>
      <c r="T28" s="508"/>
    </row>
    <row r="29" spans="1:20">
      <c r="A29" s="517"/>
      <c r="B29" s="508"/>
      <c r="C29" s="508"/>
      <c r="D29" s="517" t="s">
        <v>16</v>
      </c>
      <c r="E29" s="517"/>
      <c r="F29" s="517"/>
      <c r="G29" s="517"/>
      <c r="H29" s="517"/>
      <c r="I29" s="517"/>
      <c r="J29" s="517"/>
      <c r="K29" s="517"/>
      <c r="L29" s="517"/>
      <c r="M29" s="517"/>
      <c r="N29" s="517"/>
      <c r="O29" s="517"/>
      <c r="P29" s="517"/>
      <c r="Q29" s="517"/>
      <c r="R29" s="517"/>
      <c r="S29" s="508"/>
      <c r="T29" s="508"/>
    </row>
    <row r="30" spans="1:20">
      <c r="A30" s="517"/>
      <c r="B30" s="508"/>
      <c r="C30" s="508"/>
      <c r="D30" s="517" t="s">
        <v>17</v>
      </c>
      <c r="E30" s="517"/>
      <c r="F30" s="517"/>
      <c r="G30" s="517"/>
      <c r="H30" s="517"/>
      <c r="I30" s="517"/>
      <c r="J30" s="517"/>
      <c r="K30" s="517"/>
      <c r="L30" s="517"/>
      <c r="M30" s="517"/>
      <c r="N30" s="517"/>
      <c r="O30" s="517"/>
      <c r="P30" s="517"/>
      <c r="Q30" s="517"/>
      <c r="R30" s="517"/>
      <c r="S30" s="508"/>
      <c r="T30" s="508"/>
    </row>
    <row r="31" spans="1:20">
      <c r="A31" s="517"/>
      <c r="B31" s="508"/>
      <c r="C31" s="517" t="s">
        <v>18</v>
      </c>
      <c r="D31" s="619" t="s">
        <v>19</v>
      </c>
      <c r="E31" s="619"/>
      <c r="F31" s="619"/>
      <c r="G31" s="619"/>
      <c r="H31" s="517"/>
      <c r="I31" s="517"/>
      <c r="J31" s="517"/>
      <c r="K31" s="517"/>
      <c r="L31" s="517"/>
      <c r="M31" s="517"/>
      <c r="N31" s="517"/>
      <c r="O31" s="517"/>
      <c r="P31" s="517"/>
      <c r="Q31" s="517"/>
      <c r="R31" s="517"/>
      <c r="S31" s="508"/>
      <c r="T31" s="508"/>
    </row>
    <row r="32" spans="1:20">
      <c r="A32" s="517"/>
      <c r="B32" s="508"/>
      <c r="C32" s="517" t="s">
        <v>20</v>
      </c>
      <c r="D32" s="517" t="s">
        <v>21</v>
      </c>
      <c r="E32" s="517"/>
      <c r="F32" s="517"/>
      <c r="G32" s="517"/>
      <c r="H32" s="517"/>
      <c r="I32" s="517"/>
      <c r="J32" s="517"/>
      <c r="K32" s="517"/>
      <c r="L32" s="517"/>
      <c r="M32" s="517"/>
      <c r="N32" s="517"/>
      <c r="O32" s="517"/>
      <c r="P32" s="517"/>
      <c r="Q32" s="517"/>
      <c r="R32" s="517"/>
      <c r="S32" s="508"/>
      <c r="T32" s="508"/>
    </row>
    <row r="33" spans="1:20">
      <c r="A33" s="508"/>
      <c r="B33" s="508"/>
      <c r="C33" s="508" t="s">
        <v>22</v>
      </c>
      <c r="D33" s="508" t="s">
        <v>23</v>
      </c>
      <c r="E33" s="509"/>
      <c r="F33" s="509"/>
      <c r="G33" s="509"/>
      <c r="H33" s="509"/>
      <c r="I33" s="509"/>
      <c r="J33" s="509"/>
      <c r="K33" s="509"/>
      <c r="L33" s="509"/>
      <c r="M33" s="509"/>
      <c r="N33" s="509"/>
      <c r="O33" s="509"/>
      <c r="P33" s="509"/>
      <c r="Q33" s="509"/>
      <c r="R33" s="509"/>
      <c r="S33" s="509"/>
      <c r="T33" s="509"/>
    </row>
    <row r="34" spans="1:20">
      <c r="A34" s="508"/>
      <c r="B34" s="508"/>
      <c r="C34" s="508"/>
      <c r="D34" s="508"/>
      <c r="E34" s="509"/>
      <c r="F34" s="509"/>
      <c r="G34" s="509"/>
      <c r="H34" s="509"/>
      <c r="I34" s="509"/>
      <c r="J34" s="509"/>
      <c r="K34" s="509"/>
      <c r="L34" s="509"/>
      <c r="M34" s="509"/>
      <c r="N34" s="509"/>
      <c r="O34" s="509"/>
      <c r="P34" s="509"/>
      <c r="Q34" s="509"/>
      <c r="R34" s="509"/>
      <c r="S34" s="509"/>
      <c r="T34" s="509"/>
    </row>
  </sheetData>
  <mergeCells count="6">
    <mergeCell ref="B20:E20"/>
    <mergeCell ref="D31:G31"/>
    <mergeCell ref="B19:E19"/>
    <mergeCell ref="B9:T9"/>
    <mergeCell ref="B15:T15"/>
    <mergeCell ref="B13:T13"/>
  </mergeCells>
  <hyperlinks>
    <hyperlink ref="D31" r:id="rId1"/>
    <hyperlink ref="B20" r:id="rId2"/>
    <hyperlink ref="B21" r:id="rId3"/>
    <hyperlink ref="B19:D19" r:id="rId4" display="Fetal and infant death publication series"/>
  </hyperlinks>
  <pageMargins left="0.70866141732283472" right="0.70866141732283472" top="0.74803149606299213" bottom="0.74803149606299213" header="0.31496062992125984" footer="0.31496062992125984"/>
  <pageSetup paperSize="9" scale="63" orientation="landscape" r:id="rId5"/>
  <headerFooter>
    <oddFooter>&amp;L&amp;"Arial,Regular"&amp;8&amp;K01+023Fetal and Infant Deaths 2012&amp;R&amp;"Arial,Regular"&amp;8&amp;K01+022Page &amp;P of &amp;N</oddFooter>
  </headerFooter>
  <drawing r:id="rId6"/>
  <legacyDrawingHF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W68"/>
  <sheetViews>
    <sheetView zoomScaleNormal="100" workbookViewId="0">
      <pane ySplit="3" topLeftCell="A4" activePane="bottomLeft" state="frozen"/>
      <selection activeCell="F28" sqref="F28"/>
      <selection pane="bottomLeft" activeCell="A3" sqref="A3"/>
    </sheetView>
  </sheetViews>
  <sheetFormatPr defaultRowHeight="15"/>
  <cols>
    <col min="1" max="1" width="21.7109375" customWidth="1"/>
    <col min="2" max="17" width="8.5703125" customWidth="1"/>
    <col min="18" max="18" width="8.5703125" style="408" customWidth="1"/>
    <col min="19" max="49" width="9.140625" style="59"/>
  </cols>
  <sheetData>
    <row r="1" spans="1:49" s="153" customFormat="1">
      <c r="A1" s="115" t="s">
        <v>199</v>
      </c>
      <c r="B1" s="115" t="s">
        <v>135</v>
      </c>
      <c r="C1" s="115" t="s">
        <v>214</v>
      </c>
      <c r="E1" s="83"/>
      <c r="F1" s="115"/>
      <c r="G1" s="116"/>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row>
    <row r="2" spans="1:49" s="153" customFormat="1" ht="9" customHeight="1">
      <c r="A2" s="115"/>
      <c r="B2" s="116"/>
      <c r="C2" s="83"/>
      <c r="D2" s="83"/>
      <c r="E2" s="83"/>
      <c r="F2" s="83"/>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row>
    <row r="3" spans="1:49" s="153" customFormat="1" ht="20.25">
      <c r="A3" s="98" t="s">
        <v>121</v>
      </c>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row>
    <row r="4" spans="1:49" s="12" customFormat="1" ht="12.75">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row>
    <row r="5" spans="1:49" s="12" customFormat="1" ht="24" customHeight="1">
      <c r="A5" s="626" t="str">
        <f>Contents!E16</f>
        <v xml:space="preserve">Table 12: Number of live births, by sex, ethnic group, maternal age group, deprivation quintile of residence, gestational age, birthweight and district health board, 1996−2012
</v>
      </c>
      <c r="B5" s="626"/>
      <c r="C5" s="626"/>
      <c r="D5" s="626"/>
      <c r="E5" s="626"/>
      <c r="F5" s="626"/>
      <c r="G5" s="626"/>
      <c r="H5" s="626"/>
      <c r="I5" s="626"/>
      <c r="J5" s="626"/>
      <c r="K5" s="626"/>
      <c r="L5" s="626"/>
      <c r="M5" s="626"/>
      <c r="N5" s="626"/>
      <c r="O5" s="626"/>
      <c r="P5" s="626"/>
      <c r="Q5" s="626"/>
      <c r="R5" s="626"/>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row>
    <row r="6" spans="1:49">
      <c r="A6" s="11" t="s">
        <v>74</v>
      </c>
      <c r="B6" s="9">
        <v>1996</v>
      </c>
      <c r="C6" s="9">
        <v>1997</v>
      </c>
      <c r="D6" s="9">
        <v>1998</v>
      </c>
      <c r="E6" s="9">
        <v>1999</v>
      </c>
      <c r="F6" s="9">
        <v>2000</v>
      </c>
      <c r="G6" s="9">
        <v>2001</v>
      </c>
      <c r="H6" s="9">
        <v>2002</v>
      </c>
      <c r="I6" s="9">
        <v>2003</v>
      </c>
      <c r="J6" s="9">
        <v>2004</v>
      </c>
      <c r="K6" s="9">
        <v>2005</v>
      </c>
      <c r="L6" s="9">
        <v>2006</v>
      </c>
      <c r="M6" s="9">
        <v>2007</v>
      </c>
      <c r="N6" s="9">
        <v>2008</v>
      </c>
      <c r="O6" s="9">
        <v>2009</v>
      </c>
      <c r="P6" s="9">
        <v>2010</v>
      </c>
      <c r="Q6" s="9">
        <v>2011</v>
      </c>
      <c r="R6" s="410">
        <v>2012</v>
      </c>
    </row>
    <row r="7" spans="1:49">
      <c r="A7" s="16" t="s">
        <v>117</v>
      </c>
      <c r="B7" s="16"/>
      <c r="C7" s="16"/>
      <c r="D7" s="16"/>
      <c r="E7" s="16"/>
      <c r="F7" s="16"/>
      <c r="G7" s="16"/>
      <c r="H7" s="16"/>
      <c r="I7" s="16"/>
      <c r="J7" s="16"/>
      <c r="K7" s="16"/>
      <c r="L7" s="16"/>
      <c r="M7" s="16"/>
      <c r="N7" s="16"/>
      <c r="O7" s="16"/>
      <c r="P7" s="16"/>
      <c r="Q7" s="16"/>
      <c r="R7" s="170"/>
    </row>
    <row r="8" spans="1:49">
      <c r="A8" s="3" t="s">
        <v>48</v>
      </c>
      <c r="B8" s="3">
        <v>57434</v>
      </c>
      <c r="C8" s="3">
        <v>57734</v>
      </c>
      <c r="D8" s="3">
        <v>55521</v>
      </c>
      <c r="E8" s="3">
        <v>57421</v>
      </c>
      <c r="F8" s="3">
        <v>56994</v>
      </c>
      <c r="G8" s="3">
        <v>56224</v>
      </c>
      <c r="H8" s="3">
        <v>54515</v>
      </c>
      <c r="I8" s="3">
        <v>56576</v>
      </c>
      <c r="J8" s="3">
        <v>58723</v>
      </c>
      <c r="K8" s="3">
        <v>58727</v>
      </c>
      <c r="L8" s="3">
        <v>60274</v>
      </c>
      <c r="M8" s="3">
        <v>65121</v>
      </c>
      <c r="N8" s="3">
        <v>65333</v>
      </c>
      <c r="O8" s="3">
        <v>63285</v>
      </c>
      <c r="P8" s="3">
        <v>64699</v>
      </c>
      <c r="Q8" s="3">
        <v>62174</v>
      </c>
      <c r="R8" s="77">
        <v>62035</v>
      </c>
    </row>
    <row r="9" spans="1:49">
      <c r="A9" s="16" t="s">
        <v>75</v>
      </c>
      <c r="B9" s="16"/>
      <c r="C9" s="16"/>
      <c r="D9" s="16"/>
      <c r="E9" s="16"/>
      <c r="F9" s="16"/>
      <c r="G9" s="16"/>
      <c r="H9" s="16"/>
      <c r="I9" s="16"/>
      <c r="J9" s="16"/>
      <c r="K9" s="16"/>
      <c r="L9" s="16"/>
      <c r="M9" s="16"/>
      <c r="N9" s="16"/>
      <c r="O9" s="16"/>
      <c r="P9" s="16"/>
      <c r="Q9" s="16"/>
      <c r="R9" s="170"/>
    </row>
    <row r="10" spans="1:49">
      <c r="A10" s="13" t="s">
        <v>76</v>
      </c>
      <c r="B10" s="71">
        <v>29549</v>
      </c>
      <c r="C10" s="71">
        <v>29493</v>
      </c>
      <c r="D10" s="71">
        <v>28661</v>
      </c>
      <c r="E10" s="71">
        <v>29372</v>
      </c>
      <c r="F10" s="71">
        <v>29351</v>
      </c>
      <c r="G10" s="71">
        <v>28575</v>
      </c>
      <c r="H10" s="71">
        <v>27822</v>
      </c>
      <c r="I10" s="71">
        <v>29050</v>
      </c>
      <c r="J10" s="71">
        <v>30091</v>
      </c>
      <c r="K10" s="71">
        <v>30067</v>
      </c>
      <c r="L10" s="71">
        <v>30808</v>
      </c>
      <c r="M10" s="71">
        <v>33569</v>
      </c>
      <c r="N10" s="71">
        <v>33622</v>
      </c>
      <c r="O10" s="71">
        <v>32482</v>
      </c>
      <c r="P10" s="71">
        <v>33319</v>
      </c>
      <c r="Q10" s="71">
        <v>31894</v>
      </c>
      <c r="R10" s="106">
        <v>31698</v>
      </c>
    </row>
    <row r="11" spans="1:49">
      <c r="A11" s="13" t="s">
        <v>77</v>
      </c>
      <c r="B11" s="71">
        <v>27885</v>
      </c>
      <c r="C11" s="71">
        <v>28241</v>
      </c>
      <c r="D11" s="71">
        <v>26860</v>
      </c>
      <c r="E11" s="71">
        <v>28049</v>
      </c>
      <c r="F11" s="71">
        <v>27643</v>
      </c>
      <c r="G11" s="71">
        <v>27649</v>
      </c>
      <c r="H11" s="71">
        <v>26693</v>
      </c>
      <c r="I11" s="71">
        <v>27526</v>
      </c>
      <c r="J11" s="71">
        <v>28632</v>
      </c>
      <c r="K11" s="71">
        <v>28660</v>
      </c>
      <c r="L11" s="71">
        <v>29466</v>
      </c>
      <c r="M11" s="71">
        <v>31552</v>
      </c>
      <c r="N11" s="71">
        <v>31711</v>
      </c>
      <c r="O11" s="71">
        <v>30803</v>
      </c>
      <c r="P11" s="71">
        <v>31380</v>
      </c>
      <c r="Q11" s="71">
        <v>30280</v>
      </c>
      <c r="R11" s="106">
        <v>30337</v>
      </c>
    </row>
    <row r="12" spans="1:49">
      <c r="A12" s="16" t="s">
        <v>79</v>
      </c>
      <c r="B12" s="16"/>
      <c r="C12" s="170"/>
      <c r="D12" s="170"/>
      <c r="E12" s="170"/>
      <c r="F12" s="170"/>
      <c r="G12" s="170"/>
      <c r="H12" s="170"/>
      <c r="I12" s="170"/>
      <c r="J12" s="170"/>
      <c r="K12" s="170"/>
      <c r="L12" s="170"/>
      <c r="M12" s="170"/>
      <c r="N12" s="170"/>
      <c r="O12" s="170"/>
      <c r="P12" s="170"/>
      <c r="Q12" s="170"/>
      <c r="R12" s="170"/>
    </row>
    <row r="13" spans="1:49">
      <c r="A13" s="13" t="s">
        <v>80</v>
      </c>
      <c r="B13" s="106">
        <v>16011</v>
      </c>
      <c r="C13" s="106">
        <v>16309</v>
      </c>
      <c r="D13" s="106">
        <v>14427</v>
      </c>
      <c r="E13" s="106">
        <v>16027</v>
      </c>
      <c r="F13" s="106">
        <v>15867</v>
      </c>
      <c r="G13" s="106">
        <v>15869</v>
      </c>
      <c r="H13" s="106">
        <v>14905</v>
      </c>
      <c r="I13" s="106">
        <v>15682</v>
      </c>
      <c r="J13" s="106">
        <v>16520</v>
      </c>
      <c r="K13" s="106">
        <v>17004</v>
      </c>
      <c r="L13" s="106">
        <v>17935</v>
      </c>
      <c r="M13" s="106">
        <v>19338</v>
      </c>
      <c r="N13" s="106">
        <v>19452</v>
      </c>
      <c r="O13" s="106">
        <v>18470</v>
      </c>
      <c r="P13" s="106">
        <v>18893</v>
      </c>
      <c r="Q13" s="106">
        <v>18034</v>
      </c>
      <c r="R13" s="106">
        <v>17948</v>
      </c>
    </row>
    <row r="14" spans="1:49">
      <c r="A14" s="13" t="s">
        <v>403</v>
      </c>
      <c r="B14" s="106">
        <v>5726</v>
      </c>
      <c r="C14" s="106">
        <v>5696</v>
      </c>
      <c r="D14" s="106">
        <v>5210</v>
      </c>
      <c r="E14" s="106">
        <v>6223</v>
      </c>
      <c r="F14" s="106">
        <v>6149</v>
      </c>
      <c r="G14" s="106">
        <v>6140</v>
      </c>
      <c r="H14" s="106">
        <v>5977</v>
      </c>
      <c r="I14" s="106">
        <v>6146</v>
      </c>
      <c r="J14" s="106">
        <v>6345</v>
      </c>
      <c r="K14" s="106">
        <v>6238</v>
      </c>
      <c r="L14" s="106">
        <v>6408</v>
      </c>
      <c r="M14" s="106">
        <v>7005</v>
      </c>
      <c r="N14" s="106">
        <v>7221</v>
      </c>
      <c r="O14" s="106">
        <v>7124</v>
      </c>
      <c r="P14" s="106">
        <v>7261</v>
      </c>
      <c r="Q14" s="106">
        <v>7141</v>
      </c>
      <c r="R14" s="106">
        <v>6955</v>
      </c>
    </row>
    <row r="15" spans="1:49" s="531" customFormat="1">
      <c r="A15" s="532" t="s">
        <v>551</v>
      </c>
      <c r="B15" s="106">
        <v>3394</v>
      </c>
      <c r="C15" s="106">
        <v>3802</v>
      </c>
      <c r="D15" s="106">
        <v>3610</v>
      </c>
      <c r="E15" s="106">
        <v>3980</v>
      </c>
      <c r="F15" s="106">
        <v>4222</v>
      </c>
      <c r="G15" s="106">
        <v>4041</v>
      </c>
      <c r="H15" s="106">
        <v>4599</v>
      </c>
      <c r="I15" s="106">
        <v>5223</v>
      </c>
      <c r="J15" s="106">
        <v>5647</v>
      </c>
      <c r="K15" s="106">
        <v>5495</v>
      </c>
      <c r="L15" s="106">
        <v>5389</v>
      </c>
      <c r="M15" s="106">
        <v>6386</v>
      </c>
      <c r="N15" s="106">
        <v>6557</v>
      </c>
      <c r="O15" s="106">
        <v>6763</v>
      </c>
      <c r="P15" s="106">
        <v>7451</v>
      </c>
      <c r="Q15" s="106">
        <v>7517</v>
      </c>
      <c r="R15" s="106">
        <v>8613</v>
      </c>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row>
    <row r="16" spans="1:49">
      <c r="A16" s="532" t="s">
        <v>552</v>
      </c>
      <c r="B16" s="106">
        <v>32303</v>
      </c>
      <c r="C16" s="106">
        <v>31927</v>
      </c>
      <c r="D16" s="106">
        <v>32274</v>
      </c>
      <c r="E16" s="106">
        <v>31191</v>
      </c>
      <c r="F16" s="106">
        <v>30756</v>
      </c>
      <c r="G16" s="106">
        <v>30174</v>
      </c>
      <c r="H16" s="106">
        <v>29034</v>
      </c>
      <c r="I16" s="106">
        <v>29525</v>
      </c>
      <c r="J16" s="106">
        <v>30211</v>
      </c>
      <c r="K16" s="106">
        <v>29990</v>
      </c>
      <c r="L16" s="106">
        <v>30542</v>
      </c>
      <c r="M16" s="106">
        <v>32392</v>
      </c>
      <c r="N16" s="106">
        <v>32103</v>
      </c>
      <c r="O16" s="106">
        <v>30928</v>
      </c>
      <c r="P16" s="106">
        <v>31094</v>
      </c>
      <c r="Q16" s="106">
        <v>29482</v>
      </c>
      <c r="R16" s="106">
        <v>28519</v>
      </c>
    </row>
    <row r="17" spans="1:18">
      <c r="A17" s="69" t="s">
        <v>187</v>
      </c>
      <c r="B17" s="16"/>
      <c r="C17" s="16"/>
      <c r="D17" s="16"/>
      <c r="E17" s="16"/>
      <c r="F17" s="16"/>
      <c r="G17" s="16"/>
      <c r="H17" s="16"/>
      <c r="I17" s="16"/>
      <c r="J17" s="16"/>
      <c r="K17" s="16"/>
      <c r="L17" s="16"/>
      <c r="M17" s="16"/>
      <c r="N17" s="16"/>
      <c r="O17" s="16"/>
      <c r="P17" s="16"/>
      <c r="Q17" s="16"/>
      <c r="R17" s="170"/>
    </row>
    <row r="18" spans="1:18">
      <c r="A18" s="71" t="s">
        <v>82</v>
      </c>
      <c r="B18" s="71">
        <v>4412</v>
      </c>
      <c r="C18" s="71">
        <v>4403</v>
      </c>
      <c r="D18" s="71">
        <v>3927</v>
      </c>
      <c r="E18" s="71">
        <v>3889</v>
      </c>
      <c r="F18" s="71">
        <v>3823</v>
      </c>
      <c r="G18" s="71">
        <v>3783</v>
      </c>
      <c r="H18" s="71">
        <v>3637</v>
      </c>
      <c r="I18" s="71">
        <v>3795</v>
      </c>
      <c r="J18" s="71">
        <v>4095</v>
      </c>
      <c r="K18" s="71">
        <v>4245</v>
      </c>
      <c r="L18" s="71">
        <v>4455</v>
      </c>
      <c r="M18" s="71">
        <v>5051</v>
      </c>
      <c r="N18" s="71">
        <v>5310</v>
      </c>
      <c r="O18" s="71">
        <v>4735</v>
      </c>
      <c r="P18" s="71">
        <v>4600</v>
      </c>
      <c r="Q18" s="71">
        <v>4065</v>
      </c>
      <c r="R18" s="106">
        <v>3881</v>
      </c>
    </row>
    <row r="19" spans="1:18">
      <c r="A19" s="71" t="s">
        <v>83</v>
      </c>
      <c r="B19" s="71">
        <v>11417</v>
      </c>
      <c r="C19" s="71">
        <v>10833</v>
      </c>
      <c r="D19" s="71">
        <v>10017</v>
      </c>
      <c r="E19" s="71">
        <v>10070</v>
      </c>
      <c r="F19" s="71">
        <v>9937</v>
      </c>
      <c r="G19" s="71">
        <v>9825</v>
      </c>
      <c r="H19" s="71">
        <v>9337</v>
      </c>
      <c r="I19" s="71">
        <v>9548</v>
      </c>
      <c r="J19" s="71">
        <v>10153</v>
      </c>
      <c r="K19" s="71">
        <v>10022</v>
      </c>
      <c r="L19" s="71">
        <v>10647</v>
      </c>
      <c r="M19" s="71">
        <v>11423</v>
      </c>
      <c r="N19" s="71">
        <v>11795</v>
      </c>
      <c r="O19" s="71">
        <v>11699</v>
      </c>
      <c r="P19" s="71">
        <v>12034</v>
      </c>
      <c r="Q19" s="71">
        <v>11604</v>
      </c>
      <c r="R19" s="106">
        <v>11530</v>
      </c>
    </row>
    <row r="20" spans="1:18">
      <c r="A20" s="71" t="s">
        <v>84</v>
      </c>
      <c r="B20" s="71">
        <v>17456</v>
      </c>
      <c r="C20" s="71">
        <v>17156</v>
      </c>
      <c r="D20" s="71">
        <v>16218</v>
      </c>
      <c r="E20" s="71">
        <v>16548</v>
      </c>
      <c r="F20" s="71">
        <v>15892</v>
      </c>
      <c r="G20" s="71">
        <v>15208</v>
      </c>
      <c r="H20" s="71">
        <v>13906</v>
      </c>
      <c r="I20" s="71">
        <v>14104</v>
      </c>
      <c r="J20" s="71">
        <v>14254</v>
      </c>
      <c r="K20" s="71">
        <v>14057</v>
      </c>
      <c r="L20" s="71">
        <v>14386</v>
      </c>
      <c r="M20" s="71">
        <v>15815</v>
      </c>
      <c r="N20" s="71">
        <v>15901</v>
      </c>
      <c r="O20" s="71">
        <v>15518</v>
      </c>
      <c r="P20" s="71">
        <v>16132</v>
      </c>
      <c r="Q20" s="71">
        <v>15636</v>
      </c>
      <c r="R20" s="106">
        <v>15863</v>
      </c>
    </row>
    <row r="21" spans="1:18">
      <c r="A21" s="71" t="s">
        <v>85</v>
      </c>
      <c r="B21" s="71">
        <v>16299</v>
      </c>
      <c r="C21" s="71">
        <v>16688</v>
      </c>
      <c r="D21" s="71">
        <v>16409</v>
      </c>
      <c r="E21" s="71">
        <v>17187</v>
      </c>
      <c r="F21" s="71">
        <v>17282</v>
      </c>
      <c r="G21" s="71">
        <v>17158</v>
      </c>
      <c r="H21" s="71">
        <v>17067</v>
      </c>
      <c r="I21" s="71">
        <v>17664</v>
      </c>
      <c r="J21" s="71">
        <v>18417</v>
      </c>
      <c r="K21" s="71">
        <v>18155</v>
      </c>
      <c r="L21" s="71">
        <v>18090</v>
      </c>
      <c r="M21" s="71">
        <v>18716</v>
      </c>
      <c r="N21" s="71">
        <v>18009</v>
      </c>
      <c r="O21" s="71">
        <v>17463</v>
      </c>
      <c r="P21" s="71">
        <v>17871</v>
      </c>
      <c r="Q21" s="71">
        <v>17359</v>
      </c>
      <c r="R21" s="106">
        <v>17635</v>
      </c>
    </row>
    <row r="22" spans="1:18">
      <c r="A22" s="71" t="s">
        <v>86</v>
      </c>
      <c r="B22" s="71">
        <v>6726</v>
      </c>
      <c r="C22" s="71">
        <v>7397</v>
      </c>
      <c r="D22" s="71">
        <v>7681</v>
      </c>
      <c r="E22" s="71">
        <v>8266</v>
      </c>
      <c r="F22" s="71">
        <v>8493</v>
      </c>
      <c r="G22" s="71">
        <v>8586</v>
      </c>
      <c r="H22" s="71">
        <v>8738</v>
      </c>
      <c r="I22" s="71">
        <v>9384</v>
      </c>
      <c r="J22" s="71">
        <v>9675</v>
      </c>
      <c r="K22" s="71">
        <v>10120</v>
      </c>
      <c r="L22" s="71">
        <v>10499</v>
      </c>
      <c r="M22" s="71">
        <v>11704</v>
      </c>
      <c r="N22" s="71">
        <v>11900</v>
      </c>
      <c r="O22" s="71">
        <v>11391</v>
      </c>
      <c r="P22" s="71">
        <v>11413</v>
      </c>
      <c r="Q22" s="71">
        <v>10940</v>
      </c>
      <c r="R22" s="106">
        <v>10460</v>
      </c>
    </row>
    <row r="23" spans="1:18">
      <c r="A23" s="71" t="s">
        <v>87</v>
      </c>
      <c r="B23" s="71">
        <v>1124</v>
      </c>
      <c r="C23" s="71">
        <v>1257</v>
      </c>
      <c r="D23" s="71">
        <v>1261</v>
      </c>
      <c r="E23" s="71">
        <v>1458</v>
      </c>
      <c r="F23" s="71">
        <v>1567</v>
      </c>
      <c r="G23" s="71">
        <v>1664</v>
      </c>
      <c r="H23" s="71">
        <v>1830</v>
      </c>
      <c r="I23" s="71">
        <v>2081</v>
      </c>
      <c r="J23" s="71">
        <v>2129</v>
      </c>
      <c r="K23" s="71">
        <v>2128</v>
      </c>
      <c r="L23" s="71">
        <v>2197</v>
      </c>
      <c r="M23" s="71">
        <v>2412</v>
      </c>
      <c r="N23" s="71">
        <v>2418</v>
      </c>
      <c r="O23" s="71">
        <v>2479</v>
      </c>
      <c r="P23" s="71">
        <v>2649</v>
      </c>
      <c r="Q23" s="71">
        <v>2570</v>
      </c>
      <c r="R23" s="106">
        <v>2666</v>
      </c>
    </row>
    <row r="24" spans="1:18">
      <c r="A24" s="71" t="s">
        <v>69</v>
      </c>
      <c r="B24" s="71">
        <v>0</v>
      </c>
      <c r="C24" s="71">
        <v>0</v>
      </c>
      <c r="D24" s="71">
        <v>8</v>
      </c>
      <c r="E24" s="71">
        <v>3</v>
      </c>
      <c r="F24" s="71">
        <v>0</v>
      </c>
      <c r="G24" s="71">
        <v>0</v>
      </c>
      <c r="H24" s="71">
        <v>0</v>
      </c>
      <c r="I24" s="71">
        <v>0</v>
      </c>
      <c r="J24" s="71">
        <v>0</v>
      </c>
      <c r="K24" s="71">
        <v>0</v>
      </c>
      <c r="L24" s="71">
        <v>0</v>
      </c>
      <c r="M24" s="71">
        <v>0</v>
      </c>
      <c r="N24" s="71">
        <v>0</v>
      </c>
      <c r="O24" s="71">
        <v>0</v>
      </c>
      <c r="P24" s="71">
        <v>0</v>
      </c>
      <c r="Q24" s="71">
        <v>0</v>
      </c>
      <c r="R24" s="106">
        <v>0</v>
      </c>
    </row>
    <row r="25" spans="1:18">
      <c r="A25" s="16" t="s">
        <v>88</v>
      </c>
      <c r="B25" s="16"/>
      <c r="C25" s="16"/>
      <c r="D25" s="16"/>
      <c r="E25" s="16"/>
      <c r="F25" s="16"/>
      <c r="G25" s="16"/>
      <c r="H25" s="16"/>
      <c r="I25" s="16"/>
      <c r="J25" s="16"/>
      <c r="K25" s="16"/>
      <c r="L25" s="16"/>
      <c r="M25" s="16"/>
      <c r="N25" s="16"/>
      <c r="O25" s="16"/>
      <c r="P25" s="16"/>
      <c r="Q25" s="16"/>
      <c r="R25" s="170"/>
    </row>
    <row r="26" spans="1:18">
      <c r="A26" s="13" t="s">
        <v>89</v>
      </c>
      <c r="B26" s="71">
        <v>7753</v>
      </c>
      <c r="C26" s="71">
        <v>7863</v>
      </c>
      <c r="D26" s="71">
        <v>7657</v>
      </c>
      <c r="E26" s="71">
        <v>8140</v>
      </c>
      <c r="F26" s="71">
        <v>8049</v>
      </c>
      <c r="G26" s="71">
        <v>8061</v>
      </c>
      <c r="H26" s="71">
        <v>8318</v>
      </c>
      <c r="I26" s="71">
        <v>8539</v>
      </c>
      <c r="J26" s="71">
        <v>8856</v>
      </c>
      <c r="K26" s="71">
        <v>9086</v>
      </c>
      <c r="L26" s="71">
        <v>9192</v>
      </c>
      <c r="M26" s="71">
        <v>9863</v>
      </c>
      <c r="N26" s="71">
        <v>9619</v>
      </c>
      <c r="O26" s="71">
        <v>9377</v>
      </c>
      <c r="P26" s="71">
        <v>9645</v>
      </c>
      <c r="Q26" s="71">
        <v>9256</v>
      </c>
      <c r="R26" s="106">
        <v>9179</v>
      </c>
    </row>
    <row r="27" spans="1:18">
      <c r="A27" s="14">
        <v>2</v>
      </c>
      <c r="B27" s="71">
        <v>8832</v>
      </c>
      <c r="C27" s="71">
        <v>8906</v>
      </c>
      <c r="D27" s="71">
        <v>8713</v>
      </c>
      <c r="E27" s="71">
        <v>8906</v>
      </c>
      <c r="F27" s="71">
        <v>8936</v>
      </c>
      <c r="G27" s="71">
        <v>8938</v>
      </c>
      <c r="H27" s="71">
        <v>8721</v>
      </c>
      <c r="I27" s="71">
        <v>9197</v>
      </c>
      <c r="J27" s="71">
        <v>9401</v>
      </c>
      <c r="K27" s="71">
        <v>9574</v>
      </c>
      <c r="L27" s="71">
        <v>9654</v>
      </c>
      <c r="M27" s="71">
        <v>10532</v>
      </c>
      <c r="N27" s="71">
        <v>10484</v>
      </c>
      <c r="O27" s="71">
        <v>10051</v>
      </c>
      <c r="P27" s="71">
        <v>10194</v>
      </c>
      <c r="Q27" s="71">
        <v>10055</v>
      </c>
      <c r="R27" s="106">
        <v>9948</v>
      </c>
    </row>
    <row r="28" spans="1:18">
      <c r="A28" s="14">
        <v>3</v>
      </c>
      <c r="B28" s="71">
        <v>10478</v>
      </c>
      <c r="C28" s="71">
        <v>10579</v>
      </c>
      <c r="D28" s="71">
        <v>10046</v>
      </c>
      <c r="E28" s="71">
        <v>10392</v>
      </c>
      <c r="F28" s="71">
        <v>10533</v>
      </c>
      <c r="G28" s="71">
        <v>10406</v>
      </c>
      <c r="H28" s="71">
        <v>10036</v>
      </c>
      <c r="I28" s="71">
        <v>10410</v>
      </c>
      <c r="J28" s="71">
        <v>10845</v>
      </c>
      <c r="K28" s="71">
        <v>10721</v>
      </c>
      <c r="L28" s="71">
        <v>11234</v>
      </c>
      <c r="M28" s="71">
        <v>11995</v>
      </c>
      <c r="N28" s="71">
        <v>12163</v>
      </c>
      <c r="O28" s="71">
        <v>11836</v>
      </c>
      <c r="P28" s="71">
        <v>12290</v>
      </c>
      <c r="Q28" s="71">
        <v>11629</v>
      </c>
      <c r="R28" s="106">
        <v>11655</v>
      </c>
    </row>
    <row r="29" spans="1:18">
      <c r="A29" s="14">
        <v>4</v>
      </c>
      <c r="B29" s="71">
        <v>13302</v>
      </c>
      <c r="C29" s="71">
        <v>13440</v>
      </c>
      <c r="D29" s="71">
        <v>13163</v>
      </c>
      <c r="E29" s="71">
        <v>13192</v>
      </c>
      <c r="F29" s="71">
        <v>13388</v>
      </c>
      <c r="G29" s="71">
        <v>12894</v>
      </c>
      <c r="H29" s="71">
        <v>12381</v>
      </c>
      <c r="I29" s="71">
        <v>12686</v>
      </c>
      <c r="J29" s="71">
        <v>13432</v>
      </c>
      <c r="K29" s="71">
        <v>13238</v>
      </c>
      <c r="L29" s="71">
        <v>13601</v>
      </c>
      <c r="M29" s="71">
        <v>14941</v>
      </c>
      <c r="N29" s="71">
        <v>14806</v>
      </c>
      <c r="O29" s="71">
        <v>14590</v>
      </c>
      <c r="P29" s="71">
        <v>14835</v>
      </c>
      <c r="Q29" s="71">
        <v>14325</v>
      </c>
      <c r="R29" s="106">
        <v>14390</v>
      </c>
    </row>
    <row r="30" spans="1:18">
      <c r="A30" s="13" t="s">
        <v>90</v>
      </c>
      <c r="B30" s="71">
        <v>16875</v>
      </c>
      <c r="C30" s="71">
        <v>16810</v>
      </c>
      <c r="D30" s="71">
        <v>15469</v>
      </c>
      <c r="E30" s="71">
        <v>16200</v>
      </c>
      <c r="F30" s="71">
        <v>15597</v>
      </c>
      <c r="G30" s="71">
        <v>15431</v>
      </c>
      <c r="H30" s="71">
        <v>14509</v>
      </c>
      <c r="I30" s="71">
        <v>15213</v>
      </c>
      <c r="J30" s="71">
        <v>15830</v>
      </c>
      <c r="K30" s="71">
        <v>15858</v>
      </c>
      <c r="L30" s="71">
        <v>16236</v>
      </c>
      <c r="M30" s="71">
        <v>17384</v>
      </c>
      <c r="N30" s="71">
        <v>17965</v>
      </c>
      <c r="O30" s="71">
        <v>17157</v>
      </c>
      <c r="P30" s="71">
        <v>17427</v>
      </c>
      <c r="Q30" s="71">
        <v>16667</v>
      </c>
      <c r="R30" s="106">
        <v>16668</v>
      </c>
    </row>
    <row r="31" spans="1:18">
      <c r="A31" s="13" t="s">
        <v>69</v>
      </c>
      <c r="B31" s="71">
        <v>194</v>
      </c>
      <c r="C31" s="71">
        <v>136</v>
      </c>
      <c r="D31" s="71">
        <v>473</v>
      </c>
      <c r="E31" s="71">
        <v>591</v>
      </c>
      <c r="F31" s="71">
        <v>491</v>
      </c>
      <c r="G31" s="71">
        <v>494</v>
      </c>
      <c r="H31" s="71">
        <v>550</v>
      </c>
      <c r="I31" s="71">
        <v>531</v>
      </c>
      <c r="J31" s="71">
        <v>359</v>
      </c>
      <c r="K31" s="71">
        <v>250</v>
      </c>
      <c r="L31" s="71">
        <v>357</v>
      </c>
      <c r="M31" s="71">
        <v>406</v>
      </c>
      <c r="N31" s="71">
        <v>296</v>
      </c>
      <c r="O31" s="71">
        <v>274</v>
      </c>
      <c r="P31" s="71">
        <v>308</v>
      </c>
      <c r="Q31" s="71">
        <v>242</v>
      </c>
      <c r="R31" s="106">
        <v>195</v>
      </c>
    </row>
    <row r="32" spans="1:18">
      <c r="A32" s="16" t="s">
        <v>119</v>
      </c>
      <c r="B32" s="16"/>
      <c r="C32" s="16"/>
      <c r="D32" s="16"/>
      <c r="E32" s="16"/>
      <c r="F32" s="16"/>
      <c r="G32" s="16"/>
      <c r="H32" s="16"/>
      <c r="I32" s="16"/>
      <c r="J32" s="16"/>
      <c r="K32" s="16"/>
      <c r="L32" s="16"/>
      <c r="M32" s="16"/>
      <c r="N32" s="16"/>
      <c r="O32" s="16"/>
      <c r="P32" s="16"/>
      <c r="Q32" s="16"/>
      <c r="R32" s="170"/>
    </row>
    <row r="33" spans="1:18">
      <c r="A33" s="13" t="s">
        <v>118</v>
      </c>
      <c r="B33" s="71">
        <v>715</v>
      </c>
      <c r="C33" s="71">
        <v>681</v>
      </c>
      <c r="D33" s="71">
        <v>344</v>
      </c>
      <c r="E33" s="71">
        <v>741</v>
      </c>
      <c r="F33" s="71">
        <v>772</v>
      </c>
      <c r="G33" s="71">
        <v>737</v>
      </c>
      <c r="H33" s="71">
        <v>759</v>
      </c>
      <c r="I33" s="71">
        <v>786</v>
      </c>
      <c r="J33" s="71">
        <v>759</v>
      </c>
      <c r="K33" s="71">
        <v>751</v>
      </c>
      <c r="L33" s="71">
        <v>750</v>
      </c>
      <c r="M33" s="71">
        <v>804</v>
      </c>
      <c r="N33" s="71">
        <v>839</v>
      </c>
      <c r="O33" s="71">
        <v>774</v>
      </c>
      <c r="P33" s="71">
        <v>830</v>
      </c>
      <c r="Q33" s="71">
        <v>756</v>
      </c>
      <c r="R33" s="106">
        <v>775</v>
      </c>
    </row>
    <row r="34" spans="1:18">
      <c r="A34" s="13" t="s">
        <v>70</v>
      </c>
      <c r="B34" s="71">
        <v>3265</v>
      </c>
      <c r="C34" s="71">
        <v>3324</v>
      </c>
      <c r="D34" s="71">
        <v>1768</v>
      </c>
      <c r="E34" s="71">
        <v>3552</v>
      </c>
      <c r="F34" s="71">
        <v>3461</v>
      </c>
      <c r="G34" s="71">
        <v>3463</v>
      </c>
      <c r="H34" s="71">
        <v>3310</v>
      </c>
      <c r="I34" s="71">
        <v>3358</v>
      </c>
      <c r="J34" s="71">
        <v>3513</v>
      </c>
      <c r="K34" s="71">
        <v>3464</v>
      </c>
      <c r="L34" s="71">
        <v>3581</v>
      </c>
      <c r="M34" s="71">
        <v>3851</v>
      </c>
      <c r="N34" s="71">
        <v>4009</v>
      </c>
      <c r="O34" s="71">
        <v>3878</v>
      </c>
      <c r="P34" s="71">
        <v>4054</v>
      </c>
      <c r="Q34" s="71">
        <v>3882</v>
      </c>
      <c r="R34" s="106">
        <v>3935</v>
      </c>
    </row>
    <row r="35" spans="1:18">
      <c r="A35" s="13" t="s">
        <v>71</v>
      </c>
      <c r="B35" s="71">
        <v>50676</v>
      </c>
      <c r="C35" s="71">
        <v>51106</v>
      </c>
      <c r="D35" s="71">
        <v>24782</v>
      </c>
      <c r="E35" s="71">
        <v>50938</v>
      </c>
      <c r="F35" s="71">
        <v>50864</v>
      </c>
      <c r="G35" s="71">
        <v>50230</v>
      </c>
      <c r="H35" s="71">
        <v>48776</v>
      </c>
      <c r="I35" s="71">
        <v>50827</v>
      </c>
      <c r="J35" s="71">
        <v>52717</v>
      </c>
      <c r="K35" s="71">
        <v>52647</v>
      </c>
      <c r="L35" s="71">
        <v>54076</v>
      </c>
      <c r="M35" s="71">
        <v>58537</v>
      </c>
      <c r="N35" s="71">
        <v>58459</v>
      </c>
      <c r="O35" s="71">
        <v>56864</v>
      </c>
      <c r="P35" s="71">
        <v>57958</v>
      </c>
      <c r="Q35" s="71">
        <v>55919</v>
      </c>
      <c r="R35" s="106">
        <v>55825</v>
      </c>
    </row>
    <row r="36" spans="1:18">
      <c r="A36" s="13" t="s">
        <v>72</v>
      </c>
      <c r="B36" s="71">
        <v>2684</v>
      </c>
      <c r="C36" s="71">
        <v>2569</v>
      </c>
      <c r="D36" s="71">
        <v>990</v>
      </c>
      <c r="E36" s="71">
        <v>0</v>
      </c>
      <c r="F36" s="71">
        <v>1868</v>
      </c>
      <c r="G36" s="71">
        <v>1738</v>
      </c>
      <c r="H36" s="71">
        <v>1606</v>
      </c>
      <c r="I36" s="71">
        <v>1577</v>
      </c>
      <c r="J36" s="71">
        <v>1690</v>
      </c>
      <c r="K36" s="71">
        <v>1825</v>
      </c>
      <c r="L36" s="71">
        <v>1795</v>
      </c>
      <c r="M36" s="71">
        <v>1881</v>
      </c>
      <c r="N36" s="71">
        <v>1981</v>
      </c>
      <c r="O36" s="71">
        <v>1715</v>
      </c>
      <c r="P36" s="71">
        <v>1833</v>
      </c>
      <c r="Q36" s="71">
        <v>1599</v>
      </c>
      <c r="R36" s="106">
        <v>1481</v>
      </c>
    </row>
    <row r="37" spans="1:18">
      <c r="A37" s="13" t="s">
        <v>69</v>
      </c>
      <c r="B37" s="71">
        <v>94</v>
      </c>
      <c r="C37" s="71">
        <v>54</v>
      </c>
      <c r="D37" s="71">
        <v>27637</v>
      </c>
      <c r="E37" s="71">
        <v>34</v>
      </c>
      <c r="F37" s="71">
        <v>29</v>
      </c>
      <c r="G37" s="71">
        <v>56</v>
      </c>
      <c r="H37" s="71">
        <v>64</v>
      </c>
      <c r="I37" s="71">
        <v>28</v>
      </c>
      <c r="J37" s="71">
        <v>44</v>
      </c>
      <c r="K37" s="71">
        <v>40</v>
      </c>
      <c r="L37" s="71">
        <v>72</v>
      </c>
      <c r="M37" s="71">
        <v>48</v>
      </c>
      <c r="N37" s="71">
        <v>45</v>
      </c>
      <c r="O37" s="71">
        <v>54</v>
      </c>
      <c r="P37" s="71">
        <v>24</v>
      </c>
      <c r="Q37" s="71">
        <v>18</v>
      </c>
      <c r="R37" s="106">
        <v>19</v>
      </c>
    </row>
    <row r="38" spans="1:18">
      <c r="A38" s="16" t="s">
        <v>1</v>
      </c>
      <c r="B38" s="16"/>
      <c r="C38" s="16"/>
      <c r="D38" s="16"/>
      <c r="E38" s="16"/>
      <c r="F38" s="16"/>
      <c r="G38" s="16"/>
      <c r="H38" s="16"/>
      <c r="I38" s="16"/>
      <c r="J38" s="16"/>
      <c r="K38" s="16"/>
      <c r="L38" s="16"/>
      <c r="M38" s="16"/>
      <c r="N38" s="16"/>
      <c r="O38" s="16"/>
      <c r="P38" s="16"/>
      <c r="Q38" s="16"/>
      <c r="R38" s="170"/>
    </row>
    <row r="39" spans="1:18">
      <c r="A39" s="13" t="s">
        <v>112</v>
      </c>
      <c r="B39" s="71">
        <v>251</v>
      </c>
      <c r="C39" s="71">
        <v>264</v>
      </c>
      <c r="D39" s="71">
        <v>129</v>
      </c>
      <c r="E39" s="71">
        <v>276</v>
      </c>
      <c r="F39" s="71">
        <v>300</v>
      </c>
      <c r="G39" s="71">
        <v>267</v>
      </c>
      <c r="H39" s="71">
        <v>338</v>
      </c>
      <c r="I39" s="71">
        <v>285</v>
      </c>
      <c r="J39" s="71">
        <v>278</v>
      </c>
      <c r="K39" s="71">
        <v>278</v>
      </c>
      <c r="L39" s="71">
        <v>246</v>
      </c>
      <c r="M39" s="71">
        <v>288</v>
      </c>
      <c r="N39" s="71">
        <v>273</v>
      </c>
      <c r="O39" s="71">
        <v>293</v>
      </c>
      <c r="P39" s="71">
        <v>299</v>
      </c>
      <c r="Q39" s="71">
        <v>272</v>
      </c>
      <c r="R39" s="106">
        <v>291</v>
      </c>
    </row>
    <row r="40" spans="1:18">
      <c r="A40" s="13" t="s">
        <v>115</v>
      </c>
      <c r="B40" s="71">
        <v>366</v>
      </c>
      <c r="C40" s="71">
        <v>353</v>
      </c>
      <c r="D40" s="71">
        <v>161</v>
      </c>
      <c r="E40" s="71">
        <v>355</v>
      </c>
      <c r="F40" s="71">
        <v>365</v>
      </c>
      <c r="G40" s="71">
        <v>387</v>
      </c>
      <c r="H40" s="71">
        <v>357</v>
      </c>
      <c r="I40" s="71">
        <v>380</v>
      </c>
      <c r="J40" s="71">
        <v>360</v>
      </c>
      <c r="K40" s="71">
        <v>361</v>
      </c>
      <c r="L40" s="71">
        <v>388</v>
      </c>
      <c r="M40" s="71">
        <v>396</v>
      </c>
      <c r="N40" s="71">
        <v>390</v>
      </c>
      <c r="O40" s="71">
        <v>379</v>
      </c>
      <c r="P40" s="71">
        <v>377</v>
      </c>
      <c r="Q40" s="71">
        <v>327</v>
      </c>
      <c r="R40" s="106">
        <v>356</v>
      </c>
    </row>
    <row r="41" spans="1:18">
      <c r="A41" s="13" t="s">
        <v>113</v>
      </c>
      <c r="B41" s="71">
        <v>2976</v>
      </c>
      <c r="C41" s="71">
        <v>2980</v>
      </c>
      <c r="D41" s="71">
        <v>1447</v>
      </c>
      <c r="E41" s="71">
        <v>3005</v>
      </c>
      <c r="F41" s="71">
        <v>2949</v>
      </c>
      <c r="G41" s="71">
        <v>2989</v>
      </c>
      <c r="H41" s="71">
        <v>2842</v>
      </c>
      <c r="I41" s="71">
        <v>2777</v>
      </c>
      <c r="J41" s="71">
        <v>2964</v>
      </c>
      <c r="K41" s="71">
        <v>2861</v>
      </c>
      <c r="L41" s="71">
        <v>2871</v>
      </c>
      <c r="M41" s="71">
        <v>3138</v>
      </c>
      <c r="N41" s="71">
        <v>3187</v>
      </c>
      <c r="O41" s="71">
        <v>3050</v>
      </c>
      <c r="P41" s="71">
        <v>3104</v>
      </c>
      <c r="Q41" s="71">
        <v>3086</v>
      </c>
      <c r="R41" s="106">
        <v>3144</v>
      </c>
    </row>
    <row r="42" spans="1:18">
      <c r="A42" s="13" t="s">
        <v>114</v>
      </c>
      <c r="B42" s="71">
        <v>52386</v>
      </c>
      <c r="C42" s="71">
        <v>52712</v>
      </c>
      <c r="D42" s="71">
        <v>25477</v>
      </c>
      <c r="E42" s="71">
        <v>52234</v>
      </c>
      <c r="F42" s="71">
        <v>51817</v>
      </c>
      <c r="G42" s="71">
        <v>51068</v>
      </c>
      <c r="H42" s="71">
        <v>49477</v>
      </c>
      <c r="I42" s="71">
        <v>51534</v>
      </c>
      <c r="J42" s="71">
        <v>53449</v>
      </c>
      <c r="K42" s="71">
        <v>53572</v>
      </c>
      <c r="L42" s="71">
        <v>55053</v>
      </c>
      <c r="M42" s="71">
        <v>59406</v>
      </c>
      <c r="N42" s="71">
        <v>59536</v>
      </c>
      <c r="O42" s="71">
        <v>57781</v>
      </c>
      <c r="P42" s="71">
        <v>59190</v>
      </c>
      <c r="Q42" s="71">
        <v>56859</v>
      </c>
      <c r="R42" s="106">
        <v>56574</v>
      </c>
    </row>
    <row r="43" spans="1:18">
      <c r="A43" s="13" t="s">
        <v>116</v>
      </c>
      <c r="B43" s="71">
        <v>1339</v>
      </c>
      <c r="C43" s="71">
        <v>1351</v>
      </c>
      <c r="D43" s="71">
        <v>653</v>
      </c>
      <c r="E43" s="71">
        <v>1506</v>
      </c>
      <c r="F43" s="71">
        <v>1521</v>
      </c>
      <c r="G43" s="71">
        <v>1411</v>
      </c>
      <c r="H43" s="71">
        <v>1360</v>
      </c>
      <c r="I43" s="71">
        <v>1557</v>
      </c>
      <c r="J43" s="71">
        <v>1614</v>
      </c>
      <c r="K43" s="71">
        <v>1608</v>
      </c>
      <c r="L43" s="71">
        <v>1645</v>
      </c>
      <c r="M43" s="71">
        <v>1834</v>
      </c>
      <c r="N43" s="71">
        <v>1864</v>
      </c>
      <c r="O43" s="71">
        <v>1694</v>
      </c>
      <c r="P43" s="71">
        <v>1674</v>
      </c>
      <c r="Q43" s="71">
        <v>1601</v>
      </c>
      <c r="R43" s="106">
        <v>1642</v>
      </c>
    </row>
    <row r="44" spans="1:18">
      <c r="A44" s="15" t="s">
        <v>69</v>
      </c>
      <c r="B44" s="78">
        <v>116</v>
      </c>
      <c r="C44" s="78">
        <v>74</v>
      </c>
      <c r="D44" s="78">
        <v>27654</v>
      </c>
      <c r="E44" s="78">
        <v>45</v>
      </c>
      <c r="F44" s="78">
        <v>42</v>
      </c>
      <c r="G44" s="78">
        <v>102</v>
      </c>
      <c r="H44" s="78">
        <v>141</v>
      </c>
      <c r="I44" s="78">
        <v>43</v>
      </c>
      <c r="J44" s="78">
        <v>58</v>
      </c>
      <c r="K44" s="78">
        <v>47</v>
      </c>
      <c r="L44" s="78">
        <v>71</v>
      </c>
      <c r="M44" s="78">
        <v>59</v>
      </c>
      <c r="N44" s="78">
        <v>83</v>
      </c>
      <c r="O44" s="78">
        <v>88</v>
      </c>
      <c r="P44" s="78">
        <v>55</v>
      </c>
      <c r="Q44" s="78">
        <v>29</v>
      </c>
      <c r="R44" s="78">
        <v>28</v>
      </c>
    </row>
    <row r="45" spans="1:18">
      <c r="A45" s="16" t="s">
        <v>408</v>
      </c>
      <c r="B45" s="16"/>
      <c r="C45" s="16"/>
      <c r="D45" s="16"/>
      <c r="E45" s="16"/>
      <c r="F45" s="16"/>
      <c r="G45" s="16"/>
      <c r="H45" s="16"/>
      <c r="I45" s="16"/>
      <c r="J45" s="16"/>
      <c r="K45" s="16"/>
      <c r="L45" s="16"/>
      <c r="M45" s="16"/>
      <c r="N45" s="16"/>
      <c r="O45" s="16"/>
      <c r="P45" s="16"/>
      <c r="Q45" s="16"/>
      <c r="R45" s="170"/>
    </row>
    <row r="46" spans="1:18">
      <c r="A46" s="13" t="s">
        <v>91</v>
      </c>
      <c r="B46" s="71">
        <v>2240</v>
      </c>
      <c r="C46" s="71">
        <v>2213</v>
      </c>
      <c r="D46" s="71">
        <v>2177</v>
      </c>
      <c r="E46" s="71">
        <v>2158</v>
      </c>
      <c r="F46" s="71">
        <v>2122</v>
      </c>
      <c r="G46" s="71">
        <v>1994</v>
      </c>
      <c r="H46" s="71">
        <v>1918</v>
      </c>
      <c r="I46" s="71">
        <v>2024</v>
      </c>
      <c r="J46" s="71">
        <v>2087</v>
      </c>
      <c r="K46" s="71">
        <v>2137</v>
      </c>
      <c r="L46" s="71">
        <v>2299</v>
      </c>
      <c r="M46" s="71">
        <v>2372</v>
      </c>
      <c r="N46" s="71">
        <v>2368</v>
      </c>
      <c r="O46" s="71">
        <v>2233</v>
      </c>
      <c r="P46" s="71">
        <v>2456</v>
      </c>
      <c r="Q46" s="71">
        <v>2261</v>
      </c>
      <c r="R46" s="106">
        <v>2387</v>
      </c>
    </row>
    <row r="47" spans="1:18">
      <c r="A47" s="13" t="s">
        <v>92</v>
      </c>
      <c r="B47" s="71">
        <v>6325</v>
      </c>
      <c r="C47" s="71">
        <v>6361</v>
      </c>
      <c r="D47" s="71">
        <v>6190</v>
      </c>
      <c r="E47" s="71">
        <v>6422</v>
      </c>
      <c r="F47" s="71">
        <v>6562</v>
      </c>
      <c r="G47" s="71">
        <v>6440</v>
      </c>
      <c r="H47" s="71">
        <v>6459</v>
      </c>
      <c r="I47" s="71">
        <v>6822</v>
      </c>
      <c r="J47" s="71">
        <v>7137</v>
      </c>
      <c r="K47" s="71">
        <v>6944</v>
      </c>
      <c r="L47" s="71">
        <v>7318</v>
      </c>
      <c r="M47" s="71">
        <v>7829</v>
      </c>
      <c r="N47" s="71">
        <v>7944</v>
      </c>
      <c r="O47" s="71">
        <v>7691</v>
      </c>
      <c r="P47" s="71">
        <v>8106</v>
      </c>
      <c r="Q47" s="71">
        <v>7880</v>
      </c>
      <c r="R47" s="106">
        <v>7953</v>
      </c>
    </row>
    <row r="48" spans="1:18">
      <c r="A48" s="13" t="s">
        <v>93</v>
      </c>
      <c r="B48" s="71">
        <v>5994</v>
      </c>
      <c r="C48" s="71">
        <v>5926</v>
      </c>
      <c r="D48" s="71">
        <v>5732</v>
      </c>
      <c r="E48" s="71">
        <v>5896</v>
      </c>
      <c r="F48" s="71">
        <v>6023</v>
      </c>
      <c r="G48" s="71">
        <v>5979</v>
      </c>
      <c r="H48" s="71">
        <v>5903</v>
      </c>
      <c r="I48" s="71">
        <v>5975</v>
      </c>
      <c r="J48" s="71">
        <v>6298</v>
      </c>
      <c r="K48" s="71">
        <v>6247</v>
      </c>
      <c r="L48" s="71">
        <v>6285</v>
      </c>
      <c r="M48" s="71">
        <v>6738</v>
      </c>
      <c r="N48" s="71">
        <v>6588</v>
      </c>
      <c r="O48" s="71">
        <v>6732</v>
      </c>
      <c r="P48" s="71">
        <v>6700</v>
      </c>
      <c r="Q48" s="71">
        <v>6524</v>
      </c>
      <c r="R48" s="106">
        <v>6556</v>
      </c>
    </row>
    <row r="49" spans="1:18">
      <c r="A49" s="13" t="s">
        <v>94</v>
      </c>
      <c r="B49" s="71">
        <v>6875</v>
      </c>
      <c r="C49" s="71">
        <v>6976</v>
      </c>
      <c r="D49" s="71">
        <v>6740</v>
      </c>
      <c r="E49" s="71">
        <v>7217</v>
      </c>
      <c r="F49" s="71">
        <v>7309</v>
      </c>
      <c r="G49" s="71">
        <v>7216</v>
      </c>
      <c r="H49" s="71">
        <v>7203</v>
      </c>
      <c r="I49" s="71">
        <v>7547</v>
      </c>
      <c r="J49" s="71">
        <v>7923</v>
      </c>
      <c r="K49" s="71">
        <v>8070</v>
      </c>
      <c r="L49" s="71">
        <v>8267</v>
      </c>
      <c r="M49" s="71">
        <v>8998</v>
      </c>
      <c r="N49" s="71">
        <v>9052</v>
      </c>
      <c r="O49" s="71">
        <v>8600</v>
      </c>
      <c r="P49" s="71">
        <v>8851</v>
      </c>
      <c r="Q49" s="71">
        <v>8608</v>
      </c>
      <c r="R49" s="106">
        <v>8748</v>
      </c>
    </row>
    <row r="50" spans="1:18">
      <c r="A50" s="13" t="s">
        <v>95</v>
      </c>
      <c r="B50" s="71">
        <v>4944</v>
      </c>
      <c r="C50" s="71">
        <v>5239</v>
      </c>
      <c r="D50" s="71">
        <v>4946</v>
      </c>
      <c r="E50" s="71">
        <v>5194</v>
      </c>
      <c r="F50" s="71">
        <v>4792</v>
      </c>
      <c r="G50" s="71">
        <v>4897</v>
      </c>
      <c r="H50" s="71">
        <v>4608</v>
      </c>
      <c r="I50" s="71">
        <v>4800</v>
      </c>
      <c r="J50" s="71">
        <v>4956</v>
      </c>
      <c r="K50" s="71">
        <v>5110</v>
      </c>
      <c r="L50" s="71">
        <v>5058</v>
      </c>
      <c r="M50" s="71">
        <v>5630</v>
      </c>
      <c r="N50" s="71">
        <v>5843</v>
      </c>
      <c r="O50" s="71">
        <v>5548</v>
      </c>
      <c r="P50" s="71">
        <v>5697</v>
      </c>
      <c r="Q50" s="71">
        <v>5401</v>
      </c>
      <c r="R50" s="106">
        <v>5485</v>
      </c>
    </row>
    <row r="51" spans="1:18">
      <c r="A51" s="13" t="s">
        <v>96</v>
      </c>
      <c r="B51" s="71">
        <v>1732</v>
      </c>
      <c r="C51" s="71">
        <v>1878</v>
      </c>
      <c r="D51" s="71">
        <v>1644</v>
      </c>
      <c r="E51" s="71">
        <v>1696</v>
      </c>
      <c r="F51" s="71">
        <v>1576</v>
      </c>
      <c r="G51" s="71">
        <v>1523</v>
      </c>
      <c r="H51" s="71">
        <v>1500</v>
      </c>
      <c r="I51" s="71">
        <v>1553</v>
      </c>
      <c r="J51" s="71">
        <v>1659</v>
      </c>
      <c r="K51" s="71">
        <v>1577</v>
      </c>
      <c r="L51" s="71">
        <v>1632</v>
      </c>
      <c r="M51" s="71">
        <v>1692</v>
      </c>
      <c r="N51" s="71">
        <v>1726</v>
      </c>
      <c r="O51" s="71">
        <v>1685</v>
      </c>
      <c r="P51" s="71">
        <v>1624</v>
      </c>
      <c r="Q51" s="71">
        <v>1552</v>
      </c>
      <c r="R51" s="106">
        <v>1517</v>
      </c>
    </row>
    <row r="52" spans="1:18">
      <c r="A52" s="13" t="s">
        <v>97</v>
      </c>
      <c r="B52" s="71">
        <v>2575</v>
      </c>
      <c r="C52" s="71">
        <v>2746</v>
      </c>
      <c r="D52" s="71">
        <v>2613</v>
      </c>
      <c r="E52" s="71">
        <v>2699</v>
      </c>
      <c r="F52" s="71">
        <v>2628</v>
      </c>
      <c r="G52" s="71">
        <v>2604</v>
      </c>
      <c r="H52" s="71">
        <v>2560</v>
      </c>
      <c r="I52" s="71">
        <v>2602</v>
      </c>
      <c r="J52" s="71">
        <v>2763</v>
      </c>
      <c r="K52" s="71">
        <v>2794</v>
      </c>
      <c r="L52" s="71">
        <v>2824</v>
      </c>
      <c r="M52" s="71">
        <v>3050</v>
      </c>
      <c r="N52" s="71">
        <v>3047</v>
      </c>
      <c r="O52" s="71">
        <v>2900</v>
      </c>
      <c r="P52" s="71">
        <v>2988</v>
      </c>
      <c r="Q52" s="71">
        <v>2975</v>
      </c>
      <c r="R52" s="106">
        <v>2978</v>
      </c>
    </row>
    <row r="53" spans="1:18">
      <c r="A53" s="13" t="s">
        <v>98</v>
      </c>
      <c r="B53" s="71">
        <v>871</v>
      </c>
      <c r="C53" s="71">
        <v>836</v>
      </c>
      <c r="D53" s="71">
        <v>753</v>
      </c>
      <c r="E53" s="71">
        <v>771</v>
      </c>
      <c r="F53" s="71">
        <v>773</v>
      </c>
      <c r="G53" s="71">
        <v>766</v>
      </c>
      <c r="H53" s="71">
        <v>759</v>
      </c>
      <c r="I53" s="71">
        <v>703</v>
      </c>
      <c r="J53" s="71">
        <v>760</v>
      </c>
      <c r="K53" s="71">
        <v>800</v>
      </c>
      <c r="L53" s="71">
        <v>747</v>
      </c>
      <c r="M53" s="71">
        <v>836</v>
      </c>
      <c r="N53" s="71">
        <v>862</v>
      </c>
      <c r="O53" s="71">
        <v>746</v>
      </c>
      <c r="P53" s="71">
        <v>805</v>
      </c>
      <c r="Q53" s="71">
        <v>756</v>
      </c>
      <c r="R53" s="106">
        <v>721</v>
      </c>
    </row>
    <row r="54" spans="1:18">
      <c r="A54" s="13" t="s">
        <v>99</v>
      </c>
      <c r="B54" s="71">
        <v>2417</v>
      </c>
      <c r="C54" s="71">
        <v>2316</v>
      </c>
      <c r="D54" s="71">
        <v>2130</v>
      </c>
      <c r="E54" s="71">
        <v>2181</v>
      </c>
      <c r="F54" s="71">
        <v>2185</v>
      </c>
      <c r="G54" s="71">
        <v>2149</v>
      </c>
      <c r="H54" s="71">
        <v>2061</v>
      </c>
      <c r="I54" s="71">
        <v>2094</v>
      </c>
      <c r="J54" s="71">
        <v>2197</v>
      </c>
      <c r="K54" s="71">
        <v>2166</v>
      </c>
      <c r="L54" s="71">
        <v>2220</v>
      </c>
      <c r="M54" s="71">
        <v>2394</v>
      </c>
      <c r="N54" s="71">
        <v>2411</v>
      </c>
      <c r="O54" s="71">
        <v>2400</v>
      </c>
      <c r="P54" s="71">
        <v>2339</v>
      </c>
      <c r="Q54" s="71">
        <v>2257</v>
      </c>
      <c r="R54" s="106">
        <v>2293</v>
      </c>
    </row>
    <row r="55" spans="1:18">
      <c r="A55" s="13" t="s">
        <v>100</v>
      </c>
      <c r="B55" s="71">
        <v>1538</v>
      </c>
      <c r="C55" s="71">
        <v>1504</v>
      </c>
      <c r="D55" s="71">
        <v>1540</v>
      </c>
      <c r="E55" s="71">
        <v>1497</v>
      </c>
      <c r="F55" s="71">
        <v>1427</v>
      </c>
      <c r="G55" s="71">
        <v>1368</v>
      </c>
      <c r="H55" s="71">
        <v>1310</v>
      </c>
      <c r="I55" s="71">
        <v>1378</v>
      </c>
      <c r="J55" s="71">
        <v>1336</v>
      </c>
      <c r="K55" s="71">
        <v>1438</v>
      </c>
      <c r="L55" s="71">
        <v>1479</v>
      </c>
      <c r="M55" s="71">
        <v>1626</v>
      </c>
      <c r="N55" s="71">
        <v>1623</v>
      </c>
      <c r="O55" s="71">
        <v>1601</v>
      </c>
      <c r="P55" s="71">
        <v>1607</v>
      </c>
      <c r="Q55" s="71">
        <v>1567</v>
      </c>
      <c r="R55" s="106">
        <v>1553</v>
      </c>
    </row>
    <row r="56" spans="1:18">
      <c r="A56" s="13" t="s">
        <v>101</v>
      </c>
      <c r="B56" s="71">
        <v>2430</v>
      </c>
      <c r="C56" s="71">
        <v>2380</v>
      </c>
      <c r="D56" s="71">
        <v>2181</v>
      </c>
      <c r="E56" s="71">
        <v>2191</v>
      </c>
      <c r="F56" s="71">
        <v>2290</v>
      </c>
      <c r="G56" s="71">
        <v>2148</v>
      </c>
      <c r="H56" s="71">
        <v>1974</v>
      </c>
      <c r="I56" s="71">
        <v>2032</v>
      </c>
      <c r="J56" s="71">
        <v>2079</v>
      </c>
      <c r="K56" s="71">
        <v>2255</v>
      </c>
      <c r="L56" s="71">
        <v>2270</v>
      </c>
      <c r="M56" s="71">
        <v>2350</v>
      </c>
      <c r="N56" s="71">
        <v>2458</v>
      </c>
      <c r="O56" s="71">
        <v>2204</v>
      </c>
      <c r="P56" s="71">
        <v>2373</v>
      </c>
      <c r="Q56" s="71">
        <v>2364</v>
      </c>
      <c r="R56" s="106">
        <v>2182</v>
      </c>
    </row>
    <row r="57" spans="1:18">
      <c r="A57" s="13" t="s">
        <v>102</v>
      </c>
      <c r="B57" s="71">
        <v>1078</v>
      </c>
      <c r="C57" s="71">
        <v>1082</v>
      </c>
      <c r="D57" s="71">
        <v>979</v>
      </c>
      <c r="E57" s="71">
        <v>959</v>
      </c>
      <c r="F57" s="71">
        <v>993</v>
      </c>
      <c r="G57" s="71">
        <v>904</v>
      </c>
      <c r="H57" s="71">
        <v>861</v>
      </c>
      <c r="I57" s="71">
        <v>843</v>
      </c>
      <c r="J57" s="71">
        <v>815</v>
      </c>
      <c r="K57" s="71">
        <v>823</v>
      </c>
      <c r="L57" s="71">
        <v>895</v>
      </c>
      <c r="M57" s="71">
        <v>905</v>
      </c>
      <c r="N57" s="71">
        <v>950</v>
      </c>
      <c r="O57" s="71">
        <v>927</v>
      </c>
      <c r="P57" s="71">
        <v>912</v>
      </c>
      <c r="Q57" s="71">
        <v>827</v>
      </c>
      <c r="R57" s="106">
        <v>845</v>
      </c>
    </row>
    <row r="58" spans="1:18">
      <c r="A58" s="13" t="s">
        <v>103</v>
      </c>
      <c r="B58" s="71">
        <v>3644</v>
      </c>
      <c r="C58" s="71">
        <v>3566</v>
      </c>
      <c r="D58" s="71">
        <v>3585</v>
      </c>
      <c r="E58" s="71">
        <v>3812</v>
      </c>
      <c r="F58" s="71">
        <v>3753</v>
      </c>
      <c r="G58" s="71">
        <v>3702</v>
      </c>
      <c r="H58" s="71">
        <v>3562</v>
      </c>
      <c r="I58" s="71">
        <v>3805</v>
      </c>
      <c r="J58" s="71">
        <v>3693</v>
      </c>
      <c r="K58" s="71">
        <v>3729</v>
      </c>
      <c r="L58" s="71">
        <v>3894</v>
      </c>
      <c r="M58" s="71">
        <v>4056</v>
      </c>
      <c r="N58" s="71">
        <v>4133</v>
      </c>
      <c r="O58" s="71">
        <v>3983</v>
      </c>
      <c r="P58" s="71">
        <v>3998</v>
      </c>
      <c r="Q58" s="71">
        <v>3882</v>
      </c>
      <c r="R58" s="106">
        <v>3833</v>
      </c>
    </row>
    <row r="59" spans="1:18">
      <c r="A59" s="13" t="s">
        <v>104</v>
      </c>
      <c r="B59" s="71">
        <v>2135</v>
      </c>
      <c r="C59" s="71">
        <v>2116</v>
      </c>
      <c r="D59" s="71">
        <v>2176</v>
      </c>
      <c r="E59" s="71">
        <v>2105</v>
      </c>
      <c r="F59" s="71">
        <v>2085</v>
      </c>
      <c r="G59" s="71">
        <v>2165</v>
      </c>
      <c r="H59" s="71">
        <v>1894</v>
      </c>
      <c r="I59" s="71">
        <v>2052</v>
      </c>
      <c r="J59" s="71">
        <v>2031</v>
      </c>
      <c r="K59" s="71">
        <v>2011</v>
      </c>
      <c r="L59" s="71">
        <v>1999</v>
      </c>
      <c r="M59" s="71">
        <v>2264</v>
      </c>
      <c r="N59" s="71">
        <v>2249</v>
      </c>
      <c r="O59" s="71">
        <v>2201</v>
      </c>
      <c r="P59" s="71">
        <v>2151</v>
      </c>
      <c r="Q59" s="71">
        <v>2052</v>
      </c>
      <c r="R59" s="106">
        <v>2041</v>
      </c>
    </row>
    <row r="60" spans="1:18">
      <c r="A60" s="13" t="s">
        <v>105</v>
      </c>
      <c r="B60" s="71">
        <v>570</v>
      </c>
      <c r="C60" s="71">
        <v>563</v>
      </c>
      <c r="D60" s="71">
        <v>569</v>
      </c>
      <c r="E60" s="71">
        <v>553</v>
      </c>
      <c r="F60" s="71">
        <v>496</v>
      </c>
      <c r="G60" s="71">
        <v>498</v>
      </c>
      <c r="H60" s="71">
        <v>462</v>
      </c>
      <c r="I60" s="71">
        <v>435</v>
      </c>
      <c r="J60" s="71">
        <v>522</v>
      </c>
      <c r="K60" s="71">
        <v>475</v>
      </c>
      <c r="L60" s="71">
        <v>523</v>
      </c>
      <c r="M60" s="71">
        <v>539</v>
      </c>
      <c r="N60" s="71">
        <v>530</v>
      </c>
      <c r="O60" s="71">
        <v>555</v>
      </c>
      <c r="P60" s="71">
        <v>549</v>
      </c>
      <c r="Q60" s="71">
        <v>534</v>
      </c>
      <c r="R60" s="106">
        <v>513</v>
      </c>
    </row>
    <row r="61" spans="1:18">
      <c r="A61" s="13" t="s">
        <v>106</v>
      </c>
      <c r="B61" s="71">
        <v>1476</v>
      </c>
      <c r="C61" s="71">
        <v>1544</v>
      </c>
      <c r="D61" s="71">
        <v>1443</v>
      </c>
      <c r="E61" s="71">
        <v>1494</v>
      </c>
      <c r="F61" s="71">
        <v>1544</v>
      </c>
      <c r="G61" s="71">
        <v>1488</v>
      </c>
      <c r="H61" s="71">
        <v>1442</v>
      </c>
      <c r="I61" s="71">
        <v>1523</v>
      </c>
      <c r="J61" s="71">
        <v>1623</v>
      </c>
      <c r="K61" s="71">
        <v>1514</v>
      </c>
      <c r="L61" s="71">
        <v>1569</v>
      </c>
      <c r="M61" s="71">
        <v>1718</v>
      </c>
      <c r="N61" s="71">
        <v>1756</v>
      </c>
      <c r="O61" s="71">
        <v>1660</v>
      </c>
      <c r="P61" s="71">
        <v>1725</v>
      </c>
      <c r="Q61" s="71">
        <v>1647</v>
      </c>
      <c r="R61" s="106">
        <v>1541</v>
      </c>
    </row>
    <row r="62" spans="1:18">
      <c r="A62" s="13" t="s">
        <v>107</v>
      </c>
      <c r="B62" s="71">
        <v>491</v>
      </c>
      <c r="C62" s="71">
        <v>428</v>
      </c>
      <c r="D62" s="71">
        <v>403</v>
      </c>
      <c r="E62" s="71">
        <v>403</v>
      </c>
      <c r="F62" s="71">
        <v>361</v>
      </c>
      <c r="G62" s="71">
        <v>396</v>
      </c>
      <c r="H62" s="71">
        <v>330</v>
      </c>
      <c r="I62" s="71">
        <v>334</v>
      </c>
      <c r="J62" s="71">
        <v>399</v>
      </c>
      <c r="K62" s="71">
        <v>341</v>
      </c>
      <c r="L62" s="71">
        <v>398</v>
      </c>
      <c r="M62" s="71">
        <v>408</v>
      </c>
      <c r="N62" s="71">
        <v>452</v>
      </c>
      <c r="O62" s="71">
        <v>432</v>
      </c>
      <c r="P62" s="71">
        <v>432</v>
      </c>
      <c r="Q62" s="71">
        <v>435</v>
      </c>
      <c r="R62" s="106">
        <v>419</v>
      </c>
    </row>
    <row r="63" spans="1:18">
      <c r="A63" s="13" t="s">
        <v>108</v>
      </c>
      <c r="B63" s="71">
        <v>5526</v>
      </c>
      <c r="C63" s="71">
        <v>5654</v>
      </c>
      <c r="D63" s="71">
        <v>5232</v>
      </c>
      <c r="E63" s="71">
        <v>5559</v>
      </c>
      <c r="F63" s="71">
        <v>5532</v>
      </c>
      <c r="G63" s="71">
        <v>5643</v>
      </c>
      <c r="H63" s="71">
        <v>5334</v>
      </c>
      <c r="I63" s="71">
        <v>5649</v>
      </c>
      <c r="J63" s="71">
        <v>6062</v>
      </c>
      <c r="K63" s="71">
        <v>6041</v>
      </c>
      <c r="L63" s="71">
        <v>6196</v>
      </c>
      <c r="M63" s="71">
        <v>6893</v>
      </c>
      <c r="N63" s="71">
        <v>6658</v>
      </c>
      <c r="O63" s="71">
        <v>6528</v>
      </c>
      <c r="P63" s="71">
        <v>6680</v>
      </c>
      <c r="Q63" s="71">
        <v>6114</v>
      </c>
      <c r="R63" s="106">
        <v>6032</v>
      </c>
    </row>
    <row r="64" spans="1:18">
      <c r="A64" s="13" t="s">
        <v>109</v>
      </c>
      <c r="B64" s="71">
        <v>698</v>
      </c>
      <c r="C64" s="71">
        <v>653</v>
      </c>
      <c r="D64" s="71">
        <v>642</v>
      </c>
      <c r="E64" s="71">
        <v>616</v>
      </c>
      <c r="F64" s="71">
        <v>625</v>
      </c>
      <c r="G64" s="71">
        <v>591</v>
      </c>
      <c r="H64" s="71">
        <v>547</v>
      </c>
      <c r="I64" s="71">
        <v>592</v>
      </c>
      <c r="J64" s="71">
        <v>569</v>
      </c>
      <c r="K64" s="71">
        <v>589</v>
      </c>
      <c r="L64" s="71">
        <v>606</v>
      </c>
      <c r="M64" s="71">
        <v>675</v>
      </c>
      <c r="N64" s="71">
        <v>643</v>
      </c>
      <c r="O64" s="71">
        <v>654</v>
      </c>
      <c r="P64" s="71">
        <v>627</v>
      </c>
      <c r="Q64" s="71">
        <v>586</v>
      </c>
      <c r="R64" s="106">
        <v>626</v>
      </c>
    </row>
    <row r="65" spans="1:18">
      <c r="A65" s="13" t="s">
        <v>110</v>
      </c>
      <c r="B65" s="71">
        <v>3717</v>
      </c>
      <c r="C65" s="71">
        <v>3618</v>
      </c>
      <c r="D65" s="71">
        <v>3380</v>
      </c>
      <c r="E65" s="71">
        <v>3419</v>
      </c>
      <c r="F65" s="71">
        <v>3435</v>
      </c>
      <c r="G65" s="71">
        <v>3263</v>
      </c>
      <c r="H65" s="71">
        <v>3285</v>
      </c>
      <c r="I65" s="71">
        <v>3290</v>
      </c>
      <c r="J65" s="71">
        <v>3458</v>
      </c>
      <c r="K65" s="71">
        <v>3419</v>
      </c>
      <c r="L65" s="71">
        <v>3441</v>
      </c>
      <c r="M65" s="71">
        <v>3742</v>
      </c>
      <c r="N65" s="71">
        <v>3746</v>
      </c>
      <c r="O65" s="71">
        <v>3733</v>
      </c>
      <c r="P65" s="71">
        <v>3772</v>
      </c>
      <c r="Q65" s="71">
        <v>3710</v>
      </c>
      <c r="R65" s="106">
        <v>3620</v>
      </c>
    </row>
    <row r="66" spans="1:18">
      <c r="A66" s="15" t="s">
        <v>69</v>
      </c>
      <c r="B66" s="78">
        <v>158</v>
      </c>
      <c r="C66" s="78">
        <v>135</v>
      </c>
      <c r="D66" s="78">
        <v>466</v>
      </c>
      <c r="E66" s="78">
        <v>579</v>
      </c>
      <c r="F66" s="78">
        <v>483</v>
      </c>
      <c r="G66" s="78">
        <v>490</v>
      </c>
      <c r="H66" s="78">
        <v>543</v>
      </c>
      <c r="I66" s="78">
        <v>523</v>
      </c>
      <c r="J66" s="78">
        <v>356</v>
      </c>
      <c r="K66" s="78">
        <v>247</v>
      </c>
      <c r="L66" s="78">
        <v>354</v>
      </c>
      <c r="M66" s="78">
        <v>406</v>
      </c>
      <c r="N66" s="78">
        <v>294</v>
      </c>
      <c r="O66" s="78">
        <v>272</v>
      </c>
      <c r="P66" s="78">
        <v>307</v>
      </c>
      <c r="Q66" s="78">
        <v>242</v>
      </c>
      <c r="R66" s="78">
        <v>192</v>
      </c>
    </row>
    <row r="68" spans="1:18">
      <c r="A68" s="56"/>
      <c r="B68" s="68"/>
    </row>
  </sheetData>
  <mergeCells count="1">
    <mergeCell ref="A5:R5"/>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51" orientation="landscape" r:id="rId1"/>
  <headerFooter>
    <oddFooter>&amp;L&amp;"Arial,Regular"&amp;8&amp;K01+023Fetal and Infant Deaths 2012&amp;R&amp;"Arial,Regular"&amp;8&amp;K01+022Page &amp;P of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N77"/>
  <sheetViews>
    <sheetView zoomScaleNormal="100" workbookViewId="0">
      <pane ySplit="3" topLeftCell="A4" activePane="bottomLeft" state="frozen"/>
      <selection activeCell="F28" sqref="F28"/>
      <selection pane="bottomLeft" activeCell="A3" sqref="A3"/>
    </sheetView>
  </sheetViews>
  <sheetFormatPr defaultRowHeight="15"/>
  <cols>
    <col min="1" max="1" width="25.28515625" bestFit="1" customWidth="1"/>
    <col min="5" max="5" width="9.140625" style="531"/>
    <col min="6" max="6" width="9.140625" style="10" customWidth="1"/>
    <col min="10" max="10" width="9.140625" style="531"/>
    <col min="11" max="11" width="9.140625" style="10"/>
    <col min="14" max="14" width="9.140625" style="531"/>
  </cols>
  <sheetData>
    <row r="1" spans="1:40" s="153" customFormat="1">
      <c r="A1" s="115" t="s">
        <v>199</v>
      </c>
      <c r="B1" s="115" t="s">
        <v>135</v>
      </c>
      <c r="C1" s="115" t="s">
        <v>214</v>
      </c>
      <c r="F1" s="83"/>
      <c r="G1" s="115"/>
      <c r="H1" s="116"/>
    </row>
    <row r="2" spans="1:40" s="5" customFormat="1" ht="9" customHeight="1">
      <c r="A2" s="81"/>
      <c r="B2" s="82"/>
      <c r="C2" s="83"/>
      <c r="D2" s="83"/>
      <c r="E2" s="83"/>
      <c r="F2" s="83"/>
      <c r="G2" s="83"/>
      <c r="J2" s="153"/>
      <c r="N2" s="153"/>
    </row>
    <row r="3" spans="1:40" s="5" customFormat="1" ht="20.25">
      <c r="A3" s="4" t="s">
        <v>79</v>
      </c>
      <c r="E3" s="153"/>
      <c r="J3" s="153"/>
      <c r="N3" s="153"/>
    </row>
    <row r="5" spans="1:40" s="93" customFormat="1" ht="33.75" customHeight="1">
      <c r="A5" s="625" t="str">
        <f>Contents!E17</f>
        <v xml:space="preserve">Table 13: Number of fetal deaths, infant deaths and live births for each ethnic group, by sex, maternal age group, deprivation quintile of residence, gestational age and birthweight, 2012
</v>
      </c>
      <c r="B5" s="625"/>
      <c r="C5" s="625"/>
      <c r="D5" s="625"/>
      <c r="E5" s="625"/>
      <c r="F5" s="625"/>
      <c r="G5" s="625"/>
      <c r="H5" s="625"/>
      <c r="I5" s="625"/>
      <c r="J5" s="625"/>
      <c r="K5" s="625"/>
      <c r="L5" s="625"/>
      <c r="M5" s="625"/>
      <c r="N5" s="625"/>
      <c r="O5" s="625"/>
      <c r="P5" s="625"/>
    </row>
    <row r="6" spans="1:40">
      <c r="A6" s="630" t="s">
        <v>74</v>
      </c>
      <c r="B6" s="629" t="s">
        <v>178</v>
      </c>
      <c r="C6" s="629"/>
      <c r="D6" s="629"/>
      <c r="E6" s="629"/>
      <c r="F6" s="635"/>
      <c r="G6" s="629" t="s">
        <v>179</v>
      </c>
      <c r="H6" s="629"/>
      <c r="I6" s="629"/>
      <c r="J6" s="629"/>
      <c r="K6" s="635"/>
      <c r="L6" s="628" t="s">
        <v>180</v>
      </c>
      <c r="M6" s="629"/>
      <c r="N6" s="629"/>
      <c r="O6" s="629"/>
      <c r="P6" s="629"/>
      <c r="Q6" s="627"/>
      <c r="R6" s="627"/>
      <c r="S6" s="627"/>
      <c r="T6" s="627"/>
      <c r="U6" s="627"/>
      <c r="V6" s="627"/>
      <c r="W6" s="627"/>
      <c r="X6" s="627"/>
      <c r="Y6" s="627"/>
      <c r="Z6" s="627"/>
      <c r="AA6" s="627"/>
      <c r="AB6" s="627"/>
      <c r="AC6" s="287"/>
      <c r="AD6" s="287"/>
      <c r="AE6" s="287"/>
      <c r="AF6" s="287"/>
      <c r="AG6" s="287"/>
      <c r="AH6" s="287"/>
      <c r="AI6" s="287"/>
      <c r="AJ6" s="287"/>
      <c r="AK6" s="287"/>
      <c r="AL6" s="287"/>
      <c r="AM6" s="287"/>
      <c r="AN6" s="287"/>
    </row>
    <row r="7" spans="1:40" ht="27" customHeight="1">
      <c r="A7" s="631"/>
      <c r="B7" s="502" t="s">
        <v>548</v>
      </c>
      <c r="C7" s="502" t="s">
        <v>403</v>
      </c>
      <c r="D7" s="502" t="s">
        <v>551</v>
      </c>
      <c r="E7" s="502" t="s">
        <v>552</v>
      </c>
      <c r="F7" s="503" t="s">
        <v>48</v>
      </c>
      <c r="G7" s="502" t="s">
        <v>548</v>
      </c>
      <c r="H7" s="502" t="s">
        <v>403</v>
      </c>
      <c r="I7" s="502" t="s">
        <v>551</v>
      </c>
      <c r="J7" s="502" t="s">
        <v>552</v>
      </c>
      <c r="K7" s="503" t="s">
        <v>48</v>
      </c>
      <c r="L7" s="502" t="s">
        <v>548</v>
      </c>
      <c r="M7" s="502" t="s">
        <v>403</v>
      </c>
      <c r="N7" s="502" t="s">
        <v>551</v>
      </c>
      <c r="O7" s="502" t="s">
        <v>552</v>
      </c>
      <c r="P7" s="502" t="s">
        <v>48</v>
      </c>
      <c r="Q7" s="287"/>
      <c r="R7" s="287"/>
      <c r="S7" s="287"/>
      <c r="T7" s="287"/>
      <c r="U7" s="287"/>
      <c r="V7" s="287"/>
      <c r="W7" s="287"/>
      <c r="X7" s="287"/>
      <c r="Y7" s="287"/>
      <c r="Z7" s="287"/>
      <c r="AA7" s="287"/>
      <c r="AB7" s="287"/>
      <c r="AC7" s="287"/>
      <c r="AD7" s="287"/>
      <c r="AE7" s="287"/>
      <c r="AF7" s="287"/>
      <c r="AG7" s="287"/>
      <c r="AH7" s="287"/>
      <c r="AI7" s="287"/>
      <c r="AJ7" s="287"/>
      <c r="AK7" s="287"/>
      <c r="AL7" s="287"/>
      <c r="AM7" s="287"/>
      <c r="AN7" s="287"/>
    </row>
    <row r="8" spans="1:40">
      <c r="A8" s="104" t="s">
        <v>117</v>
      </c>
      <c r="B8" s="117"/>
      <c r="C8" s="117"/>
      <c r="D8" s="117"/>
      <c r="E8" s="170"/>
      <c r="F8" s="117"/>
      <c r="G8" s="117"/>
      <c r="H8" s="117"/>
      <c r="I8" s="117"/>
      <c r="J8" s="170"/>
      <c r="K8" s="117"/>
      <c r="L8" s="117"/>
      <c r="M8" s="117"/>
      <c r="N8" s="170"/>
      <c r="O8" s="117"/>
      <c r="P8" s="11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row>
    <row r="9" spans="1:40" s="99" customFormat="1">
      <c r="A9" s="78" t="s">
        <v>48</v>
      </c>
      <c r="B9" s="78">
        <v>127</v>
      </c>
      <c r="C9" s="78">
        <v>50</v>
      </c>
      <c r="D9" s="78">
        <v>76</v>
      </c>
      <c r="E9" s="78">
        <v>195</v>
      </c>
      <c r="F9" s="437">
        <v>448</v>
      </c>
      <c r="G9" s="78">
        <v>103</v>
      </c>
      <c r="H9" s="78">
        <v>48</v>
      </c>
      <c r="I9" s="78">
        <v>25</v>
      </c>
      <c r="J9" s="78">
        <v>118</v>
      </c>
      <c r="K9" s="437">
        <v>294</v>
      </c>
      <c r="L9" s="78">
        <v>17948</v>
      </c>
      <c r="M9" s="78">
        <v>6955</v>
      </c>
      <c r="N9" s="78">
        <v>8613</v>
      </c>
      <c r="O9" s="78">
        <v>28519</v>
      </c>
      <c r="P9" s="78">
        <v>62035</v>
      </c>
      <c r="R9" s="106"/>
      <c r="S9" s="106"/>
      <c r="T9" s="106"/>
    </row>
    <row r="10" spans="1:40">
      <c r="A10" s="104" t="s">
        <v>75</v>
      </c>
      <c r="B10" s="117"/>
      <c r="C10" s="117"/>
      <c r="D10" s="117"/>
      <c r="E10" s="170"/>
      <c r="F10" s="117"/>
      <c r="G10" s="117"/>
      <c r="H10" s="117"/>
      <c r="I10" s="117"/>
      <c r="J10" s="170"/>
      <c r="K10" s="117"/>
      <c r="L10" s="117"/>
      <c r="M10" s="117"/>
      <c r="N10" s="170"/>
      <c r="O10" s="117"/>
      <c r="P10" s="117"/>
      <c r="Q10" s="287"/>
      <c r="R10" s="545"/>
      <c r="S10" s="545"/>
      <c r="T10" s="545"/>
      <c r="U10" s="545"/>
      <c r="V10" s="287"/>
      <c r="W10" s="287"/>
      <c r="X10" s="287"/>
      <c r="Y10" s="287"/>
      <c r="Z10" s="287"/>
      <c r="AA10" s="287"/>
      <c r="AB10" s="287"/>
      <c r="AC10" s="287"/>
      <c r="AD10" s="287"/>
      <c r="AE10" s="287"/>
      <c r="AF10" s="287"/>
      <c r="AG10" s="287"/>
      <c r="AH10" s="287"/>
      <c r="AI10" s="287"/>
      <c r="AJ10" s="287"/>
      <c r="AK10" s="287"/>
      <c r="AL10" s="287"/>
      <c r="AM10" s="287"/>
      <c r="AN10" s="287"/>
    </row>
    <row r="11" spans="1:40" s="99" customFormat="1">
      <c r="A11" s="106" t="s">
        <v>76</v>
      </c>
      <c r="B11" s="106">
        <v>56</v>
      </c>
      <c r="C11" s="106">
        <v>31</v>
      </c>
      <c r="D11" s="106">
        <v>35</v>
      </c>
      <c r="E11" s="106">
        <v>102</v>
      </c>
      <c r="F11" s="438">
        <v>224</v>
      </c>
      <c r="G11" s="106">
        <v>55</v>
      </c>
      <c r="H11" s="106">
        <v>33</v>
      </c>
      <c r="I11" s="106">
        <v>15</v>
      </c>
      <c r="J11" s="106">
        <v>61</v>
      </c>
      <c r="K11" s="438">
        <v>164</v>
      </c>
      <c r="L11" s="106">
        <v>9206</v>
      </c>
      <c r="M11" s="106">
        <v>3541</v>
      </c>
      <c r="N11" s="106">
        <v>4352</v>
      </c>
      <c r="O11" s="106">
        <v>14599</v>
      </c>
      <c r="P11" s="106">
        <v>31698</v>
      </c>
    </row>
    <row r="12" spans="1:40" s="99" customFormat="1">
      <c r="A12" s="106" t="s">
        <v>77</v>
      </c>
      <c r="B12" s="106">
        <v>70</v>
      </c>
      <c r="C12" s="106">
        <v>19</v>
      </c>
      <c r="D12" s="106">
        <v>39</v>
      </c>
      <c r="E12" s="106">
        <v>87</v>
      </c>
      <c r="F12" s="438">
        <v>215</v>
      </c>
      <c r="G12" s="106">
        <v>48</v>
      </c>
      <c r="H12" s="106">
        <v>15</v>
      </c>
      <c r="I12" s="106">
        <v>10</v>
      </c>
      <c r="J12" s="106">
        <v>57</v>
      </c>
      <c r="K12" s="438">
        <v>130</v>
      </c>
      <c r="L12" s="106">
        <v>8742</v>
      </c>
      <c r="M12" s="106">
        <v>3414</v>
      </c>
      <c r="N12" s="106">
        <v>4261</v>
      </c>
      <c r="O12" s="106">
        <v>13920</v>
      </c>
      <c r="P12" s="106">
        <v>30337</v>
      </c>
    </row>
    <row r="13" spans="1:40" s="99" customFormat="1">
      <c r="A13" s="78" t="s">
        <v>69</v>
      </c>
      <c r="B13" s="78">
        <v>1</v>
      </c>
      <c r="C13" s="78">
        <v>0</v>
      </c>
      <c r="D13" s="78">
        <v>2</v>
      </c>
      <c r="E13" s="78">
        <v>6</v>
      </c>
      <c r="F13" s="437">
        <v>9</v>
      </c>
      <c r="G13" s="78">
        <v>0</v>
      </c>
      <c r="H13" s="78">
        <v>0</v>
      </c>
      <c r="I13" s="78">
        <v>0</v>
      </c>
      <c r="J13" s="78">
        <v>0</v>
      </c>
      <c r="K13" s="437">
        <v>0</v>
      </c>
      <c r="L13" s="78">
        <v>0</v>
      </c>
      <c r="M13" s="78">
        <v>0</v>
      </c>
      <c r="N13" s="78">
        <v>0</v>
      </c>
      <c r="O13" s="78">
        <v>0</v>
      </c>
      <c r="P13" s="78">
        <v>0</v>
      </c>
    </row>
    <row r="14" spans="1:40">
      <c r="A14" s="104" t="s">
        <v>187</v>
      </c>
      <c r="B14" s="117"/>
      <c r="C14" s="117"/>
      <c r="D14" s="117"/>
      <c r="E14" s="170"/>
      <c r="F14" s="117"/>
      <c r="G14" s="117"/>
      <c r="H14" s="117"/>
      <c r="I14" s="117"/>
      <c r="J14" s="170"/>
      <c r="K14" s="117"/>
      <c r="L14" s="117"/>
      <c r="M14" s="117"/>
      <c r="N14" s="170"/>
      <c r="O14" s="117"/>
      <c r="P14" s="11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row>
    <row r="15" spans="1:40" s="99" customFormat="1">
      <c r="A15" s="106" t="s">
        <v>82</v>
      </c>
      <c r="B15" s="106">
        <v>18</v>
      </c>
      <c r="C15" s="106">
        <v>9</v>
      </c>
      <c r="D15" s="106">
        <v>1</v>
      </c>
      <c r="E15" s="106">
        <v>13</v>
      </c>
      <c r="F15" s="438">
        <v>41</v>
      </c>
      <c r="G15" s="106">
        <v>20</v>
      </c>
      <c r="H15" s="106">
        <v>4</v>
      </c>
      <c r="I15" s="106">
        <v>0</v>
      </c>
      <c r="J15" s="106">
        <v>9</v>
      </c>
      <c r="K15" s="438">
        <v>33</v>
      </c>
      <c r="L15" s="106">
        <v>2375</v>
      </c>
      <c r="M15" s="106">
        <v>574</v>
      </c>
      <c r="N15" s="106">
        <v>67</v>
      </c>
      <c r="O15" s="106">
        <v>865</v>
      </c>
      <c r="P15" s="106">
        <v>3881</v>
      </c>
      <c r="R15" s="106"/>
      <c r="S15" s="106"/>
      <c r="T15" s="106"/>
    </row>
    <row r="16" spans="1:40" s="99" customFormat="1">
      <c r="A16" s="106" t="s">
        <v>83</v>
      </c>
      <c r="B16" s="106">
        <v>41</v>
      </c>
      <c r="C16" s="106">
        <v>5</v>
      </c>
      <c r="D16" s="106">
        <v>7</v>
      </c>
      <c r="E16" s="106">
        <v>26</v>
      </c>
      <c r="F16" s="438">
        <v>79</v>
      </c>
      <c r="G16" s="106">
        <v>38</v>
      </c>
      <c r="H16" s="106">
        <v>15</v>
      </c>
      <c r="I16" s="106">
        <v>0</v>
      </c>
      <c r="J16" s="106">
        <v>20</v>
      </c>
      <c r="K16" s="438">
        <v>73</v>
      </c>
      <c r="L16" s="106">
        <v>5394</v>
      </c>
      <c r="M16" s="106">
        <v>1839</v>
      </c>
      <c r="N16" s="106">
        <v>747</v>
      </c>
      <c r="O16" s="106">
        <v>3550</v>
      </c>
      <c r="P16" s="106">
        <v>11530</v>
      </c>
      <c r="R16" s="106"/>
      <c r="S16" s="106"/>
      <c r="T16" s="106"/>
    </row>
    <row r="17" spans="1:40" s="99" customFormat="1">
      <c r="A17" s="106" t="s">
        <v>84</v>
      </c>
      <c r="B17" s="106">
        <v>21</v>
      </c>
      <c r="C17" s="106">
        <v>9</v>
      </c>
      <c r="D17" s="106">
        <v>19</v>
      </c>
      <c r="E17" s="106">
        <v>39</v>
      </c>
      <c r="F17" s="438">
        <v>88</v>
      </c>
      <c r="G17" s="106">
        <v>16</v>
      </c>
      <c r="H17" s="106">
        <v>14</v>
      </c>
      <c r="I17" s="106">
        <v>11</v>
      </c>
      <c r="J17" s="106">
        <v>27</v>
      </c>
      <c r="K17" s="438">
        <v>68</v>
      </c>
      <c r="L17" s="106">
        <v>4353</v>
      </c>
      <c r="M17" s="106">
        <v>1824</v>
      </c>
      <c r="N17" s="106">
        <v>2991</v>
      </c>
      <c r="O17" s="106">
        <v>6695</v>
      </c>
      <c r="P17" s="106">
        <v>15863</v>
      </c>
      <c r="R17" s="106"/>
      <c r="S17" s="106"/>
      <c r="T17" s="106"/>
    </row>
    <row r="18" spans="1:40" s="99" customFormat="1">
      <c r="A18" s="106" t="s">
        <v>85</v>
      </c>
      <c r="B18" s="106">
        <v>31</v>
      </c>
      <c r="C18" s="106">
        <v>16</v>
      </c>
      <c r="D18" s="106">
        <v>26</v>
      </c>
      <c r="E18" s="106">
        <v>44</v>
      </c>
      <c r="F18" s="438">
        <v>117</v>
      </c>
      <c r="G18" s="106">
        <v>18</v>
      </c>
      <c r="H18" s="106">
        <v>7</v>
      </c>
      <c r="I18" s="106">
        <v>8</v>
      </c>
      <c r="J18" s="106">
        <v>19</v>
      </c>
      <c r="K18" s="438">
        <v>52</v>
      </c>
      <c r="L18" s="106">
        <v>3338</v>
      </c>
      <c r="M18" s="106">
        <v>1554</v>
      </c>
      <c r="N18" s="106">
        <v>3218</v>
      </c>
      <c r="O18" s="106">
        <v>9525</v>
      </c>
      <c r="P18" s="106">
        <v>17635</v>
      </c>
      <c r="R18" s="106"/>
      <c r="S18" s="106"/>
      <c r="T18" s="106"/>
    </row>
    <row r="19" spans="1:40" s="99" customFormat="1">
      <c r="A19" s="106" t="s">
        <v>86</v>
      </c>
      <c r="B19" s="106">
        <v>10</v>
      </c>
      <c r="C19" s="106">
        <v>8</v>
      </c>
      <c r="D19" s="106">
        <v>17</v>
      </c>
      <c r="E19" s="106">
        <v>55</v>
      </c>
      <c r="F19" s="438">
        <v>90</v>
      </c>
      <c r="G19" s="106">
        <v>9</v>
      </c>
      <c r="H19" s="106">
        <v>6</v>
      </c>
      <c r="I19" s="106">
        <v>5</v>
      </c>
      <c r="J19" s="106">
        <v>29</v>
      </c>
      <c r="K19" s="438">
        <v>49</v>
      </c>
      <c r="L19" s="106">
        <v>1925</v>
      </c>
      <c r="M19" s="106">
        <v>895</v>
      </c>
      <c r="N19" s="106">
        <v>1266</v>
      </c>
      <c r="O19" s="106">
        <v>6374</v>
      </c>
      <c r="P19" s="106">
        <v>10460</v>
      </c>
      <c r="R19" s="106"/>
      <c r="S19" s="106"/>
      <c r="T19" s="106"/>
    </row>
    <row r="20" spans="1:40" s="99" customFormat="1">
      <c r="A20" s="106" t="s">
        <v>87</v>
      </c>
      <c r="B20" s="106">
        <v>6</v>
      </c>
      <c r="C20" s="106">
        <v>3</v>
      </c>
      <c r="D20" s="106">
        <v>6</v>
      </c>
      <c r="E20" s="106">
        <v>18</v>
      </c>
      <c r="F20" s="438">
        <v>33</v>
      </c>
      <c r="G20" s="106">
        <v>2</v>
      </c>
      <c r="H20" s="106">
        <v>1</v>
      </c>
      <c r="I20" s="106">
        <v>1</v>
      </c>
      <c r="J20" s="106">
        <v>12</v>
      </c>
      <c r="K20" s="438">
        <v>16</v>
      </c>
      <c r="L20" s="106">
        <v>563</v>
      </c>
      <c r="M20" s="106">
        <v>269</v>
      </c>
      <c r="N20" s="106">
        <v>324</v>
      </c>
      <c r="O20" s="106">
        <v>1510</v>
      </c>
      <c r="P20" s="106">
        <v>2666</v>
      </c>
      <c r="R20" s="106"/>
      <c r="S20" s="106"/>
      <c r="T20" s="106"/>
    </row>
    <row r="21" spans="1:40" s="99" customFormat="1">
      <c r="A21" s="78" t="s">
        <v>69</v>
      </c>
      <c r="B21" s="78">
        <v>0</v>
      </c>
      <c r="C21" s="78">
        <v>0</v>
      </c>
      <c r="D21" s="78">
        <v>0</v>
      </c>
      <c r="E21" s="78">
        <v>0</v>
      </c>
      <c r="F21" s="437">
        <v>0</v>
      </c>
      <c r="G21" s="78">
        <v>0</v>
      </c>
      <c r="H21" s="78">
        <v>1</v>
      </c>
      <c r="I21" s="78">
        <v>0</v>
      </c>
      <c r="J21" s="78">
        <v>2</v>
      </c>
      <c r="K21" s="437">
        <v>3</v>
      </c>
      <c r="L21" s="78">
        <v>0</v>
      </c>
      <c r="M21" s="78">
        <v>0</v>
      </c>
      <c r="N21" s="78">
        <v>0</v>
      </c>
      <c r="O21" s="78">
        <v>0</v>
      </c>
      <c r="P21" s="78">
        <v>0</v>
      </c>
    </row>
    <row r="22" spans="1:40">
      <c r="A22" s="104" t="s">
        <v>88</v>
      </c>
      <c r="B22" s="117"/>
      <c r="C22" s="117"/>
      <c r="D22" s="117"/>
      <c r="E22" s="170"/>
      <c r="F22" s="117"/>
      <c r="G22" s="117"/>
      <c r="H22" s="117"/>
      <c r="I22" s="117"/>
      <c r="J22" s="170"/>
      <c r="K22" s="117"/>
      <c r="L22" s="117"/>
      <c r="M22" s="117"/>
      <c r="N22" s="170"/>
      <c r="O22" s="117"/>
      <c r="P22" s="117"/>
      <c r="Q22" s="287"/>
      <c r="R22" s="545"/>
      <c r="S22" s="545"/>
      <c r="T22" s="545"/>
      <c r="U22" s="545"/>
      <c r="V22" s="287"/>
      <c r="W22" s="287"/>
      <c r="X22" s="287"/>
      <c r="Y22" s="287"/>
      <c r="Z22" s="287"/>
      <c r="AA22" s="287"/>
      <c r="AB22" s="287"/>
      <c r="AC22" s="287"/>
      <c r="AD22" s="287"/>
      <c r="AE22" s="287"/>
      <c r="AF22" s="287"/>
      <c r="AG22" s="287"/>
      <c r="AH22" s="287"/>
      <c r="AI22" s="287"/>
      <c r="AJ22" s="287"/>
      <c r="AK22" s="287"/>
      <c r="AL22" s="287"/>
      <c r="AM22" s="287"/>
      <c r="AN22" s="287"/>
    </row>
    <row r="23" spans="1:40" s="99" customFormat="1">
      <c r="A23" s="106" t="s">
        <v>89</v>
      </c>
      <c r="B23" s="106">
        <v>9</v>
      </c>
      <c r="C23" s="106">
        <v>0</v>
      </c>
      <c r="D23" s="106">
        <v>17</v>
      </c>
      <c r="E23" s="106">
        <v>33</v>
      </c>
      <c r="F23" s="438">
        <v>59</v>
      </c>
      <c r="G23" s="106">
        <v>5</v>
      </c>
      <c r="H23" s="106">
        <v>0</v>
      </c>
      <c r="I23" s="106">
        <v>5</v>
      </c>
      <c r="J23" s="106">
        <v>16</v>
      </c>
      <c r="K23" s="438">
        <v>26</v>
      </c>
      <c r="L23" s="106">
        <v>2375</v>
      </c>
      <c r="M23" s="106">
        <v>574</v>
      </c>
      <c r="N23" s="106">
        <v>67</v>
      </c>
      <c r="O23" s="106">
        <v>865</v>
      </c>
      <c r="P23" s="106">
        <v>3881</v>
      </c>
      <c r="Q23" s="545"/>
      <c r="R23" s="545"/>
      <c r="S23" s="545"/>
      <c r="T23" s="545"/>
      <c r="U23" s="545"/>
    </row>
    <row r="24" spans="1:40" s="99" customFormat="1">
      <c r="A24" s="439">
        <v>2</v>
      </c>
      <c r="B24" s="106">
        <v>8</v>
      </c>
      <c r="C24" s="106">
        <v>1</v>
      </c>
      <c r="D24" s="106">
        <v>9</v>
      </c>
      <c r="E24" s="106">
        <v>46</v>
      </c>
      <c r="F24" s="438">
        <v>64</v>
      </c>
      <c r="G24" s="106">
        <v>5</v>
      </c>
      <c r="H24" s="106">
        <v>1</v>
      </c>
      <c r="I24" s="106">
        <v>2</v>
      </c>
      <c r="J24" s="106">
        <v>25</v>
      </c>
      <c r="K24" s="438">
        <v>33</v>
      </c>
      <c r="L24" s="106">
        <v>5394</v>
      </c>
      <c r="M24" s="106">
        <v>1839</v>
      </c>
      <c r="N24" s="106">
        <v>747</v>
      </c>
      <c r="O24" s="106">
        <v>3550</v>
      </c>
      <c r="P24" s="106">
        <v>11530</v>
      </c>
      <c r="Q24" s="545"/>
      <c r="R24" s="545"/>
      <c r="S24" s="545"/>
      <c r="T24" s="545"/>
      <c r="U24" s="545"/>
    </row>
    <row r="25" spans="1:40" s="99" customFormat="1">
      <c r="A25" s="439">
        <v>3</v>
      </c>
      <c r="B25" s="106">
        <v>20</v>
      </c>
      <c r="C25" s="106">
        <v>6</v>
      </c>
      <c r="D25" s="106">
        <v>4</v>
      </c>
      <c r="E25" s="106">
        <v>47</v>
      </c>
      <c r="F25" s="438">
        <v>77</v>
      </c>
      <c r="G25" s="106">
        <v>8</v>
      </c>
      <c r="H25" s="106">
        <v>3</v>
      </c>
      <c r="I25" s="106">
        <v>4</v>
      </c>
      <c r="J25" s="106">
        <v>26</v>
      </c>
      <c r="K25" s="438">
        <v>41</v>
      </c>
      <c r="L25" s="106">
        <v>4353</v>
      </c>
      <c r="M25" s="106">
        <v>1824</v>
      </c>
      <c r="N25" s="106">
        <v>2991</v>
      </c>
      <c r="O25" s="106">
        <v>6695</v>
      </c>
      <c r="P25" s="106">
        <v>15863</v>
      </c>
      <c r="Q25" s="545"/>
      <c r="R25" s="545"/>
      <c r="S25" s="545"/>
      <c r="T25" s="545"/>
      <c r="U25" s="545"/>
    </row>
    <row r="26" spans="1:40" s="99" customFormat="1">
      <c r="A26" s="439">
        <v>4</v>
      </c>
      <c r="B26" s="106">
        <v>33</v>
      </c>
      <c r="C26" s="106">
        <v>7</v>
      </c>
      <c r="D26" s="106">
        <v>21</v>
      </c>
      <c r="E26" s="106">
        <v>27</v>
      </c>
      <c r="F26" s="438">
        <v>88</v>
      </c>
      <c r="G26" s="106">
        <v>21</v>
      </c>
      <c r="H26" s="106">
        <v>7</v>
      </c>
      <c r="I26" s="106">
        <v>8</v>
      </c>
      <c r="J26" s="106">
        <v>22</v>
      </c>
      <c r="K26" s="438">
        <v>58</v>
      </c>
      <c r="L26" s="106">
        <v>3338</v>
      </c>
      <c r="M26" s="106">
        <v>1554</v>
      </c>
      <c r="N26" s="106">
        <v>3218</v>
      </c>
      <c r="O26" s="106">
        <v>9525</v>
      </c>
      <c r="P26" s="106">
        <v>17635</v>
      </c>
      <c r="Q26" s="545"/>
      <c r="R26" s="545"/>
      <c r="S26" s="545"/>
      <c r="T26" s="545"/>
      <c r="U26" s="545"/>
    </row>
    <row r="27" spans="1:40" s="99" customFormat="1">
      <c r="A27" s="106" t="s">
        <v>90</v>
      </c>
      <c r="B27" s="106">
        <v>56</v>
      </c>
      <c r="C27" s="106">
        <v>35</v>
      </c>
      <c r="D27" s="106">
        <v>25</v>
      </c>
      <c r="E27" s="106">
        <v>40</v>
      </c>
      <c r="F27" s="438">
        <v>156</v>
      </c>
      <c r="G27" s="106">
        <v>64</v>
      </c>
      <c r="H27" s="106">
        <v>37</v>
      </c>
      <c r="I27" s="106">
        <v>6</v>
      </c>
      <c r="J27" s="106">
        <v>28</v>
      </c>
      <c r="K27" s="438">
        <v>135</v>
      </c>
      <c r="L27" s="106">
        <v>1925</v>
      </c>
      <c r="M27" s="106">
        <v>895</v>
      </c>
      <c r="N27" s="106">
        <v>1266</v>
      </c>
      <c r="O27" s="106">
        <v>6374</v>
      </c>
      <c r="P27" s="106">
        <v>10460</v>
      </c>
      <c r="Q27" s="545"/>
      <c r="R27" s="545"/>
      <c r="S27" s="545"/>
      <c r="T27" s="545"/>
      <c r="U27" s="545"/>
    </row>
    <row r="28" spans="1:40" s="99" customFormat="1">
      <c r="A28" s="78" t="s">
        <v>69</v>
      </c>
      <c r="B28" s="78">
        <v>1</v>
      </c>
      <c r="C28" s="78">
        <v>1</v>
      </c>
      <c r="D28" s="78">
        <v>0</v>
      </c>
      <c r="E28" s="78">
        <v>2</v>
      </c>
      <c r="F28" s="437">
        <v>4</v>
      </c>
      <c r="G28" s="78">
        <v>0</v>
      </c>
      <c r="H28" s="78">
        <v>0</v>
      </c>
      <c r="I28" s="78">
        <v>0</v>
      </c>
      <c r="J28" s="78">
        <v>1</v>
      </c>
      <c r="K28" s="437">
        <v>1</v>
      </c>
      <c r="L28" s="78">
        <v>563</v>
      </c>
      <c r="M28" s="78">
        <v>269</v>
      </c>
      <c r="N28" s="78">
        <v>324</v>
      </c>
      <c r="O28" s="78">
        <v>1510</v>
      </c>
      <c r="P28" s="78">
        <v>2666</v>
      </c>
    </row>
    <row r="29" spans="1:40">
      <c r="A29" s="104" t="s">
        <v>119</v>
      </c>
      <c r="B29" s="117"/>
      <c r="C29" s="117"/>
      <c r="D29" s="117"/>
      <c r="E29" s="170"/>
      <c r="F29" s="117"/>
      <c r="G29" s="117"/>
      <c r="H29" s="117"/>
      <c r="I29" s="117"/>
      <c r="J29" s="170"/>
      <c r="K29" s="117"/>
      <c r="L29" s="117"/>
      <c r="M29" s="117"/>
      <c r="N29" s="170"/>
      <c r="O29" s="117"/>
      <c r="P29" s="11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row>
    <row r="30" spans="1:40" s="99" customFormat="1">
      <c r="A30" s="106" t="s">
        <v>118</v>
      </c>
      <c r="B30" s="106">
        <v>87</v>
      </c>
      <c r="C30" s="106">
        <v>27</v>
      </c>
      <c r="D30" s="106">
        <v>56</v>
      </c>
      <c r="E30" s="106">
        <v>137</v>
      </c>
      <c r="F30" s="438">
        <v>307</v>
      </c>
      <c r="G30" s="106">
        <v>48</v>
      </c>
      <c r="H30" s="106">
        <v>24</v>
      </c>
      <c r="I30" s="106">
        <v>18</v>
      </c>
      <c r="J30" s="106">
        <v>53</v>
      </c>
      <c r="K30" s="438">
        <v>143</v>
      </c>
      <c r="L30" s="106">
        <v>265</v>
      </c>
      <c r="M30" s="106">
        <v>100</v>
      </c>
      <c r="N30" s="106">
        <v>106</v>
      </c>
      <c r="O30" s="106">
        <v>304</v>
      </c>
      <c r="P30" s="106">
        <v>775</v>
      </c>
    </row>
    <row r="31" spans="1:40" s="99" customFormat="1">
      <c r="A31" s="106" t="s">
        <v>70</v>
      </c>
      <c r="B31" s="106">
        <v>15</v>
      </c>
      <c r="C31" s="106">
        <v>7</v>
      </c>
      <c r="D31" s="106">
        <v>9</v>
      </c>
      <c r="E31" s="106">
        <v>23</v>
      </c>
      <c r="F31" s="438">
        <v>54</v>
      </c>
      <c r="G31" s="106">
        <v>12</v>
      </c>
      <c r="H31" s="106">
        <v>3</v>
      </c>
      <c r="I31" s="106">
        <v>2</v>
      </c>
      <c r="J31" s="106">
        <v>14</v>
      </c>
      <c r="K31" s="438">
        <v>31</v>
      </c>
      <c r="L31" s="106">
        <v>1189</v>
      </c>
      <c r="M31" s="106">
        <v>418</v>
      </c>
      <c r="N31" s="106">
        <v>531</v>
      </c>
      <c r="O31" s="106">
        <v>1797</v>
      </c>
      <c r="P31" s="106">
        <v>3935</v>
      </c>
    </row>
    <row r="32" spans="1:40" s="99" customFormat="1">
      <c r="A32" s="106" t="s">
        <v>71</v>
      </c>
      <c r="B32" s="106">
        <v>24</v>
      </c>
      <c r="C32" s="106">
        <v>15</v>
      </c>
      <c r="D32" s="106">
        <v>11</v>
      </c>
      <c r="E32" s="106">
        <v>33</v>
      </c>
      <c r="F32" s="438">
        <v>83</v>
      </c>
      <c r="G32" s="106">
        <v>39</v>
      </c>
      <c r="H32" s="106">
        <v>20</v>
      </c>
      <c r="I32" s="106">
        <v>3</v>
      </c>
      <c r="J32" s="106">
        <v>44</v>
      </c>
      <c r="K32" s="438">
        <v>106</v>
      </c>
      <c r="L32" s="106">
        <v>16023</v>
      </c>
      <c r="M32" s="106">
        <v>6233</v>
      </c>
      <c r="N32" s="106">
        <v>7841</v>
      </c>
      <c r="O32" s="106">
        <v>25728</v>
      </c>
      <c r="P32" s="106">
        <v>55825</v>
      </c>
    </row>
    <row r="33" spans="1:40" s="99" customFormat="1">
      <c r="A33" s="106" t="s">
        <v>72</v>
      </c>
      <c r="B33" s="106">
        <v>0</v>
      </c>
      <c r="C33" s="106">
        <v>0</v>
      </c>
      <c r="D33" s="106">
        <v>0</v>
      </c>
      <c r="E33" s="106">
        <v>2</v>
      </c>
      <c r="F33" s="438">
        <v>2</v>
      </c>
      <c r="G33" s="106">
        <v>0</v>
      </c>
      <c r="H33" s="106">
        <v>0</v>
      </c>
      <c r="I33" s="106">
        <v>0</v>
      </c>
      <c r="J33" s="106">
        <v>2</v>
      </c>
      <c r="K33" s="438">
        <v>2</v>
      </c>
      <c r="L33" s="106">
        <v>462</v>
      </c>
      <c r="M33" s="106">
        <v>201</v>
      </c>
      <c r="N33" s="106">
        <v>133</v>
      </c>
      <c r="O33" s="106">
        <v>685</v>
      </c>
      <c r="P33" s="106">
        <v>1481</v>
      </c>
    </row>
    <row r="34" spans="1:40" s="99" customFormat="1">
      <c r="A34" s="78" t="s">
        <v>69</v>
      </c>
      <c r="B34" s="78">
        <v>1</v>
      </c>
      <c r="C34" s="78">
        <v>1</v>
      </c>
      <c r="D34" s="78">
        <v>0</v>
      </c>
      <c r="E34" s="78">
        <v>0</v>
      </c>
      <c r="F34" s="437">
        <v>2</v>
      </c>
      <c r="G34" s="78">
        <v>4</v>
      </c>
      <c r="H34" s="78">
        <v>1</v>
      </c>
      <c r="I34" s="78">
        <v>2</v>
      </c>
      <c r="J34" s="78">
        <v>5</v>
      </c>
      <c r="K34" s="437">
        <v>12</v>
      </c>
      <c r="L34" s="78">
        <v>9</v>
      </c>
      <c r="M34" s="78">
        <v>3</v>
      </c>
      <c r="N34" s="78">
        <v>2</v>
      </c>
      <c r="O34" s="78">
        <v>5</v>
      </c>
      <c r="P34" s="78">
        <v>19</v>
      </c>
    </row>
    <row r="35" spans="1:40">
      <c r="A35" s="104" t="s">
        <v>1</v>
      </c>
      <c r="B35" s="117"/>
      <c r="C35" s="117"/>
      <c r="D35" s="117"/>
      <c r="E35" s="170"/>
      <c r="F35" s="117"/>
      <c r="G35" s="117"/>
      <c r="H35" s="117"/>
      <c r="I35" s="117"/>
      <c r="J35" s="170"/>
      <c r="K35" s="117"/>
      <c r="L35" s="117"/>
      <c r="M35" s="117"/>
      <c r="N35" s="170"/>
      <c r="O35" s="117"/>
      <c r="P35" s="117"/>
      <c r="Q35" s="287"/>
      <c r="R35" s="545"/>
      <c r="S35" s="545"/>
      <c r="T35" s="545"/>
      <c r="U35" s="287"/>
      <c r="V35" s="287"/>
      <c r="W35" s="287"/>
      <c r="X35" s="287"/>
      <c r="Y35" s="287"/>
      <c r="Z35" s="287"/>
      <c r="AA35" s="287"/>
      <c r="AB35" s="287"/>
      <c r="AC35" s="287"/>
      <c r="AD35" s="287"/>
      <c r="AE35" s="287"/>
      <c r="AF35" s="287"/>
      <c r="AG35" s="287"/>
      <c r="AH35" s="287"/>
      <c r="AI35" s="287"/>
      <c r="AJ35" s="287"/>
      <c r="AK35" s="287"/>
      <c r="AL35" s="287"/>
      <c r="AM35" s="287"/>
      <c r="AN35" s="287"/>
    </row>
    <row r="36" spans="1:40" s="99" customFormat="1">
      <c r="A36" s="106" t="s">
        <v>112</v>
      </c>
      <c r="B36" s="106">
        <v>75</v>
      </c>
      <c r="C36" s="106">
        <v>22</v>
      </c>
      <c r="D36" s="106">
        <v>51</v>
      </c>
      <c r="E36" s="106">
        <v>135</v>
      </c>
      <c r="F36" s="438">
        <v>283</v>
      </c>
      <c r="G36" s="106">
        <v>45</v>
      </c>
      <c r="H36" s="106">
        <v>20</v>
      </c>
      <c r="I36" s="106">
        <v>16</v>
      </c>
      <c r="J36" s="106">
        <v>47</v>
      </c>
      <c r="K36" s="438">
        <v>128</v>
      </c>
      <c r="L36" s="106">
        <v>96</v>
      </c>
      <c r="M36" s="106">
        <v>37</v>
      </c>
      <c r="N36" s="106">
        <v>51</v>
      </c>
      <c r="O36" s="106">
        <v>107</v>
      </c>
      <c r="P36" s="106">
        <v>291</v>
      </c>
      <c r="Q36" s="545"/>
      <c r="R36" s="545"/>
      <c r="S36" s="545"/>
      <c r="T36" s="545"/>
    </row>
    <row r="37" spans="1:40" s="99" customFormat="1">
      <c r="A37" s="106" t="s">
        <v>115</v>
      </c>
      <c r="B37" s="106">
        <v>11</v>
      </c>
      <c r="C37" s="106">
        <v>5</v>
      </c>
      <c r="D37" s="106">
        <v>6</v>
      </c>
      <c r="E37" s="106">
        <v>11</v>
      </c>
      <c r="F37" s="438">
        <v>33</v>
      </c>
      <c r="G37" s="106">
        <v>5</v>
      </c>
      <c r="H37" s="106">
        <v>4</v>
      </c>
      <c r="I37" s="106">
        <v>2</v>
      </c>
      <c r="J37" s="106">
        <v>8</v>
      </c>
      <c r="K37" s="438">
        <v>19</v>
      </c>
      <c r="L37" s="106">
        <v>122</v>
      </c>
      <c r="M37" s="106">
        <v>34</v>
      </c>
      <c r="N37" s="106">
        <v>45</v>
      </c>
      <c r="O37" s="106">
        <v>155</v>
      </c>
      <c r="P37" s="106">
        <v>356</v>
      </c>
      <c r="Q37" s="545"/>
      <c r="R37" s="545"/>
      <c r="S37" s="545"/>
      <c r="T37" s="545"/>
    </row>
    <row r="38" spans="1:40" s="99" customFormat="1">
      <c r="A38" s="106" t="s">
        <v>113</v>
      </c>
      <c r="B38" s="106">
        <v>15</v>
      </c>
      <c r="C38" s="106">
        <v>7</v>
      </c>
      <c r="D38" s="106">
        <v>9</v>
      </c>
      <c r="E38" s="106">
        <v>19</v>
      </c>
      <c r="F38" s="438">
        <v>50</v>
      </c>
      <c r="G38" s="106">
        <v>9</v>
      </c>
      <c r="H38" s="106">
        <v>2</v>
      </c>
      <c r="I38" s="106">
        <v>3</v>
      </c>
      <c r="J38" s="106">
        <v>20</v>
      </c>
      <c r="K38" s="438">
        <v>34</v>
      </c>
      <c r="L38" s="106">
        <v>995</v>
      </c>
      <c r="M38" s="106">
        <v>267</v>
      </c>
      <c r="N38" s="106">
        <v>567</v>
      </c>
      <c r="O38" s="106">
        <v>1315</v>
      </c>
      <c r="P38" s="106">
        <v>3144</v>
      </c>
      <c r="Q38" s="545"/>
      <c r="R38" s="545"/>
      <c r="S38" s="545"/>
      <c r="T38" s="545"/>
    </row>
    <row r="39" spans="1:40" s="99" customFormat="1">
      <c r="A39" s="106" t="s">
        <v>114</v>
      </c>
      <c r="B39" s="106">
        <v>22</v>
      </c>
      <c r="C39" s="106">
        <v>14</v>
      </c>
      <c r="D39" s="106">
        <v>10</v>
      </c>
      <c r="E39" s="106">
        <v>29</v>
      </c>
      <c r="F39" s="438">
        <v>75</v>
      </c>
      <c r="G39" s="106">
        <v>42</v>
      </c>
      <c r="H39" s="106">
        <v>19</v>
      </c>
      <c r="I39" s="106">
        <v>3</v>
      </c>
      <c r="J39" s="106">
        <v>42</v>
      </c>
      <c r="K39" s="438">
        <v>106</v>
      </c>
      <c r="L39" s="106">
        <v>16265</v>
      </c>
      <c r="M39" s="106">
        <v>6313</v>
      </c>
      <c r="N39" s="106">
        <v>7887</v>
      </c>
      <c r="O39" s="106">
        <v>26109</v>
      </c>
      <c r="P39" s="106">
        <v>56574</v>
      </c>
      <c r="Q39" s="545"/>
      <c r="R39" s="545"/>
      <c r="S39" s="545"/>
      <c r="T39" s="545"/>
    </row>
    <row r="40" spans="1:40" s="99" customFormat="1">
      <c r="A40" s="106" t="s">
        <v>116</v>
      </c>
      <c r="B40" s="106">
        <v>0</v>
      </c>
      <c r="C40" s="106">
        <v>1</v>
      </c>
      <c r="D40" s="106">
        <v>0</v>
      </c>
      <c r="E40" s="106">
        <v>0</v>
      </c>
      <c r="F40" s="438">
        <v>1</v>
      </c>
      <c r="G40" s="106">
        <v>0</v>
      </c>
      <c r="H40" s="106">
        <v>1</v>
      </c>
      <c r="I40" s="106">
        <v>0</v>
      </c>
      <c r="J40" s="106">
        <v>0</v>
      </c>
      <c r="K40" s="438">
        <v>1</v>
      </c>
      <c r="L40" s="106">
        <v>459</v>
      </c>
      <c r="M40" s="106">
        <v>300</v>
      </c>
      <c r="N40" s="106">
        <v>58</v>
      </c>
      <c r="O40" s="106">
        <v>825</v>
      </c>
      <c r="P40" s="106">
        <v>1642</v>
      </c>
    </row>
    <row r="41" spans="1:40" s="99" customFormat="1">
      <c r="A41" s="78" t="s">
        <v>69</v>
      </c>
      <c r="B41" s="78">
        <v>4</v>
      </c>
      <c r="C41" s="78">
        <v>1</v>
      </c>
      <c r="D41" s="78">
        <v>0</v>
      </c>
      <c r="E41" s="78">
        <v>1</v>
      </c>
      <c r="F41" s="437">
        <v>6</v>
      </c>
      <c r="G41" s="78">
        <v>2</v>
      </c>
      <c r="H41" s="78">
        <v>2</v>
      </c>
      <c r="I41" s="78">
        <v>1</v>
      </c>
      <c r="J41" s="78">
        <v>1</v>
      </c>
      <c r="K41" s="437">
        <v>6</v>
      </c>
      <c r="L41" s="78">
        <v>11</v>
      </c>
      <c r="M41" s="78">
        <v>4</v>
      </c>
      <c r="N41" s="78">
        <v>5</v>
      </c>
      <c r="O41" s="78">
        <v>8</v>
      </c>
      <c r="P41" s="78">
        <v>28</v>
      </c>
    </row>
    <row r="44" spans="1:40" ht="36.75" customHeight="1">
      <c r="A44" s="625" t="str">
        <f>Contents!E18</f>
        <v xml:space="preserve">Table 14: Rate of fetal deaths and infant deaths for each ethnic group, by sex, maternal age group, deprivation quintile of residence, gestational age and birthweight, 2012
</v>
      </c>
      <c r="B44" s="625"/>
      <c r="C44" s="625"/>
      <c r="D44" s="625"/>
      <c r="E44" s="625"/>
      <c r="F44" s="625"/>
      <c r="G44" s="625"/>
      <c r="H44" s="625"/>
      <c r="I44" s="625"/>
      <c r="J44" s="625"/>
      <c r="K44" s="625"/>
      <c r="L44" s="625"/>
      <c r="M44" s="625"/>
      <c r="N44" s="625"/>
      <c r="O44" s="625"/>
      <c r="P44" s="625"/>
    </row>
    <row r="45" spans="1:40">
      <c r="A45" s="630" t="s">
        <v>74</v>
      </c>
      <c r="B45" s="633" t="s">
        <v>549</v>
      </c>
      <c r="C45" s="633"/>
      <c r="D45" s="633"/>
      <c r="E45" s="633"/>
      <c r="F45" s="633"/>
      <c r="G45" s="634" t="s">
        <v>550</v>
      </c>
      <c r="H45" s="633"/>
      <c r="I45" s="633"/>
      <c r="J45" s="633"/>
      <c r="K45" s="633"/>
      <c r="L45" s="84"/>
      <c r="M45" s="84"/>
      <c r="N45" s="84"/>
      <c r="O45" s="84"/>
      <c r="P45" s="84"/>
      <c r="Q45" s="84"/>
      <c r="R45" s="84"/>
      <c r="S45" s="84"/>
      <c r="T45" s="84"/>
      <c r="U45" s="84"/>
      <c r="V45" s="287"/>
      <c r="W45" s="287"/>
      <c r="X45" s="287"/>
      <c r="Y45" s="287"/>
      <c r="Z45" s="287"/>
      <c r="AA45" s="287"/>
      <c r="AB45" s="287"/>
      <c r="AC45" s="287"/>
      <c r="AD45" s="287"/>
      <c r="AE45" s="287"/>
    </row>
    <row r="46" spans="1:40" ht="24">
      <c r="A46" s="632"/>
      <c r="B46" s="502" t="s">
        <v>548</v>
      </c>
      <c r="C46" s="502" t="s">
        <v>403</v>
      </c>
      <c r="D46" s="502" t="s">
        <v>551</v>
      </c>
      <c r="E46" s="502" t="s">
        <v>552</v>
      </c>
      <c r="F46" s="503" t="s">
        <v>48</v>
      </c>
      <c r="G46" s="502" t="s">
        <v>548</v>
      </c>
      <c r="H46" s="502" t="s">
        <v>403</v>
      </c>
      <c r="I46" s="502" t="s">
        <v>551</v>
      </c>
      <c r="J46" s="502" t="s">
        <v>552</v>
      </c>
      <c r="K46" s="503" t="s">
        <v>48</v>
      </c>
      <c r="L46" s="84"/>
      <c r="M46" s="287"/>
      <c r="O46" s="287"/>
      <c r="P46" s="287"/>
      <c r="Q46" s="287"/>
      <c r="R46" s="287"/>
      <c r="S46" s="287"/>
      <c r="T46" s="287"/>
      <c r="U46" s="287"/>
      <c r="V46" s="287"/>
      <c r="W46" s="287"/>
      <c r="X46" s="287"/>
      <c r="Y46" s="287"/>
      <c r="Z46" s="287"/>
      <c r="AA46" s="287"/>
      <c r="AB46" s="287"/>
      <c r="AC46" s="287"/>
      <c r="AD46" s="287"/>
      <c r="AE46" s="287"/>
    </row>
    <row r="47" spans="1:40">
      <c r="A47" s="104" t="s">
        <v>117</v>
      </c>
      <c r="B47" s="117"/>
      <c r="C47" s="117"/>
      <c r="D47" s="117"/>
      <c r="E47" s="170"/>
      <c r="F47" s="117"/>
      <c r="G47" s="117"/>
      <c r="H47" s="117"/>
      <c r="I47" s="117"/>
      <c r="J47" s="170"/>
      <c r="K47" s="117"/>
      <c r="L47" s="287"/>
      <c r="M47" s="287"/>
      <c r="O47" s="287"/>
      <c r="P47" s="287"/>
      <c r="Q47" s="287"/>
      <c r="R47" s="287"/>
      <c r="S47" s="287"/>
      <c r="T47" s="287"/>
      <c r="U47" s="287"/>
      <c r="V47" s="287"/>
      <c r="W47" s="287"/>
      <c r="X47" s="287"/>
      <c r="Y47" s="287"/>
      <c r="Z47" s="287"/>
      <c r="AA47" s="287"/>
      <c r="AB47" s="287"/>
      <c r="AC47" s="287"/>
    </row>
    <row r="48" spans="1:40">
      <c r="A48" s="68" t="s">
        <v>48</v>
      </c>
      <c r="B48" s="108">
        <v>7.0262793914246204</v>
      </c>
      <c r="C48" s="108">
        <v>7.1377587437544605</v>
      </c>
      <c r="D48" s="108">
        <v>8.7466912187823684</v>
      </c>
      <c r="E48" s="108">
        <v>6.7911123493766103</v>
      </c>
      <c r="F48" s="108">
        <v>7.1699502264615971</v>
      </c>
      <c r="G48" s="293">
        <v>5.7388009806106535</v>
      </c>
      <c r="H48" s="108">
        <v>6.9015097052480234</v>
      </c>
      <c r="I48" s="108">
        <v>2.9025891094856613</v>
      </c>
      <c r="J48" s="108">
        <v>4.1375924822048464</v>
      </c>
      <c r="K48" s="108">
        <v>4.7392600951076007</v>
      </c>
      <c r="L48" s="287"/>
      <c r="M48" s="287"/>
      <c r="O48" s="287"/>
      <c r="P48" s="287"/>
      <c r="Q48" s="287"/>
      <c r="R48" s="287"/>
      <c r="S48" s="287"/>
      <c r="T48" s="287"/>
      <c r="U48" s="287"/>
      <c r="V48" s="287"/>
      <c r="W48" s="287"/>
      <c r="X48" s="287"/>
      <c r="Y48" s="287"/>
      <c r="Z48" s="287"/>
      <c r="AA48" s="287"/>
      <c r="AB48" s="287"/>
      <c r="AC48" s="287"/>
    </row>
    <row r="49" spans="1:29">
      <c r="A49" s="104" t="s">
        <v>75</v>
      </c>
      <c r="B49" s="117"/>
      <c r="C49" s="117"/>
      <c r="D49" s="117"/>
      <c r="E49" s="170"/>
      <c r="F49" s="117"/>
      <c r="G49" s="117"/>
      <c r="H49" s="117"/>
      <c r="I49" s="117"/>
      <c r="J49" s="170"/>
      <c r="K49" s="105"/>
      <c r="L49" s="287"/>
      <c r="M49" s="287"/>
      <c r="O49" s="287"/>
      <c r="P49" s="287"/>
      <c r="Q49" s="287"/>
      <c r="R49" s="287"/>
      <c r="S49" s="287"/>
      <c r="T49" s="287"/>
      <c r="U49" s="287"/>
      <c r="V49" s="287"/>
      <c r="W49" s="287"/>
      <c r="X49" s="287"/>
      <c r="Y49" s="287"/>
      <c r="Z49" s="287"/>
      <c r="AA49" s="287"/>
      <c r="AB49" s="287"/>
      <c r="AC49" s="287"/>
    </row>
    <row r="50" spans="1:29">
      <c r="A50" s="68" t="s">
        <v>76</v>
      </c>
      <c r="B50" s="108">
        <v>6.0462103217447636</v>
      </c>
      <c r="C50" s="108">
        <v>8.6786114221724517</v>
      </c>
      <c r="D50" s="108">
        <v>7.9781171643492126</v>
      </c>
      <c r="E50" s="108">
        <v>6.9383035167675668</v>
      </c>
      <c r="F50" s="108">
        <v>7.0171041914667001</v>
      </c>
      <c r="G50" s="293">
        <v>5.9743645448620466</v>
      </c>
      <c r="H50" s="108">
        <v>9.3194012990680601</v>
      </c>
      <c r="I50" s="108">
        <v>3.4466911764705883</v>
      </c>
      <c r="J50" s="108">
        <v>4.1783683813959858</v>
      </c>
      <c r="K50" s="108">
        <v>5.1738280017666725</v>
      </c>
      <c r="L50" s="287"/>
      <c r="M50" s="287"/>
      <c r="O50" s="287"/>
      <c r="P50" s="287"/>
      <c r="Q50" s="287"/>
      <c r="R50" s="287"/>
      <c r="S50" s="287"/>
      <c r="T50" s="287"/>
      <c r="U50" s="287"/>
      <c r="V50" s="287"/>
      <c r="W50" s="287"/>
      <c r="X50" s="287"/>
      <c r="Y50" s="287"/>
      <c r="Z50" s="287"/>
      <c r="AA50" s="287"/>
      <c r="AB50" s="287"/>
      <c r="AC50" s="287"/>
    </row>
    <row r="51" spans="1:29">
      <c r="A51" s="68" t="s">
        <v>77</v>
      </c>
      <c r="B51" s="108">
        <v>7.9437131184748075</v>
      </c>
      <c r="C51" s="108">
        <v>5.5345179143606176</v>
      </c>
      <c r="D51" s="108">
        <v>9.0697674418604635</v>
      </c>
      <c r="E51" s="108">
        <v>6.2111801242236018</v>
      </c>
      <c r="F51" s="108">
        <v>7.0371825085100816</v>
      </c>
      <c r="G51" s="293">
        <v>5.4907343857240907</v>
      </c>
      <c r="H51" s="108">
        <v>4.3936731107205631</v>
      </c>
      <c r="I51" s="108">
        <v>2.346866932644919</v>
      </c>
      <c r="J51" s="108">
        <v>4.0948275862068968</v>
      </c>
      <c r="K51" s="108">
        <v>4.2851962949533577</v>
      </c>
      <c r="L51" s="287"/>
      <c r="M51" s="287"/>
      <c r="O51" s="287"/>
      <c r="P51" s="287"/>
      <c r="Q51" s="287"/>
      <c r="R51" s="287"/>
      <c r="S51" s="287"/>
      <c r="T51" s="287"/>
      <c r="U51" s="287"/>
      <c r="V51" s="287"/>
      <c r="W51" s="287"/>
      <c r="X51" s="287"/>
      <c r="Y51" s="287"/>
      <c r="Z51" s="287"/>
      <c r="AA51" s="287"/>
      <c r="AB51" s="287"/>
      <c r="AC51" s="287"/>
    </row>
    <row r="52" spans="1:29">
      <c r="A52" s="104" t="s">
        <v>187</v>
      </c>
      <c r="B52" s="117"/>
      <c r="C52" s="117"/>
      <c r="D52" s="117"/>
      <c r="E52" s="170"/>
      <c r="F52" s="117"/>
      <c r="G52" s="117"/>
      <c r="H52" s="117"/>
      <c r="I52" s="117"/>
      <c r="J52" s="170"/>
      <c r="K52" s="117"/>
      <c r="L52" s="287"/>
      <c r="M52" s="287"/>
      <c r="O52" s="287"/>
      <c r="P52" s="287"/>
      <c r="Q52" s="287"/>
      <c r="R52" s="287"/>
      <c r="S52" s="287"/>
      <c r="T52" s="287"/>
      <c r="U52" s="287"/>
      <c r="V52" s="287"/>
      <c r="W52" s="287"/>
      <c r="X52" s="287"/>
      <c r="Y52" s="287"/>
      <c r="Z52" s="287"/>
      <c r="AA52" s="287"/>
      <c r="AB52" s="287"/>
      <c r="AC52" s="287"/>
    </row>
    <row r="53" spans="1:29">
      <c r="A53" s="68" t="s">
        <v>82</v>
      </c>
      <c r="B53" s="108">
        <v>7.5219389887170918</v>
      </c>
      <c r="C53" s="108">
        <v>15.437392795883362</v>
      </c>
      <c r="D53" s="108">
        <v>14.705882352941176</v>
      </c>
      <c r="E53" s="108">
        <v>14.806378132118452</v>
      </c>
      <c r="F53" s="108">
        <v>10.453850076491586</v>
      </c>
      <c r="G53" s="293">
        <v>8.4210526315789469</v>
      </c>
      <c r="H53" s="108">
        <v>6.968641114982578</v>
      </c>
      <c r="I53" s="108">
        <v>0</v>
      </c>
      <c r="J53" s="108">
        <v>10.404624277456648</v>
      </c>
      <c r="K53" s="108">
        <v>8.5029631538263342</v>
      </c>
      <c r="L53" s="187"/>
      <c r="M53" s="187"/>
      <c r="N53" s="187"/>
      <c r="O53" s="187"/>
      <c r="P53" s="187"/>
      <c r="Q53" s="187"/>
      <c r="R53" s="187"/>
      <c r="S53" s="187"/>
      <c r="T53" s="287"/>
      <c r="U53" s="287"/>
      <c r="V53" s="287"/>
      <c r="W53" s="287"/>
      <c r="X53" s="287"/>
      <c r="Y53" s="287"/>
      <c r="Z53" s="287"/>
      <c r="AA53" s="287"/>
      <c r="AB53" s="287"/>
      <c r="AC53" s="287"/>
    </row>
    <row r="54" spans="1:29">
      <c r="A54" s="68" t="s">
        <v>83</v>
      </c>
      <c r="B54" s="108">
        <v>7.5436982520699178</v>
      </c>
      <c r="C54" s="108">
        <v>2.7114967462039044</v>
      </c>
      <c r="D54" s="108">
        <v>9.2838196286472154</v>
      </c>
      <c r="E54" s="108">
        <v>7.2706935123042502</v>
      </c>
      <c r="F54" s="108">
        <v>6.8050650357481262</v>
      </c>
      <c r="G54" s="293">
        <v>7.0448646644419721</v>
      </c>
      <c r="H54" s="108">
        <v>8.1566068515497552</v>
      </c>
      <c r="I54" s="108">
        <v>0</v>
      </c>
      <c r="J54" s="108">
        <v>5.6338028169014089</v>
      </c>
      <c r="K54" s="108">
        <v>6.3313096270598432</v>
      </c>
      <c r="L54" s="187"/>
      <c r="M54" s="187"/>
      <c r="N54" s="187"/>
      <c r="O54" s="187"/>
      <c r="P54" s="187"/>
      <c r="Q54" s="187"/>
      <c r="R54" s="187"/>
      <c r="S54" s="187"/>
      <c r="T54" s="287"/>
      <c r="U54" s="287"/>
      <c r="V54" s="287"/>
      <c r="W54" s="287"/>
      <c r="X54" s="287"/>
      <c r="Y54" s="287"/>
      <c r="Z54" s="287"/>
      <c r="AA54" s="287"/>
      <c r="AB54" s="287"/>
      <c r="AC54" s="287"/>
    </row>
    <row r="55" spans="1:29">
      <c r="A55" s="68" t="s">
        <v>84</v>
      </c>
      <c r="B55" s="108">
        <v>4.8010973936899868</v>
      </c>
      <c r="C55" s="108">
        <v>4.9099836333878883</v>
      </c>
      <c r="D55" s="108">
        <v>6.3122923588039868</v>
      </c>
      <c r="E55" s="108">
        <v>5.7915057915057915</v>
      </c>
      <c r="F55" s="108">
        <v>5.5168954924456148</v>
      </c>
      <c r="G55" s="293">
        <v>3.675626005053986</v>
      </c>
      <c r="H55" s="108">
        <v>7.6754385964912277</v>
      </c>
      <c r="I55" s="108">
        <v>3.6776997659645603</v>
      </c>
      <c r="J55" s="108">
        <v>4.032860343539955</v>
      </c>
      <c r="K55" s="108">
        <v>4.2867049107987141</v>
      </c>
      <c r="L55" s="187"/>
      <c r="M55" s="187"/>
      <c r="N55" s="187"/>
      <c r="O55" s="187"/>
      <c r="P55" s="187"/>
      <c r="Q55" s="187"/>
      <c r="R55" s="187"/>
      <c r="S55" s="187"/>
      <c r="T55" s="287"/>
      <c r="U55" s="287"/>
      <c r="V55" s="287"/>
      <c r="W55" s="287"/>
      <c r="X55" s="287"/>
      <c r="Y55" s="287"/>
      <c r="Z55" s="287"/>
      <c r="AA55" s="287"/>
      <c r="AB55" s="287"/>
      <c r="AC55" s="287"/>
    </row>
    <row r="56" spans="1:29">
      <c r="A56" s="68" t="s">
        <v>85</v>
      </c>
      <c r="B56" s="108">
        <v>9.2015434847135662</v>
      </c>
      <c r="C56" s="108">
        <v>10.19108280254777</v>
      </c>
      <c r="D56" s="108">
        <v>8.0147965474722564</v>
      </c>
      <c r="E56" s="108">
        <v>4.5981816281743129</v>
      </c>
      <c r="F56" s="108">
        <v>6.5908066696710232</v>
      </c>
      <c r="G56" s="293">
        <v>5.3924505692031151</v>
      </c>
      <c r="H56" s="108">
        <v>4.5045045045045047</v>
      </c>
      <c r="I56" s="108">
        <v>2.4860161591050338</v>
      </c>
      <c r="J56" s="108">
        <v>1.9947506561679789</v>
      </c>
      <c r="K56" s="108">
        <v>2.9486815990927133</v>
      </c>
      <c r="L56" s="187"/>
      <c r="M56" s="187"/>
      <c r="N56" s="187"/>
      <c r="O56" s="187"/>
      <c r="P56" s="187"/>
      <c r="Q56" s="187"/>
      <c r="R56" s="187"/>
      <c r="S56" s="187"/>
      <c r="T56" s="287"/>
      <c r="U56" s="287"/>
      <c r="V56" s="287"/>
      <c r="W56" s="287"/>
      <c r="X56" s="287"/>
      <c r="Y56" s="287"/>
      <c r="Z56" s="287"/>
      <c r="AA56" s="287"/>
      <c r="AB56" s="287"/>
      <c r="AC56" s="287"/>
    </row>
    <row r="57" spans="1:29">
      <c r="A57" s="68" t="s">
        <v>86</v>
      </c>
      <c r="B57" s="108">
        <v>5.1679586563307494</v>
      </c>
      <c r="C57" s="108">
        <v>8.8593576965669989</v>
      </c>
      <c r="D57" s="108">
        <v>13.250194855806702</v>
      </c>
      <c r="E57" s="108">
        <v>8.5549852232073427</v>
      </c>
      <c r="F57" s="108">
        <v>8.5308056872037916</v>
      </c>
      <c r="G57" s="293">
        <v>4.6753246753246751</v>
      </c>
      <c r="H57" s="108">
        <v>6.7039106145251397</v>
      </c>
      <c r="I57" s="108">
        <v>3.9494470774091623</v>
      </c>
      <c r="J57" s="108">
        <v>4.5497332914967057</v>
      </c>
      <c r="K57" s="108">
        <v>4.6845124282982784</v>
      </c>
      <c r="L57" s="187"/>
      <c r="M57" s="187"/>
      <c r="N57" s="187"/>
      <c r="O57" s="187"/>
      <c r="P57" s="187"/>
      <c r="Q57" s="187"/>
      <c r="R57" s="187"/>
      <c r="S57" s="187"/>
      <c r="T57" s="287"/>
      <c r="U57" s="287"/>
      <c r="V57" s="287"/>
      <c r="W57" s="287"/>
      <c r="X57" s="287"/>
      <c r="Y57" s="287"/>
      <c r="Z57" s="287"/>
      <c r="AA57" s="287"/>
      <c r="AB57" s="287"/>
      <c r="AC57" s="287"/>
    </row>
    <row r="58" spans="1:29">
      <c r="A58" s="68" t="s">
        <v>87</v>
      </c>
      <c r="B58" s="108">
        <v>10.54481546572935</v>
      </c>
      <c r="C58" s="108">
        <v>11.029411764705882</v>
      </c>
      <c r="D58" s="108">
        <v>18.18181818181818</v>
      </c>
      <c r="E58" s="108">
        <v>11.780104712041885</v>
      </c>
      <c r="F58" s="108">
        <v>12.226750648388293</v>
      </c>
      <c r="G58" s="440">
        <v>3.5523978685612789</v>
      </c>
      <c r="H58" s="118">
        <v>3.7174721189591078</v>
      </c>
      <c r="I58" s="118">
        <v>3.0864197530864197</v>
      </c>
      <c r="J58" s="118">
        <v>7.9470198675496686</v>
      </c>
      <c r="K58" s="118">
        <v>6.0015003750937739</v>
      </c>
      <c r="L58" s="187"/>
      <c r="M58" s="187"/>
      <c r="N58" s="187"/>
      <c r="O58" s="187"/>
      <c r="P58" s="187"/>
      <c r="Q58" s="187"/>
      <c r="R58" s="187"/>
      <c r="S58" s="187"/>
      <c r="T58" s="287"/>
      <c r="U58" s="287"/>
      <c r="V58" s="287"/>
      <c r="W58" s="287"/>
      <c r="X58" s="287"/>
      <c r="Y58" s="287"/>
      <c r="Z58" s="287"/>
      <c r="AA58" s="287"/>
      <c r="AB58" s="287"/>
      <c r="AC58" s="287"/>
    </row>
    <row r="59" spans="1:29">
      <c r="A59" s="104" t="s">
        <v>88</v>
      </c>
      <c r="B59" s="117"/>
      <c r="C59" s="117"/>
      <c r="D59" s="117"/>
      <c r="E59" s="170"/>
      <c r="F59" s="117"/>
      <c r="G59" s="117"/>
      <c r="H59" s="117"/>
      <c r="I59" s="117"/>
      <c r="J59" s="170"/>
      <c r="K59" s="117"/>
      <c r="L59" s="287"/>
      <c r="M59" s="187"/>
      <c r="N59" s="187"/>
      <c r="O59" s="187"/>
      <c r="P59" s="187"/>
      <c r="Q59" s="287"/>
      <c r="R59" s="287"/>
      <c r="S59" s="287"/>
      <c r="T59" s="287"/>
      <c r="U59" s="287"/>
      <c r="V59" s="287"/>
      <c r="W59" s="287"/>
      <c r="X59" s="287"/>
      <c r="Y59" s="287"/>
      <c r="Z59" s="287"/>
      <c r="AA59" s="287"/>
      <c r="AB59" s="287"/>
      <c r="AC59" s="287"/>
    </row>
    <row r="60" spans="1:29">
      <c r="A60" s="68" t="s">
        <v>89</v>
      </c>
      <c r="B60" s="108">
        <v>3.7751677852348995</v>
      </c>
      <c r="C60" s="108">
        <v>0</v>
      </c>
      <c r="D60" s="108">
        <v>202.38095238095238</v>
      </c>
      <c r="E60" s="108">
        <v>36.748329621380847</v>
      </c>
      <c r="F60" s="108">
        <v>14.974619289340103</v>
      </c>
      <c r="G60" s="293">
        <v>2.1052631578947367</v>
      </c>
      <c r="H60" s="108">
        <v>0</v>
      </c>
      <c r="I60" s="108">
        <v>74.626865671641781</v>
      </c>
      <c r="J60" s="108">
        <v>18.497109826589597</v>
      </c>
      <c r="K60" s="108">
        <v>6.6993043030146868</v>
      </c>
      <c r="L60" s="187"/>
      <c r="M60" s="187"/>
      <c r="N60" s="187"/>
      <c r="O60" s="187"/>
      <c r="P60" s="187"/>
      <c r="Q60" s="287"/>
      <c r="R60" s="287"/>
      <c r="S60" s="287"/>
      <c r="T60" s="287"/>
      <c r="U60" s="287"/>
      <c r="V60" s="287"/>
      <c r="W60" s="287"/>
      <c r="X60" s="287"/>
      <c r="Y60" s="287"/>
      <c r="Z60" s="287"/>
      <c r="AA60" s="287"/>
      <c r="AB60" s="287"/>
      <c r="AC60" s="287"/>
    </row>
    <row r="61" spans="1:29">
      <c r="A61" s="14">
        <v>2</v>
      </c>
      <c r="B61" s="108">
        <v>1.480932987782303</v>
      </c>
      <c r="C61" s="108">
        <v>0.54347826086956519</v>
      </c>
      <c r="D61" s="108">
        <v>11.904761904761903</v>
      </c>
      <c r="E61" s="108">
        <v>12.791991101223582</v>
      </c>
      <c r="F61" s="108">
        <v>5.5200966016905291</v>
      </c>
      <c r="G61" s="293">
        <v>0.9269558769002596</v>
      </c>
      <c r="H61" s="108">
        <v>0.54377379010331695</v>
      </c>
      <c r="I61" s="108">
        <v>2.677376171352075</v>
      </c>
      <c r="J61" s="108">
        <v>7.042253521126761</v>
      </c>
      <c r="K61" s="108">
        <v>2.8620988725065049</v>
      </c>
      <c r="L61" s="187"/>
      <c r="M61" s="187"/>
      <c r="N61" s="187"/>
      <c r="O61" s="187"/>
      <c r="P61" s="187"/>
      <c r="Q61" s="287"/>
      <c r="R61" s="287"/>
      <c r="S61" s="287"/>
      <c r="T61" s="287"/>
      <c r="U61" s="287"/>
      <c r="V61" s="287"/>
      <c r="W61" s="287"/>
      <c r="X61" s="287"/>
      <c r="Y61" s="287"/>
      <c r="Z61" s="287"/>
      <c r="AA61" s="287"/>
      <c r="AB61" s="287"/>
      <c r="AC61" s="287"/>
    </row>
    <row r="62" spans="1:29">
      <c r="A62" s="14">
        <v>3</v>
      </c>
      <c r="B62" s="108">
        <v>4.5735193231191396</v>
      </c>
      <c r="C62" s="108">
        <v>3.278688524590164</v>
      </c>
      <c r="D62" s="108">
        <v>1.335559265442404</v>
      </c>
      <c r="E62" s="108">
        <v>6.9712251557401359</v>
      </c>
      <c r="F62" s="108">
        <v>4.8306148055207023</v>
      </c>
      <c r="G62" s="293">
        <v>1.837813002526993</v>
      </c>
      <c r="H62" s="108">
        <v>1.6447368421052631</v>
      </c>
      <c r="I62" s="108">
        <v>1.3373453694416582</v>
      </c>
      <c r="J62" s="108">
        <v>3.883495145631068</v>
      </c>
      <c r="K62" s="108">
        <v>2.5846309020992244</v>
      </c>
      <c r="L62" s="187"/>
      <c r="M62" s="187"/>
      <c r="N62" s="187"/>
      <c r="O62" s="187"/>
      <c r="P62" s="187"/>
      <c r="Q62" s="287"/>
      <c r="R62" s="287"/>
      <c r="S62" s="287"/>
      <c r="T62" s="287"/>
      <c r="U62" s="287"/>
      <c r="V62" s="287"/>
      <c r="W62" s="287"/>
      <c r="X62" s="287"/>
      <c r="Y62" s="287"/>
      <c r="Z62" s="287"/>
      <c r="AA62" s="287"/>
      <c r="AB62" s="287"/>
      <c r="AC62" s="287"/>
    </row>
    <row r="63" spans="1:29">
      <c r="A63" s="14">
        <v>4</v>
      </c>
      <c r="B63" s="108">
        <v>9.7893800059329568</v>
      </c>
      <c r="C63" s="108">
        <v>4.4843049327354256</v>
      </c>
      <c r="D63" s="108">
        <v>6.4834825563445504</v>
      </c>
      <c r="E63" s="108">
        <v>2.8266331658291457</v>
      </c>
      <c r="F63" s="108">
        <v>4.9652993285561129</v>
      </c>
      <c r="G63" s="293">
        <v>6.2911923307369682</v>
      </c>
      <c r="H63" s="108">
        <v>4.5045045045045047</v>
      </c>
      <c r="I63" s="108">
        <v>2.4860161591050338</v>
      </c>
      <c r="J63" s="108">
        <v>2.309711286089239</v>
      </c>
      <c r="K63" s="108">
        <v>3.2889140912957187</v>
      </c>
      <c r="L63" s="187"/>
      <c r="M63" s="187"/>
      <c r="N63" s="187"/>
      <c r="O63" s="187"/>
      <c r="P63" s="187"/>
      <c r="Q63" s="287"/>
      <c r="R63" s="287"/>
      <c r="S63" s="287"/>
      <c r="T63" s="287"/>
      <c r="U63" s="287"/>
      <c r="V63" s="287"/>
      <c r="W63" s="287"/>
      <c r="X63" s="287"/>
      <c r="Y63" s="287"/>
      <c r="Z63" s="287"/>
      <c r="AA63" s="287"/>
      <c r="AB63" s="287"/>
      <c r="AC63" s="287"/>
    </row>
    <row r="64" spans="1:29">
      <c r="A64" s="68" t="s">
        <v>90</v>
      </c>
      <c r="B64" s="108">
        <v>28.268551236749115</v>
      </c>
      <c r="C64" s="108">
        <v>37.634408602150536</v>
      </c>
      <c r="D64" s="108">
        <v>19.364833462432223</v>
      </c>
      <c r="E64" s="108">
        <v>6.2363579669473035</v>
      </c>
      <c r="F64" s="108">
        <v>14.694800301431801</v>
      </c>
      <c r="G64" s="293">
        <v>33.246753246753244</v>
      </c>
      <c r="H64" s="108">
        <v>41.340782122905026</v>
      </c>
      <c r="I64" s="108">
        <v>4.7393364928909953</v>
      </c>
      <c r="J64" s="108">
        <v>4.3928459366175083</v>
      </c>
      <c r="K64" s="108">
        <v>12.906309751434033</v>
      </c>
      <c r="L64" s="187"/>
      <c r="M64" s="187"/>
      <c r="N64" s="187"/>
      <c r="O64" s="187"/>
      <c r="P64" s="187"/>
      <c r="Q64" s="287"/>
      <c r="R64" s="287"/>
      <c r="S64" s="287"/>
      <c r="T64" s="287"/>
      <c r="U64" s="287"/>
      <c r="V64" s="287"/>
      <c r="W64" s="287"/>
      <c r="X64" s="287"/>
      <c r="Y64" s="287"/>
      <c r="Z64" s="287"/>
      <c r="AA64" s="287"/>
      <c r="AB64" s="287"/>
      <c r="AC64" s="287"/>
    </row>
    <row r="65" spans="1:29">
      <c r="A65" s="104" t="s">
        <v>119</v>
      </c>
      <c r="B65" s="117"/>
      <c r="C65" s="117"/>
      <c r="D65" s="117"/>
      <c r="E65" s="170"/>
      <c r="F65" s="117"/>
      <c r="G65" s="117"/>
      <c r="H65" s="117"/>
      <c r="I65" s="25"/>
      <c r="J65" s="105"/>
      <c r="K65" s="27"/>
      <c r="L65" s="187"/>
      <c r="M65" s="187"/>
      <c r="N65" s="187"/>
      <c r="O65" s="187"/>
      <c r="P65" s="187"/>
      <c r="Q65" s="287"/>
      <c r="R65" s="287"/>
      <c r="S65" s="287"/>
      <c r="T65" s="287"/>
      <c r="U65" s="287"/>
      <c r="V65" s="287"/>
      <c r="W65" s="287"/>
      <c r="X65" s="287"/>
      <c r="Y65" s="287"/>
      <c r="Z65" s="287"/>
      <c r="AA65" s="287"/>
      <c r="AB65" s="287"/>
      <c r="AC65" s="287"/>
    </row>
    <row r="66" spans="1:29">
      <c r="A66" s="68" t="s">
        <v>118</v>
      </c>
      <c r="B66" s="108">
        <v>247.15909090909091</v>
      </c>
      <c r="C66" s="108">
        <v>212.5984251968504</v>
      </c>
      <c r="D66" s="108">
        <v>345.67901234567898</v>
      </c>
      <c r="E66" s="108">
        <v>310.65759637188205</v>
      </c>
      <c r="F66" s="108">
        <v>283.73382624768942</v>
      </c>
      <c r="G66" s="293">
        <v>181.1320754716981</v>
      </c>
      <c r="H66" s="108">
        <v>240</v>
      </c>
      <c r="I66" s="108">
        <v>169.81132075471697</v>
      </c>
      <c r="J66" s="108">
        <v>174.34210526315789</v>
      </c>
      <c r="K66" s="108">
        <v>184.51612903225805</v>
      </c>
      <c r="L66" s="187"/>
      <c r="M66" s="187"/>
      <c r="N66" s="187"/>
      <c r="O66" s="187"/>
      <c r="P66" s="187"/>
      <c r="Q66" s="287"/>
      <c r="R66" s="287"/>
      <c r="S66" s="287"/>
      <c r="T66" s="287"/>
      <c r="U66" s="287"/>
      <c r="V66" s="287"/>
      <c r="W66" s="287"/>
      <c r="X66" s="287"/>
      <c r="Y66" s="287"/>
      <c r="Z66" s="287"/>
      <c r="AA66" s="287"/>
      <c r="AB66" s="287"/>
      <c r="AC66" s="287"/>
    </row>
    <row r="67" spans="1:29">
      <c r="A67" s="68" t="s">
        <v>70</v>
      </c>
      <c r="B67" s="108">
        <v>12.458471760797343</v>
      </c>
      <c r="C67" s="108">
        <v>16.47058823529412</v>
      </c>
      <c r="D67" s="108">
        <v>16.666666666666668</v>
      </c>
      <c r="E67" s="108">
        <v>12.637362637362637</v>
      </c>
      <c r="F67" s="108">
        <v>13.537227375282026</v>
      </c>
      <c r="G67" s="293">
        <v>10.092514718250632</v>
      </c>
      <c r="H67" s="108">
        <v>7.1770334928229671</v>
      </c>
      <c r="I67" s="108">
        <v>3.766478342749529</v>
      </c>
      <c r="J67" s="108">
        <v>7.7907623817473564</v>
      </c>
      <c r="K67" s="108">
        <v>7.8780177890724268</v>
      </c>
      <c r="L67" s="187"/>
      <c r="M67" s="187"/>
      <c r="N67" s="187"/>
      <c r="O67" s="187"/>
      <c r="P67" s="187"/>
      <c r="Q67" s="287"/>
      <c r="R67" s="287"/>
      <c r="S67" s="287"/>
      <c r="T67" s="287"/>
      <c r="U67" s="287"/>
      <c r="V67" s="287"/>
      <c r="W67" s="287"/>
      <c r="X67" s="287"/>
      <c r="Y67" s="287"/>
      <c r="Z67" s="287"/>
      <c r="AA67" s="287"/>
      <c r="AB67" s="287"/>
      <c r="AC67" s="287"/>
    </row>
    <row r="68" spans="1:29">
      <c r="A68" s="68" t="s">
        <v>71</v>
      </c>
      <c r="B68" s="108">
        <v>1.4956066554496168</v>
      </c>
      <c r="C68" s="108">
        <v>2.4007682458386683</v>
      </c>
      <c r="D68" s="108">
        <v>1.4009169638308712</v>
      </c>
      <c r="E68" s="108">
        <v>1.2810061721206476</v>
      </c>
      <c r="F68" s="108">
        <v>1.4845818129784647</v>
      </c>
      <c r="G68" s="293">
        <v>2.434001123385134</v>
      </c>
      <c r="H68" s="108">
        <v>3.2087277394513078</v>
      </c>
      <c r="I68" s="108">
        <v>0.38260425966075756</v>
      </c>
      <c r="J68" s="108">
        <v>1.7101990049751243</v>
      </c>
      <c r="K68" s="108">
        <v>1.8987908643081055</v>
      </c>
      <c r="L68" s="187"/>
      <c r="M68" s="187"/>
      <c r="N68" s="187"/>
      <c r="O68" s="187"/>
      <c r="P68" s="187"/>
      <c r="Q68" s="287"/>
      <c r="R68" s="287"/>
      <c r="S68" s="287"/>
      <c r="T68" s="287"/>
      <c r="U68" s="287"/>
      <c r="V68" s="287"/>
      <c r="W68" s="287"/>
      <c r="X68" s="287"/>
      <c r="Y68" s="287"/>
      <c r="Z68" s="287"/>
      <c r="AA68" s="287"/>
      <c r="AB68" s="287"/>
      <c r="AC68" s="287"/>
    </row>
    <row r="69" spans="1:29">
      <c r="A69" s="68" t="s">
        <v>72</v>
      </c>
      <c r="B69" s="108">
        <v>0</v>
      </c>
      <c r="C69" s="108">
        <v>0</v>
      </c>
      <c r="D69" s="108">
        <v>0</v>
      </c>
      <c r="E69" s="108">
        <v>2.9112081513828238</v>
      </c>
      <c r="F69" s="108">
        <v>1.3486176668914363</v>
      </c>
      <c r="G69" s="293">
        <v>0</v>
      </c>
      <c r="H69" s="108">
        <v>0</v>
      </c>
      <c r="I69" s="108">
        <v>0</v>
      </c>
      <c r="J69" s="108">
        <v>2.9197080291970803</v>
      </c>
      <c r="K69" s="108">
        <v>1.3504388926401081</v>
      </c>
      <c r="L69" s="187"/>
      <c r="M69" s="187"/>
      <c r="N69" s="187"/>
      <c r="O69" s="187"/>
      <c r="P69" s="187"/>
      <c r="Q69" s="287"/>
      <c r="R69" s="287"/>
      <c r="S69" s="287"/>
      <c r="T69" s="287"/>
      <c r="U69" s="287"/>
      <c r="V69" s="287"/>
      <c r="W69" s="287"/>
      <c r="X69" s="287"/>
      <c r="Y69" s="287"/>
      <c r="Z69" s="287"/>
      <c r="AA69" s="287"/>
      <c r="AB69" s="287"/>
      <c r="AC69" s="287"/>
    </row>
    <row r="70" spans="1:29">
      <c r="A70" s="104" t="s">
        <v>1</v>
      </c>
      <c r="B70" s="117"/>
      <c r="C70" s="117"/>
      <c r="D70" s="117"/>
      <c r="E70" s="170"/>
      <c r="F70" s="117"/>
      <c r="G70" s="117"/>
      <c r="H70" s="117"/>
      <c r="I70" s="117"/>
      <c r="J70" s="170"/>
      <c r="K70" s="117"/>
      <c r="L70" s="187"/>
      <c r="M70" s="187"/>
      <c r="N70" s="187"/>
      <c r="O70" s="187"/>
      <c r="P70" s="187"/>
      <c r="Q70" s="287"/>
      <c r="R70" s="287"/>
      <c r="S70" s="287"/>
      <c r="T70" s="287"/>
      <c r="U70" s="287"/>
      <c r="V70" s="287"/>
      <c r="W70" s="287"/>
      <c r="X70" s="287"/>
      <c r="Y70" s="287"/>
      <c r="Z70" s="287"/>
      <c r="AA70" s="287"/>
      <c r="AB70" s="287"/>
      <c r="AC70" s="287"/>
    </row>
    <row r="71" spans="1:29">
      <c r="A71" s="68" t="s">
        <v>112</v>
      </c>
      <c r="B71" s="108">
        <v>438.59649122807014</v>
      </c>
      <c r="C71" s="108">
        <v>372.88135593220341</v>
      </c>
      <c r="D71" s="108">
        <v>500</v>
      </c>
      <c r="E71" s="108">
        <v>557.85123966942149</v>
      </c>
      <c r="F71" s="108">
        <v>493.03135888501743</v>
      </c>
      <c r="G71" s="293">
        <v>468.75</v>
      </c>
      <c r="H71" s="108">
        <v>540.54054054054052</v>
      </c>
      <c r="I71" s="108">
        <v>313.72549019607845</v>
      </c>
      <c r="J71" s="108">
        <v>439.2523364485981</v>
      </c>
      <c r="K71" s="108">
        <v>439.86254295532643</v>
      </c>
      <c r="L71" s="187"/>
      <c r="M71" s="187"/>
      <c r="N71" s="187"/>
      <c r="O71" s="187"/>
      <c r="P71" s="287"/>
      <c r="Q71" s="287"/>
      <c r="R71" s="287"/>
      <c r="S71" s="287"/>
      <c r="T71" s="287"/>
      <c r="U71" s="287"/>
      <c r="V71" s="287"/>
      <c r="W71" s="287"/>
      <c r="X71" s="287"/>
      <c r="Y71" s="287"/>
      <c r="Z71" s="287"/>
      <c r="AA71" s="287"/>
      <c r="AB71" s="287"/>
      <c r="AC71" s="287"/>
    </row>
    <row r="72" spans="1:29">
      <c r="A72" s="68" t="s">
        <v>115</v>
      </c>
      <c r="B72" s="108">
        <v>82.706766917293223</v>
      </c>
      <c r="C72" s="108">
        <v>128.2051282051282</v>
      </c>
      <c r="D72" s="108">
        <v>117.64705882352941</v>
      </c>
      <c r="E72" s="108">
        <v>66.265060240963862</v>
      </c>
      <c r="F72" s="108">
        <v>84.832904884318765</v>
      </c>
      <c r="G72" s="293">
        <v>40.983606557377044</v>
      </c>
      <c r="H72" s="108">
        <v>117.64705882352941</v>
      </c>
      <c r="I72" s="108">
        <v>44.444444444444443</v>
      </c>
      <c r="J72" s="108">
        <v>51.612903225806448</v>
      </c>
      <c r="K72" s="108">
        <v>53.370786516853933</v>
      </c>
      <c r="L72" s="187"/>
      <c r="M72" s="187"/>
      <c r="N72" s="187"/>
      <c r="O72" s="187"/>
      <c r="P72" s="287"/>
      <c r="Q72" s="287"/>
      <c r="R72" s="287"/>
      <c r="S72" s="287"/>
      <c r="T72" s="287"/>
      <c r="U72" s="287"/>
      <c r="V72" s="287"/>
      <c r="W72" s="287"/>
      <c r="X72" s="287"/>
      <c r="Y72" s="287"/>
      <c r="Z72" s="287"/>
      <c r="AA72" s="287"/>
      <c r="AB72" s="287"/>
      <c r="AC72" s="287"/>
    </row>
    <row r="73" spans="1:29">
      <c r="A73" s="68" t="s">
        <v>113</v>
      </c>
      <c r="B73" s="108">
        <v>14.85148514851485</v>
      </c>
      <c r="C73" s="108">
        <v>25.547445255474454</v>
      </c>
      <c r="D73" s="108">
        <v>15.625</v>
      </c>
      <c r="E73" s="108">
        <v>14.242878560719639</v>
      </c>
      <c r="F73" s="108">
        <v>15.654351909830932</v>
      </c>
      <c r="G73" s="293">
        <v>9.0452261306532655</v>
      </c>
      <c r="H73" s="108">
        <v>7.4906367041198498</v>
      </c>
      <c r="I73" s="108">
        <v>5.2910052910052912</v>
      </c>
      <c r="J73" s="108">
        <v>15.209125475285171</v>
      </c>
      <c r="K73" s="108">
        <v>10.814249363867685</v>
      </c>
      <c r="L73" s="187"/>
      <c r="M73" s="187"/>
      <c r="N73" s="187"/>
      <c r="O73" s="187"/>
      <c r="P73" s="287"/>
      <c r="Q73" s="287"/>
      <c r="R73" s="287"/>
      <c r="S73" s="287"/>
      <c r="T73" s="287"/>
      <c r="U73" s="287"/>
      <c r="V73" s="287"/>
      <c r="W73" s="287"/>
      <c r="X73" s="287"/>
      <c r="Y73" s="287"/>
      <c r="Z73" s="287"/>
      <c r="AA73" s="287"/>
      <c r="AB73" s="287"/>
      <c r="AC73" s="287"/>
    </row>
    <row r="74" spans="1:29">
      <c r="A74" s="68" t="s">
        <v>114</v>
      </c>
      <c r="B74" s="108">
        <v>1.3507705532019403</v>
      </c>
      <c r="C74" s="108">
        <v>2.212739054844318</v>
      </c>
      <c r="D74" s="108">
        <v>1.2663036596175763</v>
      </c>
      <c r="E74" s="108">
        <v>1.1094957533093581</v>
      </c>
      <c r="F74" s="108">
        <v>1.3239421702060055</v>
      </c>
      <c r="G74" s="293">
        <v>2.5822317860436521</v>
      </c>
      <c r="H74" s="108">
        <v>3.0096626009821006</v>
      </c>
      <c r="I74" s="108">
        <v>0.3803727653100038</v>
      </c>
      <c r="J74" s="108">
        <v>1.6086406986096748</v>
      </c>
      <c r="K74" s="108">
        <v>1.8736522077279316</v>
      </c>
      <c r="L74" s="187"/>
      <c r="M74" s="187"/>
      <c r="N74" s="187"/>
      <c r="O74" s="187"/>
      <c r="P74" s="287"/>
      <c r="Q74" s="287"/>
      <c r="R74" s="287"/>
      <c r="S74" s="287"/>
      <c r="T74" s="287"/>
      <c r="U74" s="287"/>
      <c r="V74" s="287"/>
      <c r="W74" s="287"/>
      <c r="X74" s="287"/>
      <c r="Y74" s="287"/>
      <c r="Z74" s="287"/>
      <c r="AA74" s="287"/>
      <c r="AB74" s="287"/>
      <c r="AC74" s="287"/>
    </row>
    <row r="75" spans="1:29">
      <c r="A75" s="15" t="s">
        <v>116</v>
      </c>
      <c r="B75" s="118">
        <v>0</v>
      </c>
      <c r="C75" s="118">
        <v>3.3222591362126246</v>
      </c>
      <c r="D75" s="118">
        <v>0</v>
      </c>
      <c r="E75" s="118">
        <v>0</v>
      </c>
      <c r="F75" s="118">
        <v>0.60864272671941566</v>
      </c>
      <c r="G75" s="440">
        <v>0</v>
      </c>
      <c r="H75" s="118">
        <v>3.3333333333333335</v>
      </c>
      <c r="I75" s="118">
        <v>0</v>
      </c>
      <c r="J75" s="118">
        <v>0</v>
      </c>
      <c r="K75" s="118">
        <v>0.60901339829476242</v>
      </c>
      <c r="L75" s="187"/>
      <c r="M75" s="187"/>
      <c r="N75" s="187"/>
      <c r="O75" s="187"/>
      <c r="P75" s="287"/>
      <c r="Q75" s="287"/>
      <c r="R75" s="287"/>
      <c r="S75" s="287"/>
      <c r="T75" s="287"/>
      <c r="U75" s="287"/>
      <c r="V75" s="287"/>
      <c r="W75" s="287"/>
      <c r="X75" s="287"/>
      <c r="Y75" s="287"/>
      <c r="Z75" s="287"/>
      <c r="AA75" s="287"/>
      <c r="AB75" s="287"/>
      <c r="AC75" s="287"/>
    </row>
    <row r="76" spans="1:29">
      <c r="A76" s="499" t="s">
        <v>505</v>
      </c>
    </row>
    <row r="77" spans="1:29">
      <c r="A77" s="499" t="s">
        <v>504</v>
      </c>
    </row>
  </sheetData>
  <mergeCells count="12">
    <mergeCell ref="A45:A46"/>
    <mergeCell ref="B45:F45"/>
    <mergeCell ref="G45:K45"/>
    <mergeCell ref="B6:F6"/>
    <mergeCell ref="G6:K6"/>
    <mergeCell ref="Q6:T6"/>
    <mergeCell ref="U6:X6"/>
    <mergeCell ref="Y6:AB6"/>
    <mergeCell ref="A5:P5"/>
    <mergeCell ref="A44:P44"/>
    <mergeCell ref="L6:P6"/>
    <mergeCell ref="A6:A7"/>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76" orientation="landscape" r:id="rId1"/>
  <headerFooter>
    <oddFooter>&amp;L&amp;"Arial,Regular"&amp;8&amp;K01+023Fetal and Infant Deaths 2012&amp;R&amp;"Arial,Regular"&amp;8&amp;K01+022Page &amp;P of &amp;N</oddFooter>
  </headerFooter>
  <rowBreaks count="1" manualBreakCount="1">
    <brk id="42" max="1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L75"/>
  <sheetViews>
    <sheetView zoomScaleNormal="100" workbookViewId="0">
      <pane ySplit="3" topLeftCell="A4" activePane="bottomLeft" state="frozen"/>
      <selection activeCell="F28" sqref="F28"/>
      <selection pane="bottomLeft" activeCell="A3" sqref="A3"/>
    </sheetView>
  </sheetViews>
  <sheetFormatPr defaultRowHeight="15"/>
  <cols>
    <col min="1" max="1" width="25.28515625" bestFit="1" customWidth="1"/>
    <col min="2" max="7" width="8.42578125" customWidth="1"/>
    <col min="8" max="8" width="8.42578125" style="10" customWidth="1"/>
    <col min="9" max="14" width="8.42578125" customWidth="1"/>
    <col min="15" max="15" width="8.42578125" style="10" customWidth="1"/>
    <col min="16" max="22" width="8.42578125" customWidth="1"/>
    <col min="36" max="36" width="9.140625" style="285"/>
  </cols>
  <sheetData>
    <row r="1" spans="1:64" s="153" customFormat="1">
      <c r="A1" s="115" t="s">
        <v>199</v>
      </c>
      <c r="B1" s="115" t="s">
        <v>135</v>
      </c>
      <c r="C1" s="115" t="s">
        <v>214</v>
      </c>
      <c r="E1" s="83"/>
      <c r="F1" s="115"/>
      <c r="G1" s="116"/>
    </row>
    <row r="2" spans="1:64" s="5" customFormat="1" ht="9" customHeight="1">
      <c r="A2" s="81"/>
      <c r="B2" s="82"/>
      <c r="C2" s="83"/>
      <c r="D2" s="83"/>
      <c r="E2" s="83"/>
      <c r="F2" s="83"/>
      <c r="AJ2" s="153"/>
    </row>
    <row r="3" spans="1:64" s="5" customFormat="1" ht="20.25">
      <c r="A3" s="4" t="s">
        <v>200</v>
      </c>
      <c r="AJ3" s="153"/>
    </row>
    <row r="5" spans="1:64" ht="23.25" customHeight="1">
      <c r="A5" s="625" t="str">
        <f>Contents!E19</f>
        <v xml:space="preserve">Table 15: Number of fetal deaths, infant deaths and live births for each maternal age group, by sex, ethnic group, deprivation quintile of residence, gestational age and birthweight, 2012
</v>
      </c>
      <c r="B5" s="625"/>
      <c r="C5" s="625"/>
      <c r="D5" s="625"/>
      <c r="E5" s="625"/>
      <c r="F5" s="625"/>
      <c r="G5" s="625"/>
      <c r="H5" s="625"/>
      <c r="I5" s="625"/>
      <c r="J5" s="625"/>
      <c r="K5" s="625"/>
      <c r="L5" s="625"/>
      <c r="M5" s="625"/>
      <c r="N5" s="625"/>
      <c r="O5" s="625"/>
      <c r="P5" s="625"/>
      <c r="Q5" s="625"/>
      <c r="R5" s="625"/>
      <c r="S5" s="625"/>
      <c r="T5" s="625"/>
      <c r="U5" s="625"/>
      <c r="V5" s="625"/>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row>
    <row r="6" spans="1:64">
      <c r="A6" s="636" t="s">
        <v>74</v>
      </c>
      <c r="B6" s="637" t="s">
        <v>184</v>
      </c>
      <c r="C6" s="637"/>
      <c r="D6" s="637"/>
      <c r="E6" s="637"/>
      <c r="F6" s="637"/>
      <c r="G6" s="637"/>
      <c r="H6" s="638"/>
      <c r="I6" s="639" t="s">
        <v>185</v>
      </c>
      <c r="J6" s="637"/>
      <c r="K6" s="637"/>
      <c r="L6" s="637"/>
      <c r="M6" s="637"/>
      <c r="N6" s="637"/>
      <c r="O6" s="638"/>
      <c r="P6" s="639" t="s">
        <v>186</v>
      </c>
      <c r="Q6" s="637"/>
      <c r="R6" s="637"/>
      <c r="S6" s="637"/>
      <c r="T6" s="637"/>
      <c r="U6" s="637"/>
      <c r="V6" s="63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c r="BD6" s="287"/>
      <c r="BE6" s="287"/>
      <c r="BF6" s="287"/>
      <c r="BG6" s="287"/>
      <c r="BH6" s="287"/>
      <c r="BI6" s="287"/>
      <c r="BJ6" s="287"/>
      <c r="BK6" s="287"/>
      <c r="BL6" s="287"/>
    </row>
    <row r="7" spans="1:64">
      <c r="A7" s="632"/>
      <c r="B7" s="9" t="s">
        <v>82</v>
      </c>
      <c r="C7" s="9" t="s">
        <v>83</v>
      </c>
      <c r="D7" s="9" t="s">
        <v>84</v>
      </c>
      <c r="E7" s="9" t="s">
        <v>85</v>
      </c>
      <c r="F7" s="9" t="s">
        <v>86</v>
      </c>
      <c r="G7" s="9" t="s">
        <v>87</v>
      </c>
      <c r="H7" s="21" t="s">
        <v>503</v>
      </c>
      <c r="I7" s="9" t="s">
        <v>82</v>
      </c>
      <c r="J7" s="9" t="s">
        <v>83</v>
      </c>
      <c r="K7" s="9" t="s">
        <v>84</v>
      </c>
      <c r="L7" s="9" t="s">
        <v>85</v>
      </c>
      <c r="M7" s="9" t="s">
        <v>86</v>
      </c>
      <c r="N7" s="9" t="s">
        <v>87</v>
      </c>
      <c r="O7" s="103" t="s">
        <v>503</v>
      </c>
      <c r="P7" s="9" t="s">
        <v>82</v>
      </c>
      <c r="Q7" s="9" t="s">
        <v>83</v>
      </c>
      <c r="R7" s="9" t="s">
        <v>84</v>
      </c>
      <c r="S7" s="9" t="s">
        <v>85</v>
      </c>
      <c r="T7" s="9" t="s">
        <v>86</v>
      </c>
      <c r="U7" s="9" t="s">
        <v>87</v>
      </c>
      <c r="V7" s="102" t="s">
        <v>48</v>
      </c>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row>
    <row r="8" spans="1:64" s="58" customFormat="1">
      <c r="A8" s="104" t="s">
        <v>117</v>
      </c>
      <c r="B8" s="69"/>
      <c r="C8" s="69"/>
      <c r="D8" s="69"/>
      <c r="E8" s="69"/>
      <c r="F8" s="69"/>
      <c r="G8" s="69"/>
      <c r="H8" s="69"/>
      <c r="I8" s="69"/>
      <c r="J8" s="69"/>
      <c r="K8" s="69"/>
      <c r="L8" s="69"/>
      <c r="M8" s="69"/>
      <c r="N8" s="69"/>
      <c r="O8" s="69"/>
      <c r="P8" s="69"/>
      <c r="Q8" s="69"/>
      <c r="R8" s="69"/>
      <c r="S8" s="69"/>
      <c r="T8" s="69"/>
      <c r="U8" s="69"/>
      <c r="V8" s="69"/>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row>
    <row r="9" spans="1:64" s="99" customFormat="1">
      <c r="A9" s="442" t="s">
        <v>48</v>
      </c>
      <c r="B9" s="77">
        <v>41</v>
      </c>
      <c r="C9" s="77">
        <v>79</v>
      </c>
      <c r="D9" s="77">
        <v>88</v>
      </c>
      <c r="E9" s="77">
        <v>117</v>
      </c>
      <c r="F9" s="77">
        <v>90</v>
      </c>
      <c r="G9" s="77">
        <v>33</v>
      </c>
      <c r="H9" s="77">
        <v>448</v>
      </c>
      <c r="I9" s="441">
        <v>33</v>
      </c>
      <c r="J9" s="77">
        <v>73</v>
      </c>
      <c r="K9" s="77">
        <v>68</v>
      </c>
      <c r="L9" s="77">
        <v>52</v>
      </c>
      <c r="M9" s="77">
        <v>49</v>
      </c>
      <c r="N9" s="77">
        <v>16</v>
      </c>
      <c r="O9" s="77">
        <v>294</v>
      </c>
      <c r="P9" s="441">
        <v>3881</v>
      </c>
      <c r="Q9" s="77">
        <v>11530</v>
      </c>
      <c r="R9" s="77">
        <v>15863</v>
      </c>
      <c r="S9" s="77">
        <v>17635</v>
      </c>
      <c r="T9" s="77">
        <v>10460</v>
      </c>
      <c r="U9" s="77">
        <v>2666</v>
      </c>
      <c r="V9" s="77">
        <v>62035</v>
      </c>
    </row>
    <row r="10" spans="1:64">
      <c r="A10" s="104" t="s">
        <v>75</v>
      </c>
      <c r="B10" s="117"/>
      <c r="C10" s="117"/>
      <c r="D10" s="117"/>
      <c r="E10" s="117"/>
      <c r="F10" s="117"/>
      <c r="G10" s="117"/>
      <c r="H10" s="117"/>
      <c r="I10" s="117"/>
      <c r="J10" s="117"/>
      <c r="K10" s="117"/>
      <c r="L10" s="117"/>
      <c r="M10" s="117"/>
      <c r="N10" s="117"/>
      <c r="O10" s="117"/>
      <c r="P10" s="117"/>
      <c r="Q10" s="117"/>
      <c r="R10" s="117"/>
      <c r="S10" s="117"/>
      <c r="T10" s="117"/>
      <c r="U10" s="117"/>
      <c r="V10" s="117"/>
      <c r="W10" s="287"/>
      <c r="X10" s="545"/>
      <c r="Y10" s="545"/>
      <c r="Z10" s="545"/>
      <c r="AA10" s="545"/>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7"/>
      <c r="BG10" s="287"/>
      <c r="BH10" s="287"/>
      <c r="BI10" s="287"/>
      <c r="BJ10" s="287"/>
      <c r="BK10" s="287"/>
      <c r="BL10" s="287"/>
    </row>
    <row r="11" spans="1:64" s="99" customFormat="1">
      <c r="A11" s="106" t="s">
        <v>76</v>
      </c>
      <c r="B11" s="106">
        <v>18</v>
      </c>
      <c r="C11" s="106">
        <v>38</v>
      </c>
      <c r="D11" s="106">
        <v>48</v>
      </c>
      <c r="E11" s="106">
        <v>62</v>
      </c>
      <c r="F11" s="106">
        <v>41</v>
      </c>
      <c r="G11" s="106">
        <v>17</v>
      </c>
      <c r="H11" s="111">
        <v>224</v>
      </c>
      <c r="I11" s="112">
        <v>19</v>
      </c>
      <c r="J11" s="106">
        <v>45</v>
      </c>
      <c r="K11" s="106">
        <v>37</v>
      </c>
      <c r="L11" s="106">
        <v>32</v>
      </c>
      <c r="M11" s="106">
        <v>25</v>
      </c>
      <c r="N11" s="106">
        <v>5</v>
      </c>
      <c r="O11" s="111">
        <v>164</v>
      </c>
      <c r="P11" s="112">
        <v>2062</v>
      </c>
      <c r="Q11" s="106">
        <v>5931</v>
      </c>
      <c r="R11" s="106">
        <v>8015</v>
      </c>
      <c r="S11" s="106">
        <v>9024</v>
      </c>
      <c r="T11" s="106">
        <v>5318</v>
      </c>
      <c r="U11" s="106">
        <v>1348</v>
      </c>
      <c r="V11" s="106">
        <v>31698</v>
      </c>
    </row>
    <row r="12" spans="1:64" s="99" customFormat="1">
      <c r="A12" s="106" t="s">
        <v>77</v>
      </c>
      <c r="B12" s="106">
        <v>22</v>
      </c>
      <c r="C12" s="106">
        <v>38</v>
      </c>
      <c r="D12" s="106">
        <v>40</v>
      </c>
      <c r="E12" s="106">
        <v>52</v>
      </c>
      <c r="F12" s="106">
        <v>47</v>
      </c>
      <c r="G12" s="106">
        <v>16</v>
      </c>
      <c r="H12" s="111">
        <v>215</v>
      </c>
      <c r="I12" s="112">
        <v>14</v>
      </c>
      <c r="J12" s="106">
        <v>28</v>
      </c>
      <c r="K12" s="106">
        <v>31</v>
      </c>
      <c r="L12" s="106">
        <v>20</v>
      </c>
      <c r="M12" s="106">
        <v>24</v>
      </c>
      <c r="N12" s="106">
        <v>11</v>
      </c>
      <c r="O12" s="111">
        <v>130</v>
      </c>
      <c r="P12" s="112">
        <v>1819</v>
      </c>
      <c r="Q12" s="106">
        <v>5599</v>
      </c>
      <c r="R12" s="106">
        <v>7848</v>
      </c>
      <c r="S12" s="106">
        <v>8611</v>
      </c>
      <c r="T12" s="106">
        <v>5142</v>
      </c>
      <c r="U12" s="106">
        <v>1318</v>
      </c>
      <c r="V12" s="106">
        <v>30337</v>
      </c>
    </row>
    <row r="13" spans="1:64" s="99" customFormat="1">
      <c r="A13" s="106" t="s">
        <v>69</v>
      </c>
      <c r="B13" s="106">
        <v>1</v>
      </c>
      <c r="C13" s="106">
        <v>3</v>
      </c>
      <c r="D13" s="106">
        <v>0</v>
      </c>
      <c r="E13" s="106">
        <v>3</v>
      </c>
      <c r="F13" s="106">
        <v>2</v>
      </c>
      <c r="G13" s="106">
        <v>0</v>
      </c>
      <c r="H13" s="111">
        <v>9</v>
      </c>
      <c r="I13" s="112">
        <v>0</v>
      </c>
      <c r="J13" s="106">
        <v>0</v>
      </c>
      <c r="K13" s="106">
        <v>0</v>
      </c>
      <c r="L13" s="106">
        <v>0</v>
      </c>
      <c r="M13" s="106">
        <v>0</v>
      </c>
      <c r="N13" s="106">
        <v>0</v>
      </c>
      <c r="O13" s="111">
        <v>0</v>
      </c>
      <c r="P13" s="112">
        <v>0</v>
      </c>
      <c r="Q13" s="106">
        <v>0</v>
      </c>
      <c r="R13" s="106">
        <v>0</v>
      </c>
      <c r="S13" s="106">
        <v>0</v>
      </c>
      <c r="T13" s="106">
        <v>0</v>
      </c>
      <c r="U13" s="106">
        <v>0</v>
      </c>
      <c r="V13" s="106">
        <v>0</v>
      </c>
      <c r="W13" s="109"/>
    </row>
    <row r="14" spans="1:64">
      <c r="A14" s="104" t="s">
        <v>79</v>
      </c>
      <c r="B14" s="117"/>
      <c r="C14" s="117"/>
      <c r="D14" s="117"/>
      <c r="E14" s="117"/>
      <c r="F14" s="117"/>
      <c r="G14" s="117"/>
      <c r="H14" s="117"/>
      <c r="I14" s="117"/>
      <c r="J14" s="117"/>
      <c r="K14" s="117"/>
      <c r="L14" s="117"/>
      <c r="M14" s="117"/>
      <c r="N14" s="117"/>
      <c r="O14" s="117"/>
      <c r="P14" s="117"/>
      <c r="Q14" s="117"/>
      <c r="R14" s="117"/>
      <c r="S14" s="117"/>
      <c r="T14" s="117"/>
      <c r="U14" s="117"/>
      <c r="V14" s="11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row>
    <row r="15" spans="1:64" s="99" customFormat="1">
      <c r="A15" s="106" t="s">
        <v>80</v>
      </c>
      <c r="B15" s="106">
        <v>18</v>
      </c>
      <c r="C15" s="106">
        <v>41</v>
      </c>
      <c r="D15" s="106">
        <v>21</v>
      </c>
      <c r="E15" s="106">
        <v>31</v>
      </c>
      <c r="F15" s="106">
        <v>10</v>
      </c>
      <c r="G15" s="106">
        <v>6</v>
      </c>
      <c r="H15" s="111">
        <v>127</v>
      </c>
      <c r="I15" s="112">
        <v>20</v>
      </c>
      <c r="J15" s="106">
        <v>38</v>
      </c>
      <c r="K15" s="106">
        <v>16</v>
      </c>
      <c r="L15" s="106">
        <v>18</v>
      </c>
      <c r="M15" s="106">
        <v>9</v>
      </c>
      <c r="N15" s="106">
        <v>2</v>
      </c>
      <c r="O15" s="111">
        <v>103</v>
      </c>
      <c r="P15" s="112">
        <v>2375</v>
      </c>
      <c r="Q15" s="106">
        <v>5394</v>
      </c>
      <c r="R15" s="106">
        <v>4353</v>
      </c>
      <c r="S15" s="106">
        <v>3338</v>
      </c>
      <c r="T15" s="106">
        <v>1925</v>
      </c>
      <c r="U15" s="106">
        <v>563</v>
      </c>
      <c r="V15" s="106">
        <v>17948</v>
      </c>
    </row>
    <row r="16" spans="1:64" s="99" customFormat="1">
      <c r="A16" s="106" t="s">
        <v>403</v>
      </c>
      <c r="B16" s="106">
        <v>9</v>
      </c>
      <c r="C16" s="106">
        <v>5</v>
      </c>
      <c r="D16" s="106">
        <v>9</v>
      </c>
      <c r="E16" s="106">
        <v>16</v>
      </c>
      <c r="F16" s="106">
        <v>8</v>
      </c>
      <c r="G16" s="106">
        <v>3</v>
      </c>
      <c r="H16" s="111">
        <v>50</v>
      </c>
      <c r="I16" s="112">
        <v>4</v>
      </c>
      <c r="J16" s="106">
        <v>15</v>
      </c>
      <c r="K16" s="106">
        <v>14</v>
      </c>
      <c r="L16" s="106">
        <v>7</v>
      </c>
      <c r="M16" s="106">
        <v>6</v>
      </c>
      <c r="N16" s="106">
        <v>1</v>
      </c>
      <c r="O16" s="111">
        <v>48</v>
      </c>
      <c r="P16" s="112">
        <v>574</v>
      </c>
      <c r="Q16" s="106">
        <v>1839</v>
      </c>
      <c r="R16" s="106">
        <v>1824</v>
      </c>
      <c r="S16" s="106">
        <v>1554</v>
      </c>
      <c r="T16" s="106">
        <v>895</v>
      </c>
      <c r="U16" s="106">
        <v>269</v>
      </c>
      <c r="V16" s="106">
        <v>6955</v>
      </c>
    </row>
    <row r="17" spans="1:64" s="99" customFormat="1">
      <c r="A17" s="533" t="s">
        <v>551</v>
      </c>
      <c r="B17" s="106">
        <v>1</v>
      </c>
      <c r="C17" s="106">
        <v>7</v>
      </c>
      <c r="D17" s="106">
        <v>19</v>
      </c>
      <c r="E17" s="106">
        <v>26</v>
      </c>
      <c r="F17" s="106">
        <v>17</v>
      </c>
      <c r="G17" s="106">
        <v>6</v>
      </c>
      <c r="H17" s="111">
        <v>76</v>
      </c>
      <c r="I17" s="112">
        <v>0</v>
      </c>
      <c r="J17" s="106">
        <v>0</v>
      </c>
      <c r="K17" s="106">
        <v>11</v>
      </c>
      <c r="L17" s="106">
        <v>8</v>
      </c>
      <c r="M17" s="106">
        <v>5</v>
      </c>
      <c r="N17" s="106">
        <v>1</v>
      </c>
      <c r="O17" s="111">
        <v>25</v>
      </c>
      <c r="P17" s="112">
        <v>67</v>
      </c>
      <c r="Q17" s="106">
        <v>747</v>
      </c>
      <c r="R17" s="106">
        <v>2991</v>
      </c>
      <c r="S17" s="106">
        <v>3218</v>
      </c>
      <c r="T17" s="106">
        <v>1266</v>
      </c>
      <c r="U17" s="106">
        <v>324</v>
      </c>
      <c r="V17" s="106">
        <v>8613</v>
      </c>
    </row>
    <row r="18" spans="1:64" s="99" customFormat="1">
      <c r="A18" s="533" t="s">
        <v>552</v>
      </c>
      <c r="B18" s="106">
        <v>13</v>
      </c>
      <c r="C18" s="106">
        <v>26</v>
      </c>
      <c r="D18" s="106">
        <v>39</v>
      </c>
      <c r="E18" s="106">
        <v>44</v>
      </c>
      <c r="F18" s="106">
        <v>55</v>
      </c>
      <c r="G18" s="106">
        <v>18</v>
      </c>
      <c r="H18" s="111">
        <v>195</v>
      </c>
      <c r="I18" s="112">
        <v>9</v>
      </c>
      <c r="J18" s="106">
        <v>20</v>
      </c>
      <c r="K18" s="106">
        <v>27</v>
      </c>
      <c r="L18" s="106">
        <v>19</v>
      </c>
      <c r="M18" s="106">
        <v>29</v>
      </c>
      <c r="N18" s="106">
        <v>12</v>
      </c>
      <c r="O18" s="111">
        <v>118</v>
      </c>
      <c r="P18" s="112">
        <v>865</v>
      </c>
      <c r="Q18" s="106">
        <v>3550</v>
      </c>
      <c r="R18" s="106">
        <v>6695</v>
      </c>
      <c r="S18" s="106">
        <v>9525</v>
      </c>
      <c r="T18" s="106">
        <v>6374</v>
      </c>
      <c r="U18" s="106">
        <v>1510</v>
      </c>
      <c r="V18" s="106">
        <v>28519</v>
      </c>
    </row>
    <row r="19" spans="1:64">
      <c r="A19" s="104" t="s">
        <v>88</v>
      </c>
      <c r="B19" s="117"/>
      <c r="C19" s="117"/>
      <c r="D19" s="117"/>
      <c r="E19" s="117"/>
      <c r="F19" s="117"/>
      <c r="G19" s="117"/>
      <c r="H19" s="117"/>
      <c r="I19" s="117"/>
      <c r="J19" s="117"/>
      <c r="K19" s="117"/>
      <c r="L19" s="117"/>
      <c r="M19" s="117"/>
      <c r="N19" s="117"/>
      <c r="O19" s="117"/>
      <c r="P19" s="117"/>
      <c r="Q19" s="117"/>
      <c r="R19" s="117"/>
      <c r="S19" s="25"/>
      <c r="T19" s="25"/>
      <c r="U19" s="25"/>
      <c r="V19" s="27"/>
      <c r="W19" s="545"/>
      <c r="X19" s="548"/>
      <c r="Y19" s="548"/>
      <c r="Z19" s="548"/>
      <c r="AA19" s="545"/>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7"/>
      <c r="BG19" s="287"/>
      <c r="BH19" s="287"/>
      <c r="BI19" s="287"/>
      <c r="BJ19" s="287"/>
      <c r="BK19" s="287"/>
      <c r="BL19" s="287"/>
    </row>
    <row r="20" spans="1:64" s="99" customFormat="1">
      <c r="A20" s="106" t="s">
        <v>89</v>
      </c>
      <c r="B20" s="106">
        <v>2</v>
      </c>
      <c r="C20" s="106">
        <v>4</v>
      </c>
      <c r="D20" s="106">
        <v>8</v>
      </c>
      <c r="E20" s="106">
        <v>16</v>
      </c>
      <c r="F20" s="106">
        <v>25</v>
      </c>
      <c r="G20" s="106">
        <v>4</v>
      </c>
      <c r="H20" s="111">
        <v>59</v>
      </c>
      <c r="I20" s="112">
        <v>0</v>
      </c>
      <c r="J20" s="106">
        <v>0</v>
      </c>
      <c r="K20" s="106">
        <v>8</v>
      </c>
      <c r="L20" s="106">
        <v>6</v>
      </c>
      <c r="M20" s="106">
        <v>12</v>
      </c>
      <c r="N20" s="106">
        <v>0</v>
      </c>
      <c r="O20" s="111">
        <v>26</v>
      </c>
      <c r="P20" s="112">
        <v>233</v>
      </c>
      <c r="Q20" s="106">
        <v>789</v>
      </c>
      <c r="R20" s="106">
        <v>1914</v>
      </c>
      <c r="S20" s="106">
        <v>3281</v>
      </c>
      <c r="T20" s="106">
        <v>2362</v>
      </c>
      <c r="U20" s="106">
        <v>600</v>
      </c>
      <c r="V20" s="106">
        <v>9179</v>
      </c>
      <c r="W20" s="548"/>
      <c r="X20" s="548"/>
      <c r="Y20" s="548"/>
      <c r="Z20" s="548"/>
      <c r="AA20" s="548"/>
    </row>
    <row r="21" spans="1:64" s="99" customFormat="1">
      <c r="A21" s="439">
        <v>2</v>
      </c>
      <c r="B21" s="106">
        <v>3</v>
      </c>
      <c r="C21" s="106">
        <v>11</v>
      </c>
      <c r="D21" s="106">
        <v>12</v>
      </c>
      <c r="E21" s="106">
        <v>12</v>
      </c>
      <c r="F21" s="106">
        <v>18</v>
      </c>
      <c r="G21" s="106">
        <v>8</v>
      </c>
      <c r="H21" s="111">
        <v>64</v>
      </c>
      <c r="I21" s="112">
        <v>7</v>
      </c>
      <c r="J21" s="106">
        <v>3</v>
      </c>
      <c r="K21" s="106">
        <v>7</v>
      </c>
      <c r="L21" s="106">
        <v>6</v>
      </c>
      <c r="M21" s="106">
        <v>5</v>
      </c>
      <c r="N21" s="106">
        <v>5</v>
      </c>
      <c r="O21" s="111">
        <v>33</v>
      </c>
      <c r="P21" s="112">
        <v>354</v>
      </c>
      <c r="Q21" s="106">
        <v>1248</v>
      </c>
      <c r="R21" s="106">
        <v>2468</v>
      </c>
      <c r="S21" s="106">
        <v>3299</v>
      </c>
      <c r="T21" s="106">
        <v>2097</v>
      </c>
      <c r="U21" s="106">
        <v>482</v>
      </c>
      <c r="V21" s="106">
        <v>9948</v>
      </c>
      <c r="W21" s="548"/>
      <c r="X21" s="548"/>
      <c r="Y21" s="548"/>
      <c r="Z21" s="548"/>
      <c r="AA21" s="548"/>
    </row>
    <row r="22" spans="1:64" s="99" customFormat="1">
      <c r="A22" s="439">
        <v>3</v>
      </c>
      <c r="B22" s="106">
        <v>5</v>
      </c>
      <c r="C22" s="106">
        <v>11</v>
      </c>
      <c r="D22" s="106">
        <v>12</v>
      </c>
      <c r="E22" s="106">
        <v>29</v>
      </c>
      <c r="F22" s="106">
        <v>11</v>
      </c>
      <c r="G22" s="106">
        <v>9</v>
      </c>
      <c r="H22" s="111">
        <v>77</v>
      </c>
      <c r="I22" s="112">
        <v>3</v>
      </c>
      <c r="J22" s="106">
        <v>9</v>
      </c>
      <c r="K22" s="106">
        <v>8</v>
      </c>
      <c r="L22" s="106">
        <v>9</v>
      </c>
      <c r="M22" s="106">
        <v>5</v>
      </c>
      <c r="N22" s="106">
        <v>6</v>
      </c>
      <c r="O22" s="111">
        <v>41</v>
      </c>
      <c r="P22" s="112">
        <v>526</v>
      </c>
      <c r="Q22" s="106">
        <v>1832</v>
      </c>
      <c r="R22" s="106">
        <v>3195</v>
      </c>
      <c r="S22" s="106">
        <v>3571</v>
      </c>
      <c r="T22" s="106">
        <v>2024</v>
      </c>
      <c r="U22" s="106">
        <v>507</v>
      </c>
      <c r="V22" s="106">
        <v>11655</v>
      </c>
      <c r="W22" s="548"/>
      <c r="X22" s="548"/>
      <c r="Y22" s="548"/>
      <c r="Z22" s="548"/>
      <c r="AA22" s="548"/>
    </row>
    <row r="23" spans="1:64" s="99" customFormat="1">
      <c r="A23" s="439">
        <v>4</v>
      </c>
      <c r="B23" s="106">
        <v>9</v>
      </c>
      <c r="C23" s="106">
        <v>17</v>
      </c>
      <c r="D23" s="106">
        <v>22</v>
      </c>
      <c r="E23" s="106">
        <v>16</v>
      </c>
      <c r="F23" s="106">
        <v>18</v>
      </c>
      <c r="G23" s="106">
        <v>6</v>
      </c>
      <c r="H23" s="111">
        <v>88</v>
      </c>
      <c r="I23" s="112">
        <v>9</v>
      </c>
      <c r="J23" s="106">
        <v>13</v>
      </c>
      <c r="K23" s="106">
        <v>18</v>
      </c>
      <c r="L23" s="106">
        <v>7</v>
      </c>
      <c r="M23" s="106">
        <v>8</v>
      </c>
      <c r="N23" s="106">
        <v>3</v>
      </c>
      <c r="O23" s="111">
        <v>58</v>
      </c>
      <c r="P23" s="112">
        <v>978</v>
      </c>
      <c r="Q23" s="106">
        <v>2951</v>
      </c>
      <c r="R23" s="106">
        <v>3930</v>
      </c>
      <c r="S23" s="106">
        <v>3926</v>
      </c>
      <c r="T23" s="106">
        <v>2082</v>
      </c>
      <c r="U23" s="106">
        <v>523</v>
      </c>
      <c r="V23" s="106">
        <v>14390</v>
      </c>
    </row>
    <row r="24" spans="1:64" s="99" customFormat="1">
      <c r="A24" s="106" t="s">
        <v>90</v>
      </c>
      <c r="B24" s="106">
        <v>22</v>
      </c>
      <c r="C24" s="106">
        <v>35</v>
      </c>
      <c r="D24" s="106">
        <v>33</v>
      </c>
      <c r="E24" s="106">
        <v>43</v>
      </c>
      <c r="F24" s="106">
        <v>17</v>
      </c>
      <c r="G24" s="106">
        <v>6</v>
      </c>
      <c r="H24" s="111">
        <v>156</v>
      </c>
      <c r="I24" s="112">
        <v>14</v>
      </c>
      <c r="J24" s="106">
        <v>48</v>
      </c>
      <c r="K24" s="106">
        <v>27</v>
      </c>
      <c r="L24" s="106">
        <v>24</v>
      </c>
      <c r="M24" s="106">
        <v>19</v>
      </c>
      <c r="N24" s="106">
        <v>2</v>
      </c>
      <c r="O24" s="111">
        <v>135</v>
      </c>
      <c r="P24" s="112">
        <v>1784</v>
      </c>
      <c r="Q24" s="106">
        <v>4686</v>
      </c>
      <c r="R24" s="106">
        <v>4283</v>
      </c>
      <c r="S24" s="106">
        <v>3501</v>
      </c>
      <c r="T24" s="106">
        <v>1865</v>
      </c>
      <c r="U24" s="106">
        <v>549</v>
      </c>
      <c r="V24" s="106">
        <v>16668</v>
      </c>
    </row>
    <row r="25" spans="1:64" s="99" customFormat="1">
      <c r="A25" s="106" t="s">
        <v>69</v>
      </c>
      <c r="B25" s="106">
        <v>0</v>
      </c>
      <c r="C25" s="106">
        <v>1</v>
      </c>
      <c r="D25" s="106">
        <v>1</v>
      </c>
      <c r="E25" s="106">
        <v>1</v>
      </c>
      <c r="F25" s="106">
        <v>1</v>
      </c>
      <c r="G25" s="106">
        <v>0</v>
      </c>
      <c r="H25" s="111">
        <v>4</v>
      </c>
      <c r="I25" s="112">
        <v>0</v>
      </c>
      <c r="J25" s="106">
        <v>0</v>
      </c>
      <c r="K25" s="106">
        <v>0</v>
      </c>
      <c r="L25" s="106">
        <v>0</v>
      </c>
      <c r="M25" s="106">
        <v>0</v>
      </c>
      <c r="N25" s="106">
        <v>0</v>
      </c>
      <c r="O25" s="111">
        <v>1</v>
      </c>
      <c r="P25" s="112">
        <v>6</v>
      </c>
      <c r="Q25" s="106">
        <v>24</v>
      </c>
      <c r="R25" s="106">
        <v>73</v>
      </c>
      <c r="S25" s="106">
        <v>57</v>
      </c>
      <c r="T25" s="106">
        <v>30</v>
      </c>
      <c r="U25" s="106">
        <v>5</v>
      </c>
      <c r="V25" s="106">
        <v>195</v>
      </c>
    </row>
    <row r="26" spans="1:64">
      <c r="A26" s="104" t="s">
        <v>119</v>
      </c>
      <c r="B26" s="117"/>
      <c r="C26" s="117"/>
      <c r="D26" s="117"/>
      <c r="E26" s="117"/>
      <c r="F26" s="117"/>
      <c r="G26" s="117"/>
      <c r="H26" s="117"/>
      <c r="I26" s="117"/>
      <c r="J26" s="117"/>
      <c r="K26" s="117"/>
      <c r="L26" s="117"/>
      <c r="M26" s="117"/>
      <c r="N26" s="117"/>
      <c r="O26" s="117"/>
      <c r="P26" s="117"/>
      <c r="Q26" s="117"/>
      <c r="R26" s="117"/>
      <c r="S26" s="117"/>
      <c r="T26" s="117"/>
      <c r="U26" s="117"/>
      <c r="V26" s="11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7"/>
      <c r="AZ26" s="287"/>
      <c r="BA26" s="287"/>
      <c r="BB26" s="287"/>
      <c r="BC26" s="287"/>
      <c r="BD26" s="287"/>
      <c r="BE26" s="287"/>
      <c r="BF26" s="287"/>
      <c r="BG26" s="287"/>
      <c r="BH26" s="287"/>
      <c r="BI26" s="287"/>
      <c r="BJ26" s="287"/>
      <c r="BK26" s="287"/>
      <c r="BL26" s="287"/>
    </row>
    <row r="27" spans="1:64">
      <c r="A27" s="68" t="s">
        <v>118</v>
      </c>
      <c r="B27" s="106">
        <v>31</v>
      </c>
      <c r="C27" s="106">
        <v>47</v>
      </c>
      <c r="D27" s="106">
        <v>62</v>
      </c>
      <c r="E27" s="106">
        <v>81</v>
      </c>
      <c r="F27" s="106">
        <v>64</v>
      </c>
      <c r="G27" s="106">
        <v>22</v>
      </c>
      <c r="H27" s="111">
        <v>307</v>
      </c>
      <c r="I27" s="112">
        <v>16</v>
      </c>
      <c r="J27" s="106">
        <v>32</v>
      </c>
      <c r="K27" s="106">
        <v>38</v>
      </c>
      <c r="L27" s="106">
        <v>28</v>
      </c>
      <c r="M27" s="106">
        <v>22</v>
      </c>
      <c r="N27" s="106">
        <v>7</v>
      </c>
      <c r="O27" s="111">
        <v>143</v>
      </c>
      <c r="P27" s="112">
        <v>59</v>
      </c>
      <c r="Q27" s="106">
        <v>174</v>
      </c>
      <c r="R27" s="106">
        <v>196</v>
      </c>
      <c r="S27" s="106">
        <v>182</v>
      </c>
      <c r="T27" s="106">
        <v>113</v>
      </c>
      <c r="U27" s="106">
        <v>51</v>
      </c>
      <c r="V27" s="106">
        <v>775</v>
      </c>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87"/>
      <c r="BJ27" s="287"/>
      <c r="BK27" s="287"/>
      <c r="BL27" s="287"/>
    </row>
    <row r="28" spans="1:64">
      <c r="A28" s="68" t="s">
        <v>70</v>
      </c>
      <c r="B28" s="106">
        <v>2</v>
      </c>
      <c r="C28" s="106">
        <v>15</v>
      </c>
      <c r="D28" s="106">
        <v>12</v>
      </c>
      <c r="E28" s="106">
        <v>10</v>
      </c>
      <c r="F28" s="106">
        <v>9</v>
      </c>
      <c r="G28" s="106">
        <v>6</v>
      </c>
      <c r="H28" s="111">
        <v>54</v>
      </c>
      <c r="I28" s="112">
        <v>5</v>
      </c>
      <c r="J28" s="106">
        <v>8</v>
      </c>
      <c r="K28" s="106">
        <v>5</v>
      </c>
      <c r="L28" s="106">
        <v>4</v>
      </c>
      <c r="M28" s="106">
        <v>7</v>
      </c>
      <c r="N28" s="106">
        <v>2</v>
      </c>
      <c r="O28" s="111">
        <v>31</v>
      </c>
      <c r="P28" s="112">
        <v>281</v>
      </c>
      <c r="Q28" s="106">
        <v>652</v>
      </c>
      <c r="R28" s="106">
        <v>954</v>
      </c>
      <c r="S28" s="106">
        <v>1085</v>
      </c>
      <c r="T28" s="106">
        <v>733</v>
      </c>
      <c r="U28" s="106">
        <v>230</v>
      </c>
      <c r="V28" s="106">
        <v>3935</v>
      </c>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row>
    <row r="29" spans="1:64">
      <c r="A29" s="68" t="s">
        <v>71</v>
      </c>
      <c r="B29" s="106">
        <v>8</v>
      </c>
      <c r="C29" s="106">
        <v>16</v>
      </c>
      <c r="D29" s="106">
        <v>13</v>
      </c>
      <c r="E29" s="106">
        <v>26</v>
      </c>
      <c r="F29" s="106">
        <v>15</v>
      </c>
      <c r="G29" s="106">
        <v>5</v>
      </c>
      <c r="H29" s="111">
        <v>83</v>
      </c>
      <c r="I29" s="112">
        <v>11</v>
      </c>
      <c r="J29" s="106">
        <v>30</v>
      </c>
      <c r="K29" s="106">
        <v>22</v>
      </c>
      <c r="L29" s="106">
        <v>19</v>
      </c>
      <c r="M29" s="106">
        <v>18</v>
      </c>
      <c r="N29" s="106">
        <v>6</v>
      </c>
      <c r="O29" s="111">
        <v>106</v>
      </c>
      <c r="P29" s="112">
        <v>3440</v>
      </c>
      <c r="Q29" s="106">
        <v>10416</v>
      </c>
      <c r="R29" s="106">
        <v>14302</v>
      </c>
      <c r="S29" s="106">
        <v>15945</v>
      </c>
      <c r="T29" s="106">
        <v>9364</v>
      </c>
      <c r="U29" s="106">
        <v>2358</v>
      </c>
      <c r="V29" s="106">
        <v>55825</v>
      </c>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7"/>
      <c r="BL29" s="287"/>
    </row>
    <row r="30" spans="1:64">
      <c r="A30" s="68" t="s">
        <v>72</v>
      </c>
      <c r="B30" s="106">
        <v>0</v>
      </c>
      <c r="C30" s="106">
        <v>1</v>
      </c>
      <c r="D30" s="106">
        <v>0</v>
      </c>
      <c r="E30" s="106">
        <v>0</v>
      </c>
      <c r="F30" s="106">
        <v>1</v>
      </c>
      <c r="G30" s="106">
        <v>0</v>
      </c>
      <c r="H30" s="111">
        <v>2</v>
      </c>
      <c r="I30" s="112">
        <v>0</v>
      </c>
      <c r="J30" s="106">
        <v>0</v>
      </c>
      <c r="K30" s="106">
        <v>2</v>
      </c>
      <c r="L30" s="106">
        <v>0</v>
      </c>
      <c r="M30" s="106">
        <v>0</v>
      </c>
      <c r="N30" s="106">
        <v>0</v>
      </c>
      <c r="O30" s="111">
        <v>2</v>
      </c>
      <c r="P30" s="112">
        <v>100</v>
      </c>
      <c r="Q30" s="106">
        <v>287</v>
      </c>
      <c r="R30" s="106">
        <v>404</v>
      </c>
      <c r="S30" s="106">
        <v>415</v>
      </c>
      <c r="T30" s="106">
        <v>248</v>
      </c>
      <c r="U30" s="106">
        <v>27</v>
      </c>
      <c r="V30" s="106">
        <v>1481</v>
      </c>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c r="BA30" s="287"/>
      <c r="BB30" s="287"/>
      <c r="BC30" s="287"/>
      <c r="BD30" s="287"/>
      <c r="BE30" s="287"/>
      <c r="BF30" s="287"/>
      <c r="BG30" s="287"/>
      <c r="BH30" s="287"/>
      <c r="BI30" s="287"/>
      <c r="BJ30" s="287"/>
      <c r="BK30" s="287"/>
      <c r="BL30" s="287"/>
    </row>
    <row r="31" spans="1:64">
      <c r="A31" s="68" t="s">
        <v>69</v>
      </c>
      <c r="B31" s="106">
        <v>0</v>
      </c>
      <c r="C31" s="106">
        <v>0</v>
      </c>
      <c r="D31" s="106">
        <v>1</v>
      </c>
      <c r="E31" s="106">
        <v>0</v>
      </c>
      <c r="F31" s="106">
        <v>1</v>
      </c>
      <c r="G31" s="106">
        <v>0</v>
      </c>
      <c r="H31" s="111">
        <v>2</v>
      </c>
      <c r="I31" s="112">
        <v>1</v>
      </c>
      <c r="J31" s="106">
        <v>3</v>
      </c>
      <c r="K31" s="106">
        <v>1</v>
      </c>
      <c r="L31" s="106">
        <v>1</v>
      </c>
      <c r="M31" s="106">
        <v>2</v>
      </c>
      <c r="N31" s="106">
        <v>1</v>
      </c>
      <c r="O31" s="111">
        <v>12</v>
      </c>
      <c r="P31" s="112">
        <v>1</v>
      </c>
      <c r="Q31" s="106">
        <v>1</v>
      </c>
      <c r="R31" s="106">
        <v>7</v>
      </c>
      <c r="S31" s="106">
        <v>8</v>
      </c>
      <c r="T31" s="106">
        <v>2</v>
      </c>
      <c r="U31" s="106">
        <v>0</v>
      </c>
      <c r="V31" s="106">
        <v>19</v>
      </c>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row>
    <row r="32" spans="1:64">
      <c r="A32" s="104" t="s">
        <v>1</v>
      </c>
      <c r="B32" s="117"/>
      <c r="C32" s="117"/>
      <c r="D32" s="117"/>
      <c r="E32" s="117"/>
      <c r="F32" s="117"/>
      <c r="G32" s="117"/>
      <c r="H32" s="117"/>
      <c r="I32" s="117"/>
      <c r="J32" s="117"/>
      <c r="K32" s="117"/>
      <c r="L32" s="117"/>
      <c r="M32" s="117"/>
      <c r="N32" s="117"/>
      <c r="O32" s="117"/>
      <c r="P32" s="117"/>
      <c r="Q32" s="117"/>
      <c r="R32" s="25"/>
      <c r="S32" s="25"/>
      <c r="T32" s="25"/>
      <c r="U32" s="25"/>
      <c r="V32" s="2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7"/>
      <c r="BG32" s="287"/>
      <c r="BH32" s="287"/>
      <c r="BI32" s="287"/>
      <c r="BJ32" s="287"/>
      <c r="BK32" s="287"/>
      <c r="BL32" s="287"/>
    </row>
    <row r="33" spans="1:47" s="99" customFormat="1">
      <c r="A33" s="106" t="s">
        <v>112</v>
      </c>
      <c r="B33" s="106">
        <v>28</v>
      </c>
      <c r="C33" s="106">
        <v>42</v>
      </c>
      <c r="D33" s="106">
        <v>57</v>
      </c>
      <c r="E33" s="106">
        <v>71</v>
      </c>
      <c r="F33" s="106">
        <v>65</v>
      </c>
      <c r="G33" s="106">
        <v>20</v>
      </c>
      <c r="H33" s="111">
        <v>283</v>
      </c>
      <c r="I33" s="112">
        <v>14</v>
      </c>
      <c r="J33" s="106">
        <v>31</v>
      </c>
      <c r="K33" s="106">
        <v>33</v>
      </c>
      <c r="L33" s="106">
        <v>24</v>
      </c>
      <c r="M33" s="106">
        <v>19</v>
      </c>
      <c r="N33" s="106">
        <v>7</v>
      </c>
      <c r="O33" s="111">
        <v>128</v>
      </c>
      <c r="P33" s="112">
        <v>26</v>
      </c>
      <c r="Q33" s="106">
        <v>63</v>
      </c>
      <c r="R33" s="106">
        <v>76</v>
      </c>
      <c r="S33" s="106">
        <v>65</v>
      </c>
      <c r="T33" s="106">
        <v>39</v>
      </c>
      <c r="U33" s="106">
        <v>22</v>
      </c>
      <c r="V33" s="106">
        <v>291</v>
      </c>
    </row>
    <row r="34" spans="1:47" s="99" customFormat="1">
      <c r="A34" s="106" t="s">
        <v>115</v>
      </c>
      <c r="B34" s="106">
        <v>4</v>
      </c>
      <c r="C34" s="106">
        <v>10</v>
      </c>
      <c r="D34" s="106">
        <v>5</v>
      </c>
      <c r="E34" s="106">
        <v>8</v>
      </c>
      <c r="F34" s="106">
        <v>3</v>
      </c>
      <c r="G34" s="106">
        <v>3</v>
      </c>
      <c r="H34" s="111">
        <v>33</v>
      </c>
      <c r="I34" s="112">
        <v>4</v>
      </c>
      <c r="J34" s="106">
        <v>3</v>
      </c>
      <c r="K34" s="106">
        <v>3</v>
      </c>
      <c r="L34" s="106">
        <v>5</v>
      </c>
      <c r="M34" s="106">
        <v>3</v>
      </c>
      <c r="N34" s="106">
        <v>1</v>
      </c>
      <c r="O34" s="111">
        <v>19</v>
      </c>
      <c r="P34" s="112">
        <v>28</v>
      </c>
      <c r="Q34" s="106">
        <v>69</v>
      </c>
      <c r="R34" s="106">
        <v>85</v>
      </c>
      <c r="S34" s="106">
        <v>92</v>
      </c>
      <c r="T34" s="106">
        <v>57</v>
      </c>
      <c r="U34" s="106">
        <v>25</v>
      </c>
      <c r="V34" s="106">
        <v>356</v>
      </c>
    </row>
    <row r="35" spans="1:47" s="99" customFormat="1">
      <c r="A35" s="106" t="s">
        <v>113</v>
      </c>
      <c r="B35" s="106">
        <v>2</v>
      </c>
      <c r="C35" s="106">
        <v>11</v>
      </c>
      <c r="D35" s="106">
        <v>11</v>
      </c>
      <c r="E35" s="106">
        <v>11</v>
      </c>
      <c r="F35" s="106">
        <v>11</v>
      </c>
      <c r="G35" s="106">
        <v>4</v>
      </c>
      <c r="H35" s="111">
        <v>50</v>
      </c>
      <c r="I35" s="112">
        <v>1</v>
      </c>
      <c r="J35" s="106">
        <v>6</v>
      </c>
      <c r="K35" s="106">
        <v>6</v>
      </c>
      <c r="L35" s="106">
        <v>6</v>
      </c>
      <c r="M35" s="106">
        <v>10</v>
      </c>
      <c r="N35" s="106">
        <v>4</v>
      </c>
      <c r="O35" s="111">
        <v>34</v>
      </c>
      <c r="P35" s="112">
        <v>228</v>
      </c>
      <c r="Q35" s="106">
        <v>542</v>
      </c>
      <c r="R35" s="106">
        <v>757</v>
      </c>
      <c r="S35" s="106">
        <v>855</v>
      </c>
      <c r="T35" s="106">
        <v>553</v>
      </c>
      <c r="U35" s="106">
        <v>209</v>
      </c>
      <c r="V35" s="106">
        <v>3144</v>
      </c>
    </row>
    <row r="36" spans="1:47" s="99" customFormat="1">
      <c r="A36" s="106" t="s">
        <v>114</v>
      </c>
      <c r="B36" s="106">
        <v>7</v>
      </c>
      <c r="C36" s="106">
        <v>14</v>
      </c>
      <c r="D36" s="106">
        <v>14</v>
      </c>
      <c r="E36" s="106">
        <v>24</v>
      </c>
      <c r="F36" s="106">
        <v>10</v>
      </c>
      <c r="G36" s="106">
        <v>6</v>
      </c>
      <c r="H36" s="111">
        <v>75</v>
      </c>
      <c r="I36" s="112">
        <v>14</v>
      </c>
      <c r="J36" s="106">
        <v>32</v>
      </c>
      <c r="K36" s="106">
        <v>24</v>
      </c>
      <c r="L36" s="106">
        <v>17</v>
      </c>
      <c r="M36" s="106">
        <v>15</v>
      </c>
      <c r="N36" s="106">
        <v>4</v>
      </c>
      <c r="O36" s="111">
        <v>106</v>
      </c>
      <c r="P36" s="112">
        <v>3522</v>
      </c>
      <c r="Q36" s="106">
        <v>10610</v>
      </c>
      <c r="R36" s="106">
        <v>14513</v>
      </c>
      <c r="S36" s="106">
        <v>16089</v>
      </c>
      <c r="T36" s="106">
        <v>9492</v>
      </c>
      <c r="U36" s="106">
        <v>2348</v>
      </c>
      <c r="V36" s="106">
        <v>56574</v>
      </c>
    </row>
    <row r="37" spans="1:47" s="99" customFormat="1">
      <c r="A37" s="106" t="s">
        <v>116</v>
      </c>
      <c r="B37" s="106">
        <v>0</v>
      </c>
      <c r="C37" s="106">
        <v>0</v>
      </c>
      <c r="D37" s="106">
        <v>0</v>
      </c>
      <c r="E37" s="106">
        <v>0</v>
      </c>
      <c r="F37" s="106">
        <v>1</v>
      </c>
      <c r="G37" s="106">
        <v>0</v>
      </c>
      <c r="H37" s="111">
        <v>1</v>
      </c>
      <c r="I37" s="112">
        <v>0</v>
      </c>
      <c r="J37" s="106">
        <v>0</v>
      </c>
      <c r="K37" s="106">
        <v>0</v>
      </c>
      <c r="L37" s="106">
        <v>0</v>
      </c>
      <c r="M37" s="106">
        <v>1</v>
      </c>
      <c r="N37" s="106">
        <v>0</v>
      </c>
      <c r="O37" s="111">
        <v>1</v>
      </c>
      <c r="P37" s="112">
        <v>75</v>
      </c>
      <c r="Q37" s="106">
        <v>244</v>
      </c>
      <c r="R37" s="106">
        <v>424</v>
      </c>
      <c r="S37" s="106">
        <v>523</v>
      </c>
      <c r="T37" s="106">
        <v>314</v>
      </c>
      <c r="U37" s="106">
        <v>62</v>
      </c>
      <c r="V37" s="106">
        <v>1642</v>
      </c>
    </row>
    <row r="38" spans="1:47" s="99" customFormat="1">
      <c r="A38" s="107" t="s">
        <v>69</v>
      </c>
      <c r="B38" s="107">
        <v>0</v>
      </c>
      <c r="C38" s="107">
        <v>2</v>
      </c>
      <c r="D38" s="107">
        <v>1</v>
      </c>
      <c r="E38" s="107">
        <v>3</v>
      </c>
      <c r="F38" s="107">
        <v>0</v>
      </c>
      <c r="G38" s="107">
        <v>0</v>
      </c>
      <c r="H38" s="113">
        <v>6</v>
      </c>
      <c r="I38" s="114">
        <v>0</v>
      </c>
      <c r="J38" s="107">
        <v>1</v>
      </c>
      <c r="K38" s="107">
        <v>2</v>
      </c>
      <c r="L38" s="107">
        <v>0</v>
      </c>
      <c r="M38" s="107">
        <v>1</v>
      </c>
      <c r="N38" s="107">
        <v>0</v>
      </c>
      <c r="O38" s="113">
        <v>6</v>
      </c>
      <c r="P38" s="114">
        <v>2</v>
      </c>
      <c r="Q38" s="107">
        <v>2</v>
      </c>
      <c r="R38" s="107">
        <v>8</v>
      </c>
      <c r="S38" s="107">
        <v>11</v>
      </c>
      <c r="T38" s="107">
        <v>5</v>
      </c>
      <c r="U38" s="107">
        <v>0</v>
      </c>
      <c r="V38" s="107">
        <v>28</v>
      </c>
    </row>
    <row r="39" spans="1:47" s="99" customFormat="1">
      <c r="A39" s="80" t="s">
        <v>507</v>
      </c>
      <c r="B39" s="106"/>
      <c r="C39" s="106"/>
      <c r="D39" s="106"/>
      <c r="E39" s="106"/>
      <c r="F39" s="106"/>
      <c r="G39" s="106"/>
      <c r="H39" s="106"/>
      <c r="I39" s="106"/>
      <c r="J39" s="106"/>
      <c r="K39" s="106"/>
      <c r="L39" s="106"/>
      <c r="M39" s="106"/>
      <c r="N39" s="106"/>
      <c r="O39" s="106"/>
      <c r="P39" s="106"/>
      <c r="Q39" s="106"/>
      <c r="R39" s="106"/>
      <c r="S39" s="106"/>
      <c r="T39" s="106"/>
      <c r="U39" s="106"/>
      <c r="V39" s="106"/>
    </row>
    <row r="40" spans="1:47">
      <c r="A40" s="79"/>
      <c r="W40" s="99"/>
      <c r="X40" s="99"/>
      <c r="Y40" s="99"/>
      <c r="Z40" s="99"/>
      <c r="AA40" s="99"/>
      <c r="AB40" s="99"/>
    </row>
    <row r="41" spans="1:47">
      <c r="W41" s="99"/>
      <c r="X41" s="99"/>
      <c r="Y41" s="99"/>
      <c r="Z41" s="99"/>
      <c r="AA41" s="99"/>
      <c r="AB41" s="99"/>
    </row>
    <row r="42" spans="1:47" ht="24.75" customHeight="1">
      <c r="A42" s="640" t="str">
        <f>Contents!E20</f>
        <v xml:space="preserve">Table 16: Rate of fetal deaths and infant deaths for each maternal age group, by sex, ethnic group, deprivation quintile of residence, gestational age and birthweight, 2012
</v>
      </c>
      <c r="B42" s="640"/>
      <c r="C42" s="640"/>
      <c r="D42" s="640"/>
      <c r="E42" s="640"/>
      <c r="F42" s="640"/>
      <c r="G42" s="640"/>
      <c r="H42" s="640"/>
      <c r="I42" s="640"/>
      <c r="J42" s="640"/>
      <c r="K42" s="640"/>
      <c r="L42" s="640"/>
      <c r="M42" s="640"/>
      <c r="N42" s="640"/>
      <c r="O42" s="640"/>
      <c r="P42" s="640"/>
      <c r="Q42" s="640"/>
      <c r="R42" s="640"/>
      <c r="S42" s="640"/>
      <c r="T42" s="640"/>
      <c r="U42" s="640"/>
      <c r="V42" s="640"/>
      <c r="W42" s="99"/>
      <c r="X42" s="99"/>
      <c r="Y42" s="99"/>
      <c r="Z42" s="99"/>
      <c r="AA42" s="99"/>
      <c r="AB42" s="99"/>
    </row>
    <row r="43" spans="1:47">
      <c r="A43" s="636" t="s">
        <v>74</v>
      </c>
      <c r="B43" s="637" t="s">
        <v>188</v>
      </c>
      <c r="C43" s="637"/>
      <c r="D43" s="637"/>
      <c r="E43" s="637"/>
      <c r="F43" s="637"/>
      <c r="G43" s="637"/>
      <c r="H43" s="638"/>
      <c r="I43" s="639" t="s">
        <v>189</v>
      </c>
      <c r="J43" s="637"/>
      <c r="K43" s="637"/>
      <c r="L43" s="637"/>
      <c r="M43" s="637"/>
      <c r="N43" s="637"/>
      <c r="O43" s="638"/>
      <c r="P43" s="291"/>
      <c r="Q43" s="292"/>
      <c r="R43" s="292"/>
      <c r="S43" s="292"/>
      <c r="T43" s="292"/>
      <c r="U43" s="292"/>
      <c r="V43" s="292"/>
      <c r="W43" s="99"/>
      <c r="X43" s="99"/>
      <c r="Y43" s="99"/>
      <c r="Z43" s="99"/>
      <c r="AA43" s="99"/>
      <c r="AB43" s="99"/>
      <c r="AC43" s="292"/>
      <c r="AD43" s="292"/>
      <c r="AE43" s="292"/>
      <c r="AF43" s="292"/>
      <c r="AG43" s="292"/>
      <c r="AH43" s="292"/>
      <c r="AI43" s="292"/>
      <c r="AJ43" s="292"/>
      <c r="AK43" s="292"/>
      <c r="AL43" s="292"/>
      <c r="AM43" s="292"/>
      <c r="AN43" s="292"/>
      <c r="AO43" s="292"/>
      <c r="AP43" s="292"/>
      <c r="AQ43" s="292"/>
      <c r="AR43" s="59"/>
      <c r="AS43" s="59"/>
      <c r="AT43" s="287"/>
      <c r="AU43" s="287"/>
    </row>
    <row r="44" spans="1:47">
      <c r="A44" s="632"/>
      <c r="B44" s="62" t="s">
        <v>82</v>
      </c>
      <c r="C44" s="62" t="s">
        <v>83</v>
      </c>
      <c r="D44" s="62" t="s">
        <v>84</v>
      </c>
      <c r="E44" s="62" t="s">
        <v>85</v>
      </c>
      <c r="F44" s="62" t="s">
        <v>86</v>
      </c>
      <c r="G44" s="62" t="s">
        <v>87</v>
      </c>
      <c r="H44" s="103" t="s">
        <v>48</v>
      </c>
      <c r="I44" s="62" t="s">
        <v>82</v>
      </c>
      <c r="J44" s="62" t="s">
        <v>83</v>
      </c>
      <c r="K44" s="62" t="s">
        <v>84</v>
      </c>
      <c r="L44" s="62" t="s">
        <v>85</v>
      </c>
      <c r="M44" s="62" t="s">
        <v>86</v>
      </c>
      <c r="N44" s="62" t="s">
        <v>87</v>
      </c>
      <c r="O44" s="103" t="s">
        <v>48</v>
      </c>
      <c r="P44" s="59"/>
      <c r="Q44" s="59"/>
      <c r="R44" s="59"/>
      <c r="S44" s="59"/>
      <c r="T44" s="59"/>
      <c r="U44" s="59"/>
      <c r="V44" s="59"/>
      <c r="W44" s="99"/>
      <c r="X44" s="99"/>
      <c r="Y44" s="99"/>
      <c r="Z44" s="99"/>
      <c r="AA44" s="99"/>
      <c r="AB44" s="99"/>
      <c r="AC44" s="59"/>
      <c r="AD44" s="59"/>
      <c r="AE44" s="59"/>
      <c r="AF44" s="59"/>
      <c r="AG44" s="59"/>
      <c r="AH44" s="59"/>
      <c r="AI44" s="59"/>
      <c r="AJ44" s="59"/>
      <c r="AK44" s="59"/>
      <c r="AL44" s="59"/>
      <c r="AM44" s="59"/>
      <c r="AN44" s="59"/>
      <c r="AO44" s="59"/>
      <c r="AP44" s="59"/>
      <c r="AQ44" s="59"/>
      <c r="AR44" s="59"/>
      <c r="AS44" s="59"/>
      <c r="AT44" s="287"/>
      <c r="AU44" s="287"/>
    </row>
    <row r="45" spans="1:47">
      <c r="A45" s="170" t="s">
        <v>117</v>
      </c>
      <c r="B45" s="170"/>
      <c r="C45" s="170"/>
      <c r="D45" s="170"/>
      <c r="E45" s="170"/>
      <c r="F45" s="170"/>
      <c r="G45" s="170"/>
      <c r="H45" s="170"/>
      <c r="I45" s="170"/>
      <c r="J45" s="170"/>
      <c r="K45" s="170"/>
      <c r="L45" s="170"/>
      <c r="M45" s="170"/>
      <c r="N45" s="170"/>
      <c r="O45" s="170"/>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row>
    <row r="46" spans="1:47" s="99" customFormat="1">
      <c r="A46" s="77" t="s">
        <v>48</v>
      </c>
      <c r="B46" s="433">
        <v>10.453850076491586</v>
      </c>
      <c r="C46" s="433">
        <v>6.8050650357481262</v>
      </c>
      <c r="D46" s="433">
        <v>5.5168954924456148</v>
      </c>
      <c r="E46" s="433">
        <v>6.5908066696710232</v>
      </c>
      <c r="F46" s="433">
        <v>8.5308056872037916</v>
      </c>
      <c r="G46" s="433">
        <v>12.226750648388293</v>
      </c>
      <c r="H46" s="443">
        <v>7.1699502264615971</v>
      </c>
      <c r="I46" s="433">
        <v>8.5029631538263342</v>
      </c>
      <c r="J46" s="433">
        <v>6.3313096270598432</v>
      </c>
      <c r="K46" s="433">
        <v>4.2867049107987141</v>
      </c>
      <c r="L46" s="433">
        <v>2.9486815990927133</v>
      </c>
      <c r="M46" s="433">
        <v>4.6845124282982784</v>
      </c>
      <c r="N46" s="433">
        <v>6.0015003750937739</v>
      </c>
      <c r="O46" s="433">
        <v>4.7392600951076007</v>
      </c>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row>
    <row r="47" spans="1:47" s="152" customFormat="1">
      <c r="A47" s="104" t="s">
        <v>75</v>
      </c>
      <c r="B47" s="117"/>
      <c r="C47" s="117"/>
      <c r="D47" s="117"/>
      <c r="E47" s="117"/>
      <c r="F47" s="117"/>
      <c r="G47" s="117"/>
      <c r="H47" s="117"/>
      <c r="I47" s="117"/>
      <c r="J47" s="117"/>
      <c r="K47" s="117"/>
      <c r="L47" s="117"/>
      <c r="M47" s="117"/>
      <c r="N47" s="117"/>
      <c r="O47" s="117"/>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row>
    <row r="48" spans="1:47">
      <c r="A48" s="68" t="s">
        <v>76</v>
      </c>
      <c r="B48" s="70">
        <v>8.6538461538461551</v>
      </c>
      <c r="C48" s="70">
        <v>6.3662254984084434</v>
      </c>
      <c r="D48" s="70">
        <v>5.9531191864070445</v>
      </c>
      <c r="E48" s="70">
        <v>6.8236847897864843</v>
      </c>
      <c r="F48" s="70">
        <v>7.6506810972196302</v>
      </c>
      <c r="G48" s="70">
        <v>12.454212454212454</v>
      </c>
      <c r="H48" s="121">
        <v>7.0171041914667001</v>
      </c>
      <c r="I48" s="70">
        <v>9.2143549951503392</v>
      </c>
      <c r="J48" s="70">
        <v>7.5872534142640369</v>
      </c>
      <c r="K48" s="70">
        <v>4.6163443543356202</v>
      </c>
      <c r="L48" s="70">
        <v>3.5460992907801416</v>
      </c>
      <c r="M48" s="70">
        <v>4.7010154193305755</v>
      </c>
      <c r="N48" s="70">
        <v>3.7091988130563798</v>
      </c>
      <c r="O48" s="70">
        <v>5.1738280017666725</v>
      </c>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row>
    <row r="49" spans="1:45">
      <c r="A49" s="68" t="s">
        <v>77</v>
      </c>
      <c r="B49" s="70">
        <v>11.950027159152635</v>
      </c>
      <c r="C49" s="70">
        <v>6.7411743835373423</v>
      </c>
      <c r="D49" s="70">
        <v>5.0709939148073024</v>
      </c>
      <c r="E49" s="70">
        <v>6.0025395359575207</v>
      </c>
      <c r="F49" s="70">
        <v>9.0576218924648302</v>
      </c>
      <c r="G49" s="70">
        <v>11.994002998500749</v>
      </c>
      <c r="H49" s="121">
        <v>7.0371825085100816</v>
      </c>
      <c r="I49" s="70">
        <v>7.6965365585486527</v>
      </c>
      <c r="J49" s="70">
        <v>5.0008930166101093</v>
      </c>
      <c r="K49" s="70">
        <v>3.9500509683995926</v>
      </c>
      <c r="L49" s="70">
        <v>2.3226106143305074</v>
      </c>
      <c r="M49" s="70">
        <v>4.6674445740956818</v>
      </c>
      <c r="N49" s="70">
        <v>8.3459787556904388</v>
      </c>
      <c r="O49" s="70">
        <v>4.2851962949533577</v>
      </c>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row>
    <row r="50" spans="1:45">
      <c r="A50" s="104" t="s">
        <v>79</v>
      </c>
      <c r="B50" s="117"/>
      <c r="C50" s="117"/>
      <c r="D50" s="117"/>
      <c r="E50" s="117"/>
      <c r="F50" s="117"/>
      <c r="G50" s="117"/>
      <c r="H50" s="117"/>
      <c r="I50" s="117"/>
      <c r="J50" s="117"/>
      <c r="K50" s="117"/>
      <c r="L50" s="117"/>
      <c r="M50" s="117"/>
      <c r="N50" s="117"/>
      <c r="O50" s="117"/>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row>
    <row r="51" spans="1:45" s="99" customFormat="1">
      <c r="A51" s="106" t="s">
        <v>80</v>
      </c>
      <c r="B51" s="108">
        <v>7.5219389887170918</v>
      </c>
      <c r="C51" s="108">
        <v>7.5436982520699178</v>
      </c>
      <c r="D51" s="108">
        <v>4.8010973936899868</v>
      </c>
      <c r="E51" s="108">
        <v>9.2015434847135662</v>
      </c>
      <c r="F51" s="108">
        <v>5.1679586563307494</v>
      </c>
      <c r="G51" s="108">
        <v>10.54481546572935</v>
      </c>
      <c r="H51" s="290">
        <v>7.0262793914246204</v>
      </c>
      <c r="I51" s="108">
        <v>8.4210526315789469</v>
      </c>
      <c r="J51" s="108">
        <v>7.0448646644419721</v>
      </c>
      <c r="K51" s="108">
        <v>3.675626005053986</v>
      </c>
      <c r="L51" s="108">
        <v>5.3924505692031151</v>
      </c>
      <c r="M51" s="108">
        <v>4.6753246753246751</v>
      </c>
      <c r="N51" s="108">
        <v>3.5523978685612789</v>
      </c>
      <c r="O51" s="108">
        <v>5.7388009806106535</v>
      </c>
      <c r="P51" s="433"/>
      <c r="Q51" s="433"/>
      <c r="R51" s="433"/>
      <c r="S51" s="433"/>
      <c r="T51" s="433"/>
      <c r="U51" s="433"/>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row>
    <row r="52" spans="1:45" s="99" customFormat="1">
      <c r="A52" s="106" t="s">
        <v>403</v>
      </c>
      <c r="B52" s="108">
        <v>15.437392795883362</v>
      </c>
      <c r="C52" s="108">
        <v>2.7114967462039044</v>
      </c>
      <c r="D52" s="108">
        <v>4.9099836333878883</v>
      </c>
      <c r="E52" s="108">
        <v>10.19108280254777</v>
      </c>
      <c r="F52" s="108">
        <v>8.8593576965669989</v>
      </c>
      <c r="G52" s="108">
        <v>11.029411764705882</v>
      </c>
      <c r="H52" s="290">
        <v>7.1377587437544605</v>
      </c>
      <c r="I52" s="108">
        <v>6.968641114982578</v>
      </c>
      <c r="J52" s="108">
        <v>8.1566068515497552</v>
      </c>
      <c r="K52" s="108">
        <v>7.6754385964912277</v>
      </c>
      <c r="L52" s="108">
        <v>4.5045045045045047</v>
      </c>
      <c r="M52" s="108">
        <v>6.7039106145251397</v>
      </c>
      <c r="N52" s="108">
        <v>3.7174721189591078</v>
      </c>
      <c r="O52" s="108">
        <v>6.9015097052480234</v>
      </c>
      <c r="P52" s="433"/>
      <c r="Q52" s="433"/>
      <c r="R52" s="433"/>
      <c r="S52" s="433"/>
      <c r="T52" s="433"/>
      <c r="U52" s="433"/>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row>
    <row r="53" spans="1:45" s="99" customFormat="1">
      <c r="A53" s="533" t="s">
        <v>551</v>
      </c>
      <c r="B53" s="108">
        <v>14.705882352941176</v>
      </c>
      <c r="C53" s="108">
        <v>9.2838196286472154</v>
      </c>
      <c r="D53" s="108">
        <v>6.3122923588039868</v>
      </c>
      <c r="E53" s="108">
        <v>8.0147965474722564</v>
      </c>
      <c r="F53" s="108">
        <v>13.250194855806702</v>
      </c>
      <c r="G53" s="108">
        <v>18.18181818181818</v>
      </c>
      <c r="H53" s="290">
        <v>8.7466912187823684</v>
      </c>
      <c r="I53" s="108">
        <v>0</v>
      </c>
      <c r="J53" s="108">
        <v>0</v>
      </c>
      <c r="K53" s="108">
        <v>3.6776997659645603</v>
      </c>
      <c r="L53" s="108">
        <v>2.4860161591050338</v>
      </c>
      <c r="M53" s="108">
        <v>3.9494470774091623</v>
      </c>
      <c r="N53" s="108">
        <v>3.0864197530864197</v>
      </c>
      <c r="O53" s="108">
        <v>2.9025891094856613</v>
      </c>
      <c r="P53" s="433"/>
      <c r="Q53" s="433"/>
      <c r="R53" s="433"/>
      <c r="S53" s="433"/>
      <c r="T53" s="433"/>
      <c r="U53" s="433"/>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row>
    <row r="54" spans="1:45" s="99" customFormat="1">
      <c r="A54" s="533" t="s">
        <v>552</v>
      </c>
      <c r="B54" s="108">
        <v>14.806378132118452</v>
      </c>
      <c r="C54" s="108">
        <v>7.2706935123042502</v>
      </c>
      <c r="D54" s="108">
        <v>5.7915057915057915</v>
      </c>
      <c r="E54" s="108">
        <v>4.5981816281743129</v>
      </c>
      <c r="F54" s="108">
        <v>8.5549852232073427</v>
      </c>
      <c r="G54" s="108">
        <v>11.780104712041885</v>
      </c>
      <c r="H54" s="290">
        <v>6.7911123493766103</v>
      </c>
      <c r="I54" s="108">
        <v>10.404624277456648</v>
      </c>
      <c r="J54" s="108">
        <v>5.6338028169014089</v>
      </c>
      <c r="K54" s="108">
        <v>4.032860343539955</v>
      </c>
      <c r="L54" s="108">
        <v>1.9947506561679789</v>
      </c>
      <c r="M54" s="108">
        <v>4.5497332914967057</v>
      </c>
      <c r="N54" s="108">
        <v>7.9470198675496686</v>
      </c>
      <c r="O54" s="108">
        <v>4.1375924822048464</v>
      </c>
      <c r="P54" s="433"/>
      <c r="Q54" s="433"/>
      <c r="R54" s="433"/>
      <c r="S54" s="433"/>
      <c r="T54" s="433"/>
      <c r="U54" s="433"/>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row>
    <row r="55" spans="1:45">
      <c r="A55" s="104" t="s">
        <v>88</v>
      </c>
      <c r="B55" s="117"/>
      <c r="C55" s="117"/>
      <c r="D55" s="117"/>
      <c r="E55" s="117"/>
      <c r="F55" s="117"/>
      <c r="G55" s="117"/>
      <c r="H55" s="117"/>
      <c r="I55" s="117"/>
      <c r="J55" s="117"/>
      <c r="K55" s="117"/>
      <c r="L55" s="117"/>
      <c r="M55" s="117"/>
      <c r="N55" s="117"/>
      <c r="O55" s="117"/>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row>
    <row r="56" spans="1:45">
      <c r="A56" s="68" t="s">
        <v>89</v>
      </c>
      <c r="B56" s="70">
        <v>8.5106382978723403</v>
      </c>
      <c r="C56" s="70">
        <v>5.0441361916771754</v>
      </c>
      <c r="D56" s="70">
        <v>4.1623309053069724</v>
      </c>
      <c r="E56" s="70">
        <v>4.8528965726417956</v>
      </c>
      <c r="F56" s="70">
        <v>10.473397570171764</v>
      </c>
      <c r="G56" s="70">
        <v>6.6225165562913908</v>
      </c>
      <c r="H56" s="121">
        <v>6.386663780038969</v>
      </c>
      <c r="I56" s="70">
        <v>0</v>
      </c>
      <c r="J56" s="70">
        <v>0</v>
      </c>
      <c r="K56" s="70">
        <v>4.1797283176593529</v>
      </c>
      <c r="L56" s="70">
        <v>1.8287107589149652</v>
      </c>
      <c r="M56" s="70">
        <v>5.0804403048264177</v>
      </c>
      <c r="N56" s="70">
        <v>0</v>
      </c>
      <c r="O56" s="70">
        <v>2.8325525656389585</v>
      </c>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row>
    <row r="57" spans="1:45">
      <c r="A57" s="14">
        <v>2</v>
      </c>
      <c r="B57" s="70">
        <v>8.4033613445378155</v>
      </c>
      <c r="C57" s="70">
        <v>8.7370929308975374</v>
      </c>
      <c r="D57" s="70">
        <v>4.838709677419355</v>
      </c>
      <c r="E57" s="70">
        <v>3.624282694050136</v>
      </c>
      <c r="F57" s="70">
        <v>8.5106382978723403</v>
      </c>
      <c r="G57" s="70">
        <v>16.326530612244898</v>
      </c>
      <c r="H57" s="121">
        <v>6.3923292049540548</v>
      </c>
      <c r="I57" s="70">
        <v>19.774011299435031</v>
      </c>
      <c r="J57" s="70">
        <v>2.4038461538461542</v>
      </c>
      <c r="K57" s="70">
        <v>2.8363047001620747</v>
      </c>
      <c r="L57" s="70">
        <v>1.8187329493785995</v>
      </c>
      <c r="M57" s="70">
        <v>2.3843586075345731</v>
      </c>
      <c r="N57" s="70">
        <v>10.37344398340249</v>
      </c>
      <c r="O57" s="70">
        <v>3.3172496984318456</v>
      </c>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row>
    <row r="58" spans="1:45">
      <c r="A58" s="14">
        <v>3</v>
      </c>
      <c r="B58" s="70">
        <v>9.4161958568738218</v>
      </c>
      <c r="C58" s="70">
        <v>5.9685295713510582</v>
      </c>
      <c r="D58" s="70">
        <v>3.7418147801683816</v>
      </c>
      <c r="E58" s="70">
        <v>8.0555555555555554</v>
      </c>
      <c r="F58" s="70">
        <v>5.4054054054054053</v>
      </c>
      <c r="G58" s="70">
        <v>17.441860465116278</v>
      </c>
      <c r="H58" s="121">
        <v>6.5632458233890212</v>
      </c>
      <c r="I58" s="70">
        <v>5.7034220532319395</v>
      </c>
      <c r="J58" s="70">
        <v>4.9126637554585155</v>
      </c>
      <c r="K58" s="70">
        <v>2.5039123630672924</v>
      </c>
      <c r="L58" s="70">
        <v>2.5203024362923552</v>
      </c>
      <c r="M58" s="70">
        <v>2.4703557312252964</v>
      </c>
      <c r="N58" s="70">
        <v>11.834319526627219</v>
      </c>
      <c r="O58" s="70">
        <v>3.5178035178035176</v>
      </c>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row>
    <row r="59" spans="1:45">
      <c r="A59" s="14">
        <v>4</v>
      </c>
      <c r="B59" s="70">
        <v>9.1185410334346493</v>
      </c>
      <c r="C59" s="70">
        <v>5.7277628032345014</v>
      </c>
      <c r="D59" s="70">
        <v>5.566801619433198</v>
      </c>
      <c r="E59" s="70">
        <v>4.0588533739218668</v>
      </c>
      <c r="F59" s="70">
        <v>8.5714285714285712</v>
      </c>
      <c r="G59" s="70">
        <v>11.342155009451796</v>
      </c>
      <c r="H59" s="121">
        <v>6.0781875949716806</v>
      </c>
      <c r="I59" s="70">
        <v>9.2024539877300615</v>
      </c>
      <c r="J59" s="70">
        <v>4.4052863436123353</v>
      </c>
      <c r="K59" s="70">
        <v>4.5801526717557257</v>
      </c>
      <c r="L59" s="70">
        <v>1.782985226693836</v>
      </c>
      <c r="M59" s="70">
        <v>3.8424591738712777</v>
      </c>
      <c r="N59" s="70">
        <v>5.7361376673040159</v>
      </c>
      <c r="O59" s="70">
        <v>4.0305767894371085</v>
      </c>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row>
    <row r="60" spans="1:45">
      <c r="A60" s="68" t="s">
        <v>90</v>
      </c>
      <c r="B60" s="70">
        <v>12.181616832779625</v>
      </c>
      <c r="C60" s="70">
        <v>7.4136835416225377</v>
      </c>
      <c r="D60" s="70">
        <v>7.6459684893419828</v>
      </c>
      <c r="E60" s="70">
        <v>12.133182844243793</v>
      </c>
      <c r="F60" s="70">
        <v>9.0329436769394267</v>
      </c>
      <c r="G60" s="70">
        <v>10.810810810810811</v>
      </c>
      <c r="H60" s="121">
        <v>9.2724679029957215</v>
      </c>
      <c r="I60" s="70">
        <v>7.8475336322869955</v>
      </c>
      <c r="J60" s="70">
        <v>10.243277848911651</v>
      </c>
      <c r="K60" s="70">
        <v>6.303992528601448</v>
      </c>
      <c r="L60" s="70">
        <v>6.8551842330762645</v>
      </c>
      <c r="M60" s="70">
        <v>10.187667560321715</v>
      </c>
      <c r="N60" s="70">
        <v>3.6429872495446265</v>
      </c>
      <c r="O60" s="70">
        <v>8.0993520518358544</v>
      </c>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row>
    <row r="61" spans="1:45">
      <c r="A61" s="104" t="s">
        <v>119</v>
      </c>
      <c r="B61" s="117"/>
      <c r="C61" s="117"/>
      <c r="D61" s="117"/>
      <c r="E61" s="117"/>
      <c r="F61" s="117"/>
      <c r="G61" s="117"/>
      <c r="H61" s="117"/>
      <c r="I61" s="117"/>
      <c r="J61" s="117"/>
      <c r="K61" s="117"/>
      <c r="L61" s="117"/>
      <c r="M61" s="117"/>
      <c r="N61" s="117"/>
      <c r="O61" s="117"/>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row>
    <row r="62" spans="1:45">
      <c r="A62" s="68" t="s">
        <v>118</v>
      </c>
      <c r="B62" s="70">
        <v>344.44444444444446</v>
      </c>
      <c r="C62" s="70">
        <v>212.66968325791854</v>
      </c>
      <c r="D62" s="70">
        <v>240.31007751937986</v>
      </c>
      <c r="E62" s="70">
        <v>307.98479087452472</v>
      </c>
      <c r="F62" s="70">
        <v>361.58192090395482</v>
      </c>
      <c r="G62" s="70">
        <v>301.36986301369859</v>
      </c>
      <c r="H62" s="121">
        <v>283.73382624768942</v>
      </c>
      <c r="I62" s="70">
        <v>271.18644067796612</v>
      </c>
      <c r="J62" s="70">
        <v>183.90804597701148</v>
      </c>
      <c r="K62" s="70">
        <v>193.87755102040816</v>
      </c>
      <c r="L62" s="70">
        <v>153.84615384615387</v>
      </c>
      <c r="M62" s="70">
        <v>194.69026548672565</v>
      </c>
      <c r="N62" s="70">
        <v>137.25490196078434</v>
      </c>
      <c r="O62" s="70">
        <v>184.51612903225805</v>
      </c>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row>
    <row r="63" spans="1:45">
      <c r="A63" s="68" t="s">
        <v>70</v>
      </c>
      <c r="B63" s="70">
        <v>7.0671378091872787</v>
      </c>
      <c r="C63" s="70">
        <v>22.488755622188908</v>
      </c>
      <c r="D63" s="70">
        <v>12.422360248447204</v>
      </c>
      <c r="E63" s="70">
        <v>9.1324200913241995</v>
      </c>
      <c r="F63" s="70">
        <v>12.129380053908356</v>
      </c>
      <c r="G63" s="70">
        <v>25.423728813559325</v>
      </c>
      <c r="H63" s="121">
        <v>13.537227375282026</v>
      </c>
      <c r="I63" s="70">
        <v>17.793594306049823</v>
      </c>
      <c r="J63" s="70">
        <v>12.269938650306749</v>
      </c>
      <c r="K63" s="70">
        <v>5.2410901467505244</v>
      </c>
      <c r="L63" s="70">
        <v>3.6866359447004609</v>
      </c>
      <c r="M63" s="70">
        <v>9.5497953615279663</v>
      </c>
      <c r="N63" s="70">
        <v>8.695652173913043</v>
      </c>
      <c r="O63" s="70">
        <v>7.8780177890724268</v>
      </c>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row>
    <row r="64" spans="1:45">
      <c r="A64" s="68" t="s">
        <v>71</v>
      </c>
      <c r="B64" s="70">
        <v>2.3201856148491879</v>
      </c>
      <c r="C64" s="70">
        <v>1.5337423312883436</v>
      </c>
      <c r="D64" s="70">
        <v>0.90813831645127485</v>
      </c>
      <c r="E64" s="70">
        <v>1.6279506605722873</v>
      </c>
      <c r="F64" s="70">
        <v>1.5993176244802216</v>
      </c>
      <c r="G64" s="70">
        <v>2.1159542953872195</v>
      </c>
      <c r="H64" s="121">
        <v>1.4845818129784647</v>
      </c>
      <c r="I64" s="70">
        <v>3.1976744186046511</v>
      </c>
      <c r="J64" s="70">
        <v>2.8801843317972353</v>
      </c>
      <c r="K64" s="70">
        <v>1.5382463991050204</v>
      </c>
      <c r="L64" s="70">
        <v>1.191596111633741</v>
      </c>
      <c r="M64" s="70">
        <v>1.9222554463904316</v>
      </c>
      <c r="N64" s="70">
        <v>2.5445292620865141</v>
      </c>
      <c r="O64" s="70">
        <v>1.8987908643081055</v>
      </c>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row>
    <row r="65" spans="1:45">
      <c r="A65" s="68" t="s">
        <v>72</v>
      </c>
      <c r="B65" s="70">
        <v>0</v>
      </c>
      <c r="C65" s="70">
        <v>3.4722222222222219</v>
      </c>
      <c r="D65" s="70">
        <v>0</v>
      </c>
      <c r="E65" s="70">
        <v>0</v>
      </c>
      <c r="F65" s="70">
        <v>4.0160642570281118</v>
      </c>
      <c r="G65" s="70">
        <v>0</v>
      </c>
      <c r="H65" s="121">
        <v>1.3486176668914363</v>
      </c>
      <c r="I65" s="70">
        <v>0</v>
      </c>
      <c r="J65" s="70">
        <v>0</v>
      </c>
      <c r="K65" s="70">
        <v>4.9504950495049505</v>
      </c>
      <c r="L65" s="70">
        <v>0</v>
      </c>
      <c r="M65" s="70">
        <v>0</v>
      </c>
      <c r="N65" s="70">
        <v>0</v>
      </c>
      <c r="O65" s="70">
        <v>1.3504388926401081</v>
      </c>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row>
    <row r="66" spans="1:45">
      <c r="A66" s="104" t="s">
        <v>1</v>
      </c>
      <c r="B66" s="117"/>
      <c r="C66" s="117"/>
      <c r="D66" s="117"/>
      <c r="E66" s="117"/>
      <c r="F66" s="117"/>
      <c r="G66" s="117"/>
      <c r="H66" s="117"/>
      <c r="I66" s="117"/>
      <c r="J66" s="117"/>
      <c r="K66" s="117"/>
      <c r="L66" s="117"/>
      <c r="M66" s="117"/>
      <c r="N66" s="117"/>
      <c r="O66" s="117"/>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row>
    <row r="67" spans="1:45" s="99" customFormat="1">
      <c r="A67" s="106" t="s">
        <v>112</v>
      </c>
      <c r="B67" s="108">
        <v>518.51851851851848</v>
      </c>
      <c r="C67" s="108">
        <v>400</v>
      </c>
      <c r="D67" s="108">
        <v>428.57142857142856</v>
      </c>
      <c r="E67" s="108">
        <v>522.05882352941182</v>
      </c>
      <c r="F67" s="108">
        <v>625</v>
      </c>
      <c r="G67" s="108">
        <v>476.19047619047615</v>
      </c>
      <c r="H67" s="290">
        <v>493.03135888501743</v>
      </c>
      <c r="I67" s="108">
        <v>538.46153846153845</v>
      </c>
      <c r="J67" s="108">
        <v>492.06349206349205</v>
      </c>
      <c r="K67" s="108">
        <v>434.21052631578948</v>
      </c>
      <c r="L67" s="108">
        <v>369.23076923076923</v>
      </c>
      <c r="M67" s="108">
        <v>487.17948717948718</v>
      </c>
      <c r="N67" s="108">
        <v>318.18181818181819</v>
      </c>
      <c r="O67" s="108">
        <v>439.86254295532643</v>
      </c>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row>
    <row r="68" spans="1:45" s="99" customFormat="1">
      <c r="A68" s="106" t="s">
        <v>115</v>
      </c>
      <c r="B68" s="108">
        <v>125</v>
      </c>
      <c r="C68" s="108">
        <v>126.58227848101266</v>
      </c>
      <c r="D68" s="108">
        <v>55.55555555555555</v>
      </c>
      <c r="E68" s="108">
        <v>80</v>
      </c>
      <c r="F68" s="108">
        <v>50</v>
      </c>
      <c r="G68" s="108">
        <v>107.14285714285714</v>
      </c>
      <c r="H68" s="290">
        <v>84.832904884318765</v>
      </c>
      <c r="I68" s="108">
        <v>142.85714285714286</v>
      </c>
      <c r="J68" s="108">
        <v>43.478260869565219</v>
      </c>
      <c r="K68" s="108">
        <v>35.294117647058826</v>
      </c>
      <c r="L68" s="108">
        <v>54.347826086956523</v>
      </c>
      <c r="M68" s="108">
        <v>52.631578947368418</v>
      </c>
      <c r="N68" s="108">
        <v>40</v>
      </c>
      <c r="O68" s="108">
        <v>53.370786516853933</v>
      </c>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row>
    <row r="69" spans="1:45" s="99" customFormat="1">
      <c r="A69" s="106" t="s">
        <v>113</v>
      </c>
      <c r="B69" s="108">
        <v>8.695652173913043</v>
      </c>
      <c r="C69" s="108">
        <v>19.891500904159134</v>
      </c>
      <c r="D69" s="108">
        <v>14.322916666666666</v>
      </c>
      <c r="E69" s="108">
        <v>12.702078521939953</v>
      </c>
      <c r="F69" s="108">
        <v>19.50354609929078</v>
      </c>
      <c r="G69" s="108">
        <v>18.779342723004696</v>
      </c>
      <c r="H69" s="290">
        <v>15.654351909830932</v>
      </c>
      <c r="I69" s="108">
        <v>4.3859649122807012</v>
      </c>
      <c r="J69" s="108">
        <v>11.07011070110701</v>
      </c>
      <c r="K69" s="108">
        <v>7.9260237780713343</v>
      </c>
      <c r="L69" s="108">
        <v>7.0175438596491233</v>
      </c>
      <c r="M69" s="108">
        <v>18.083182640144667</v>
      </c>
      <c r="N69" s="108">
        <v>19.138755980861244</v>
      </c>
      <c r="O69" s="108">
        <v>10.814249363867685</v>
      </c>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row>
    <row r="70" spans="1:45" s="99" customFormat="1">
      <c r="A70" s="106" t="s">
        <v>114</v>
      </c>
      <c r="B70" s="108">
        <v>1.9835647492207424</v>
      </c>
      <c r="C70" s="108">
        <v>1.3177710843373494</v>
      </c>
      <c r="D70" s="108">
        <v>0.96372272320506647</v>
      </c>
      <c r="E70" s="108">
        <v>1.4894805436603984</v>
      </c>
      <c r="F70" s="108">
        <v>1.0524100189433805</v>
      </c>
      <c r="G70" s="108">
        <v>2.5488530161427359</v>
      </c>
      <c r="H70" s="290">
        <v>1.3239421702060055</v>
      </c>
      <c r="I70" s="108">
        <v>3.9750141964792727</v>
      </c>
      <c r="J70" s="108">
        <v>3.0160226201696516</v>
      </c>
      <c r="K70" s="108">
        <v>1.6536897953558878</v>
      </c>
      <c r="L70" s="108">
        <v>1.0566225371371745</v>
      </c>
      <c r="M70" s="108">
        <v>1.5802781289506953</v>
      </c>
      <c r="N70" s="108">
        <v>1.7035775127768313</v>
      </c>
      <c r="O70" s="108">
        <v>1.8736522077279316</v>
      </c>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row>
    <row r="71" spans="1:45">
      <c r="A71" s="15" t="s">
        <v>116</v>
      </c>
      <c r="B71" s="123">
        <v>0</v>
      </c>
      <c r="C71" s="123">
        <v>0</v>
      </c>
      <c r="D71" s="123">
        <v>0</v>
      </c>
      <c r="E71" s="123">
        <v>0</v>
      </c>
      <c r="F71" s="123">
        <v>3.1746031746031744</v>
      </c>
      <c r="G71" s="123">
        <v>0</v>
      </c>
      <c r="H71" s="124">
        <v>0.60864272671941566</v>
      </c>
      <c r="I71" s="549">
        <v>0</v>
      </c>
      <c r="J71" s="549">
        <v>0</v>
      </c>
      <c r="K71" s="549">
        <v>0</v>
      </c>
      <c r="L71" s="549">
        <v>0</v>
      </c>
      <c r="M71" s="549">
        <v>3.1847133757961785</v>
      </c>
      <c r="N71" s="549">
        <v>0</v>
      </c>
      <c r="O71" s="549">
        <v>0.60901339829476242</v>
      </c>
    </row>
    <row r="72" spans="1:45">
      <c r="A72" s="499" t="s">
        <v>505</v>
      </c>
    </row>
    <row r="73" spans="1:45">
      <c r="A73" s="499" t="s">
        <v>504</v>
      </c>
    </row>
    <row r="74" spans="1:45">
      <c r="A74" s="79"/>
    </row>
    <row r="75" spans="1:45">
      <c r="A75" s="79"/>
    </row>
  </sheetData>
  <mergeCells count="9">
    <mergeCell ref="A43:A44"/>
    <mergeCell ref="B43:H43"/>
    <mergeCell ref="I43:O43"/>
    <mergeCell ref="A5:V5"/>
    <mergeCell ref="A42:V42"/>
    <mergeCell ref="P6:V6"/>
    <mergeCell ref="B6:H6"/>
    <mergeCell ref="I6:O6"/>
    <mergeCell ref="A6:A7"/>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64" orientation="landscape" r:id="rId1"/>
  <headerFooter>
    <oddFooter>&amp;L&amp;"Arial,Regular"&amp;8&amp;K01+023Fetal and Infant Deaths 2012&amp;R&amp;"Arial,Regular"&amp;8&amp;K01+022Page &amp;P of &amp;N</oddFooter>
  </headerFooter>
  <rowBreaks count="1" manualBreakCount="1">
    <brk id="40" max="21"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C108"/>
  <sheetViews>
    <sheetView zoomScaleNormal="100" workbookViewId="0">
      <pane ySplit="3" topLeftCell="A4" activePane="bottomLeft" state="frozen"/>
      <selection activeCell="F28" sqref="F28"/>
      <selection pane="bottomLeft" activeCell="A3" sqref="A3"/>
    </sheetView>
  </sheetViews>
  <sheetFormatPr defaultRowHeight="15"/>
  <cols>
    <col min="1" max="1" width="25.28515625" bestFit="1" customWidth="1"/>
    <col min="7" max="7" width="9.140625" style="10" customWidth="1"/>
    <col min="13" max="13" width="9.140625" style="10"/>
    <col min="14" max="17" width="8.85546875" customWidth="1"/>
  </cols>
  <sheetData>
    <row r="1" spans="1:55" s="153" customFormat="1">
      <c r="A1" s="115" t="s">
        <v>199</v>
      </c>
      <c r="B1" s="115" t="s">
        <v>135</v>
      </c>
      <c r="C1" s="115" t="s">
        <v>214</v>
      </c>
      <c r="E1" s="83"/>
      <c r="F1" s="115"/>
      <c r="G1" s="116"/>
    </row>
    <row r="2" spans="1:55" s="5" customFormat="1" ht="9" customHeight="1">
      <c r="A2" s="81"/>
      <c r="B2" s="82"/>
      <c r="C2" s="83"/>
      <c r="D2" s="83"/>
      <c r="E2" s="83"/>
      <c r="F2" s="83"/>
    </row>
    <row r="3" spans="1:55" s="153" customFormat="1" ht="20.25">
      <c r="A3" s="98" t="s">
        <v>192</v>
      </c>
      <c r="G3" s="94"/>
      <c r="M3" s="94"/>
    </row>
    <row r="5" spans="1:55" ht="24.75" customHeight="1">
      <c r="A5" s="644" t="str">
        <f>Contents!E21</f>
        <v xml:space="preserve">Table 17: Number of fetal deaths, infant deaths and live births for each deprivation quintile of residence, by sex, ethnic group, maternal age group, gestational age and birthweight, 2012
</v>
      </c>
      <c r="B5" s="644"/>
      <c r="C5" s="644"/>
      <c r="D5" s="644"/>
      <c r="E5" s="644"/>
      <c r="F5" s="644"/>
      <c r="G5" s="644"/>
      <c r="H5" s="644"/>
      <c r="I5" s="644"/>
      <c r="J5" s="644"/>
      <c r="K5" s="644"/>
      <c r="L5" s="644"/>
      <c r="M5" s="644"/>
      <c r="N5" s="644"/>
      <c r="O5" s="644"/>
      <c r="P5" s="644"/>
      <c r="Q5" s="644"/>
      <c r="R5" s="644"/>
      <c r="S5" s="644"/>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row>
    <row r="6" spans="1:55">
      <c r="A6" s="636" t="s">
        <v>74</v>
      </c>
      <c r="B6" s="637" t="s">
        <v>127</v>
      </c>
      <c r="C6" s="637"/>
      <c r="D6" s="637"/>
      <c r="E6" s="637"/>
      <c r="F6" s="637"/>
      <c r="G6" s="638"/>
      <c r="H6" s="639" t="s">
        <v>128</v>
      </c>
      <c r="I6" s="637"/>
      <c r="J6" s="637"/>
      <c r="K6" s="637"/>
      <c r="L6" s="637"/>
      <c r="M6" s="638"/>
      <c r="N6" s="639" t="s">
        <v>129</v>
      </c>
      <c r="O6" s="637"/>
      <c r="P6" s="637"/>
      <c r="Q6" s="637"/>
      <c r="R6" s="637"/>
      <c r="S6" s="63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row>
    <row r="7" spans="1:55">
      <c r="A7" s="632"/>
      <c r="B7" s="9" t="s">
        <v>125</v>
      </c>
      <c r="C7" s="9">
        <v>2</v>
      </c>
      <c r="D7" s="9">
        <v>3</v>
      </c>
      <c r="E7" s="9">
        <v>4</v>
      </c>
      <c r="F7" s="9" t="s">
        <v>126</v>
      </c>
      <c r="G7" s="103" t="s">
        <v>503</v>
      </c>
      <c r="H7" s="9" t="s">
        <v>125</v>
      </c>
      <c r="I7" s="9">
        <v>2</v>
      </c>
      <c r="J7" s="9">
        <v>3</v>
      </c>
      <c r="K7" s="9">
        <v>4</v>
      </c>
      <c r="L7" s="9" t="s">
        <v>126</v>
      </c>
      <c r="M7" s="103" t="s">
        <v>503</v>
      </c>
      <c r="N7" s="9" t="s">
        <v>125</v>
      </c>
      <c r="O7" s="9">
        <v>2</v>
      </c>
      <c r="P7" s="9">
        <v>3</v>
      </c>
      <c r="Q7" s="9">
        <v>4</v>
      </c>
      <c r="R7" s="9" t="s">
        <v>126</v>
      </c>
      <c r="S7" s="103" t="s">
        <v>503</v>
      </c>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row>
    <row r="8" spans="1:55">
      <c r="A8" s="104" t="s">
        <v>117</v>
      </c>
      <c r="B8" s="117"/>
      <c r="C8" s="117"/>
      <c r="D8" s="117"/>
      <c r="E8" s="117"/>
      <c r="F8" s="117"/>
      <c r="G8" s="117"/>
      <c r="H8" s="117"/>
      <c r="I8" s="117"/>
      <c r="J8" s="117"/>
      <c r="K8" s="117"/>
      <c r="L8" s="117"/>
      <c r="M8" s="117"/>
      <c r="N8" s="117"/>
      <c r="O8" s="117"/>
      <c r="P8" s="25"/>
      <c r="Q8" s="25"/>
      <c r="R8" s="25"/>
      <c r="S8" s="105"/>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row>
    <row r="9" spans="1:55" s="99" customFormat="1">
      <c r="A9" s="106" t="s">
        <v>48</v>
      </c>
      <c r="B9" s="106">
        <v>59</v>
      </c>
      <c r="C9" s="106">
        <v>64</v>
      </c>
      <c r="D9" s="106">
        <v>77</v>
      </c>
      <c r="E9" s="106">
        <v>88</v>
      </c>
      <c r="F9" s="106">
        <v>156</v>
      </c>
      <c r="G9" s="111">
        <v>448</v>
      </c>
      <c r="H9" s="112">
        <v>26</v>
      </c>
      <c r="I9" s="106">
        <v>33</v>
      </c>
      <c r="J9" s="106">
        <v>41</v>
      </c>
      <c r="K9" s="106">
        <v>58</v>
      </c>
      <c r="L9" s="106">
        <v>135</v>
      </c>
      <c r="M9" s="111">
        <v>294</v>
      </c>
      <c r="N9" s="112">
        <v>9179</v>
      </c>
      <c r="O9" s="106">
        <v>9948</v>
      </c>
      <c r="P9" s="106">
        <v>11655</v>
      </c>
      <c r="Q9" s="106">
        <v>14390</v>
      </c>
      <c r="R9" s="106">
        <v>16668</v>
      </c>
      <c r="S9" s="106">
        <v>62035</v>
      </c>
    </row>
    <row r="10" spans="1:55">
      <c r="A10" s="104" t="s">
        <v>75</v>
      </c>
      <c r="B10" s="117"/>
      <c r="C10" s="117"/>
      <c r="D10" s="117"/>
      <c r="E10" s="117"/>
      <c r="F10" s="117"/>
      <c r="G10" s="117"/>
      <c r="H10" s="117"/>
      <c r="I10" s="117"/>
      <c r="J10" s="117"/>
      <c r="K10" s="117"/>
      <c r="L10" s="117"/>
      <c r="M10" s="117"/>
      <c r="N10" s="117"/>
      <c r="O10" s="25"/>
      <c r="P10" s="25"/>
      <c r="Q10" s="25"/>
      <c r="R10" s="25"/>
      <c r="S10" s="105"/>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c r="BC10" s="287"/>
    </row>
    <row r="11" spans="1:55">
      <c r="A11" s="68" t="s">
        <v>76</v>
      </c>
      <c r="B11" s="68">
        <v>25</v>
      </c>
      <c r="C11" s="68">
        <v>33</v>
      </c>
      <c r="D11" s="68">
        <v>44</v>
      </c>
      <c r="E11" s="68">
        <v>39</v>
      </c>
      <c r="F11" s="68">
        <v>81</v>
      </c>
      <c r="G11" s="28">
        <v>224</v>
      </c>
      <c r="H11" s="29">
        <v>14</v>
      </c>
      <c r="I11" s="68">
        <v>15</v>
      </c>
      <c r="J11" s="68">
        <v>26</v>
      </c>
      <c r="K11" s="68">
        <v>28</v>
      </c>
      <c r="L11" s="68">
        <v>81</v>
      </c>
      <c r="M11" s="28">
        <v>164</v>
      </c>
      <c r="N11" s="29">
        <v>4701</v>
      </c>
      <c r="O11" s="68">
        <v>5023</v>
      </c>
      <c r="P11" s="68">
        <v>5975</v>
      </c>
      <c r="Q11" s="68">
        <v>7352</v>
      </c>
      <c r="R11" s="68">
        <v>8535</v>
      </c>
      <c r="S11" s="68">
        <v>31698</v>
      </c>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row>
    <row r="12" spans="1:55">
      <c r="A12" s="68" t="s">
        <v>77</v>
      </c>
      <c r="B12" s="68">
        <v>33</v>
      </c>
      <c r="C12" s="68">
        <v>31</v>
      </c>
      <c r="D12" s="68">
        <v>32</v>
      </c>
      <c r="E12" s="68">
        <v>48</v>
      </c>
      <c r="F12" s="68">
        <v>69</v>
      </c>
      <c r="G12" s="28">
        <v>215</v>
      </c>
      <c r="H12" s="29">
        <v>12</v>
      </c>
      <c r="I12" s="68">
        <v>18</v>
      </c>
      <c r="J12" s="68">
        <v>15</v>
      </c>
      <c r="K12" s="68">
        <v>30</v>
      </c>
      <c r="L12" s="68">
        <v>54</v>
      </c>
      <c r="M12" s="28">
        <v>130</v>
      </c>
      <c r="N12" s="29">
        <v>4478</v>
      </c>
      <c r="O12" s="68">
        <v>4925</v>
      </c>
      <c r="P12" s="68">
        <v>5680</v>
      </c>
      <c r="Q12" s="68">
        <v>7038</v>
      </c>
      <c r="R12" s="68">
        <v>8133</v>
      </c>
      <c r="S12" s="68">
        <v>30337</v>
      </c>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c r="AS12" s="287"/>
      <c r="AT12" s="287"/>
      <c r="AU12" s="287"/>
      <c r="AV12" s="287"/>
      <c r="AW12" s="287"/>
      <c r="AX12" s="287"/>
      <c r="AY12" s="287"/>
      <c r="AZ12" s="287"/>
      <c r="BA12" s="287"/>
      <c r="BB12" s="287"/>
      <c r="BC12" s="287"/>
    </row>
    <row r="13" spans="1:55">
      <c r="A13" s="68" t="s">
        <v>69</v>
      </c>
      <c r="B13" s="68">
        <v>1</v>
      </c>
      <c r="C13" s="68">
        <v>0</v>
      </c>
      <c r="D13" s="68">
        <v>1</v>
      </c>
      <c r="E13" s="68">
        <v>1</v>
      </c>
      <c r="F13" s="68">
        <v>6</v>
      </c>
      <c r="G13" s="28">
        <v>9</v>
      </c>
      <c r="H13" s="29">
        <v>0</v>
      </c>
      <c r="I13" s="68">
        <v>0</v>
      </c>
      <c r="J13" s="68">
        <v>0</v>
      </c>
      <c r="K13" s="106">
        <v>0</v>
      </c>
      <c r="L13" s="106">
        <v>0</v>
      </c>
      <c r="M13" s="28">
        <v>0</v>
      </c>
      <c r="N13" s="29">
        <v>0</v>
      </c>
      <c r="O13" s="13">
        <v>0</v>
      </c>
      <c r="P13" s="13">
        <v>0</v>
      </c>
      <c r="Q13" s="30">
        <v>0</v>
      </c>
      <c r="R13" s="30">
        <v>0</v>
      </c>
      <c r="S13" s="68">
        <v>0</v>
      </c>
      <c r="T13" s="287"/>
      <c r="U13" s="287"/>
      <c r="V13" s="287"/>
      <c r="W13" s="287"/>
      <c r="X13" s="287"/>
      <c r="Y13" s="287"/>
      <c r="Z13" s="287"/>
      <c r="AA13" s="287"/>
      <c r="AB13" s="287"/>
      <c r="AC13" s="287"/>
      <c r="AD13" s="287"/>
      <c r="AE13" s="287"/>
      <c r="AF13" s="287"/>
      <c r="AG13" s="287"/>
      <c r="AH13" s="287"/>
      <c r="AI13" s="287"/>
      <c r="AJ13" s="287"/>
      <c r="AK13" s="287"/>
      <c r="AL13" s="287"/>
      <c r="AM13" s="287"/>
      <c r="AN13" s="287"/>
      <c r="AO13" s="287"/>
      <c r="AP13" s="287"/>
      <c r="AQ13" s="287"/>
      <c r="AR13" s="287"/>
      <c r="AS13" s="287"/>
      <c r="AT13" s="287"/>
      <c r="AU13" s="287"/>
      <c r="AV13" s="287"/>
      <c r="AW13" s="287"/>
      <c r="AX13" s="287"/>
      <c r="AY13" s="287"/>
      <c r="AZ13" s="287"/>
      <c r="BA13" s="287"/>
      <c r="BB13" s="287"/>
      <c r="BC13" s="287"/>
    </row>
    <row r="14" spans="1:55">
      <c r="A14" s="104" t="s">
        <v>79</v>
      </c>
      <c r="B14" s="117"/>
      <c r="C14" s="117"/>
      <c r="D14" s="117"/>
      <c r="E14" s="117"/>
      <c r="F14" s="117"/>
      <c r="G14" s="117"/>
      <c r="H14" s="117"/>
      <c r="I14" s="117"/>
      <c r="J14" s="117"/>
      <c r="K14" s="117"/>
      <c r="L14" s="117"/>
      <c r="M14" s="117"/>
      <c r="N14" s="117"/>
      <c r="O14" s="22"/>
      <c r="P14" s="22"/>
      <c r="Q14" s="22"/>
      <c r="R14" s="22"/>
      <c r="S14" s="104"/>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row>
    <row r="15" spans="1:55" s="99" customFormat="1">
      <c r="A15" s="106" t="s">
        <v>80</v>
      </c>
      <c r="B15" s="106">
        <v>9</v>
      </c>
      <c r="C15" s="106">
        <v>8</v>
      </c>
      <c r="D15" s="106">
        <v>20</v>
      </c>
      <c r="E15" s="106">
        <v>33</v>
      </c>
      <c r="F15" s="106">
        <v>56</v>
      </c>
      <c r="G15" s="111">
        <v>127</v>
      </c>
      <c r="H15" s="106">
        <v>5</v>
      </c>
      <c r="I15" s="106">
        <v>5</v>
      </c>
      <c r="J15" s="106">
        <v>8</v>
      </c>
      <c r="K15" s="106">
        <v>21</v>
      </c>
      <c r="L15" s="106">
        <v>64</v>
      </c>
      <c r="M15" s="106">
        <v>103</v>
      </c>
      <c r="N15" s="112">
        <v>1299</v>
      </c>
      <c r="O15" s="106">
        <v>1721</v>
      </c>
      <c r="P15" s="106">
        <v>2846</v>
      </c>
      <c r="Q15" s="106">
        <v>4579</v>
      </c>
      <c r="R15" s="106">
        <v>7481</v>
      </c>
      <c r="S15" s="106">
        <v>17948</v>
      </c>
    </row>
    <row r="16" spans="1:55" s="99" customFormat="1">
      <c r="A16" s="106" t="s">
        <v>403</v>
      </c>
      <c r="B16" s="106">
        <v>0</v>
      </c>
      <c r="C16" s="106">
        <v>1</v>
      </c>
      <c r="D16" s="106">
        <v>6</v>
      </c>
      <c r="E16" s="106">
        <v>7</v>
      </c>
      <c r="F16" s="106">
        <v>35</v>
      </c>
      <c r="G16" s="111">
        <v>50</v>
      </c>
      <c r="H16" s="106">
        <v>0</v>
      </c>
      <c r="I16" s="106">
        <v>1</v>
      </c>
      <c r="J16" s="106">
        <v>3</v>
      </c>
      <c r="K16" s="106">
        <v>7</v>
      </c>
      <c r="L16" s="106">
        <v>37</v>
      </c>
      <c r="M16" s="106">
        <v>48</v>
      </c>
      <c r="N16" s="112">
        <v>285</v>
      </c>
      <c r="O16" s="106">
        <v>404</v>
      </c>
      <c r="P16" s="106">
        <v>678</v>
      </c>
      <c r="Q16" s="106">
        <v>1431</v>
      </c>
      <c r="R16" s="106">
        <v>4115</v>
      </c>
      <c r="S16" s="106">
        <v>6955</v>
      </c>
    </row>
    <row r="17" spans="1:55" s="99" customFormat="1">
      <c r="A17" s="533" t="s">
        <v>551</v>
      </c>
      <c r="B17" s="106">
        <v>17</v>
      </c>
      <c r="C17" s="106">
        <v>9</v>
      </c>
      <c r="D17" s="106">
        <v>4</v>
      </c>
      <c r="E17" s="106">
        <v>21</v>
      </c>
      <c r="F17" s="106">
        <v>25</v>
      </c>
      <c r="G17" s="111">
        <v>76</v>
      </c>
      <c r="H17" s="106">
        <v>5</v>
      </c>
      <c r="I17" s="106">
        <v>2</v>
      </c>
      <c r="J17" s="106">
        <v>4</v>
      </c>
      <c r="K17" s="106">
        <v>8</v>
      </c>
      <c r="L17" s="106">
        <v>6</v>
      </c>
      <c r="M17" s="106">
        <v>25</v>
      </c>
      <c r="N17" s="112">
        <v>1354</v>
      </c>
      <c r="O17" s="106">
        <v>1500</v>
      </c>
      <c r="P17" s="106">
        <v>1812</v>
      </c>
      <c r="Q17" s="106">
        <v>2163</v>
      </c>
      <c r="R17" s="106">
        <v>1703</v>
      </c>
      <c r="S17" s="106">
        <v>8613</v>
      </c>
    </row>
    <row r="18" spans="1:55" s="99" customFormat="1">
      <c r="A18" s="533" t="s">
        <v>552</v>
      </c>
      <c r="B18" s="107">
        <v>33</v>
      </c>
      <c r="C18" s="107">
        <v>46</v>
      </c>
      <c r="D18" s="107">
        <v>47</v>
      </c>
      <c r="E18" s="107">
        <v>27</v>
      </c>
      <c r="F18" s="107">
        <v>40</v>
      </c>
      <c r="G18" s="113">
        <v>195</v>
      </c>
      <c r="H18" s="106">
        <v>16</v>
      </c>
      <c r="I18" s="106">
        <v>25</v>
      </c>
      <c r="J18" s="106">
        <v>26</v>
      </c>
      <c r="K18" s="106">
        <v>22</v>
      </c>
      <c r="L18" s="106">
        <v>28</v>
      </c>
      <c r="M18" s="106">
        <v>118</v>
      </c>
      <c r="N18" s="114">
        <v>6241</v>
      </c>
      <c r="O18" s="107">
        <v>6323</v>
      </c>
      <c r="P18" s="107">
        <v>6319</v>
      </c>
      <c r="Q18" s="107">
        <v>6217</v>
      </c>
      <c r="R18" s="107">
        <v>3369</v>
      </c>
      <c r="S18" s="107">
        <v>28519</v>
      </c>
    </row>
    <row r="19" spans="1:55">
      <c r="A19" s="104" t="s">
        <v>187</v>
      </c>
      <c r="B19" s="117"/>
      <c r="C19" s="117"/>
      <c r="D19" s="117"/>
      <c r="E19" s="117"/>
      <c r="F19" s="117"/>
      <c r="G19" s="117"/>
      <c r="H19" s="117"/>
      <c r="I19" s="117"/>
      <c r="J19" s="117"/>
      <c r="K19" s="117"/>
      <c r="L19" s="117"/>
      <c r="M19" s="117"/>
      <c r="N19" s="117"/>
      <c r="O19" s="117"/>
      <c r="P19" s="25"/>
      <c r="Q19" s="25"/>
      <c r="R19" s="25"/>
      <c r="S19" s="2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row>
    <row r="20" spans="1:55">
      <c r="A20" s="68" t="s">
        <v>82</v>
      </c>
      <c r="B20" s="68">
        <v>2</v>
      </c>
      <c r="C20" s="68">
        <v>3</v>
      </c>
      <c r="D20" s="68">
        <v>5</v>
      </c>
      <c r="E20" s="68">
        <v>9</v>
      </c>
      <c r="F20" s="68">
        <v>22</v>
      </c>
      <c r="G20" s="28">
        <v>41</v>
      </c>
      <c r="H20" s="29">
        <v>0</v>
      </c>
      <c r="I20" s="68">
        <v>7</v>
      </c>
      <c r="J20" s="68">
        <v>3</v>
      </c>
      <c r="K20" s="68">
        <v>9</v>
      </c>
      <c r="L20" s="68">
        <v>14</v>
      </c>
      <c r="M20" s="28">
        <v>33</v>
      </c>
      <c r="N20" s="29">
        <v>233</v>
      </c>
      <c r="O20" s="68">
        <v>354</v>
      </c>
      <c r="P20" s="68">
        <v>526</v>
      </c>
      <c r="Q20" s="68">
        <v>978</v>
      </c>
      <c r="R20" s="68">
        <v>1784</v>
      </c>
      <c r="S20" s="68">
        <v>3881</v>
      </c>
      <c r="T20" s="421"/>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row>
    <row r="21" spans="1:55">
      <c r="A21" s="68" t="s">
        <v>83</v>
      </c>
      <c r="B21" s="68">
        <v>4</v>
      </c>
      <c r="C21" s="68">
        <v>11</v>
      </c>
      <c r="D21" s="68">
        <v>11</v>
      </c>
      <c r="E21" s="68">
        <v>17</v>
      </c>
      <c r="F21" s="68">
        <v>35</v>
      </c>
      <c r="G21" s="28">
        <v>79</v>
      </c>
      <c r="H21" s="29">
        <v>0</v>
      </c>
      <c r="I21" s="68">
        <v>3</v>
      </c>
      <c r="J21" s="68">
        <v>9</v>
      </c>
      <c r="K21" s="68">
        <v>13</v>
      </c>
      <c r="L21" s="68">
        <v>48</v>
      </c>
      <c r="M21" s="28">
        <v>73</v>
      </c>
      <c r="N21" s="29">
        <v>789</v>
      </c>
      <c r="O21" s="68">
        <v>1248</v>
      </c>
      <c r="P21" s="68">
        <v>1832</v>
      </c>
      <c r="Q21" s="68">
        <v>2951</v>
      </c>
      <c r="R21" s="68">
        <v>4686</v>
      </c>
      <c r="S21" s="68">
        <v>11530</v>
      </c>
      <c r="T21" s="421"/>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c r="AU21" s="287"/>
      <c r="AV21" s="287"/>
      <c r="AW21" s="287"/>
      <c r="AX21" s="287"/>
      <c r="AY21" s="287"/>
      <c r="AZ21" s="287"/>
      <c r="BA21" s="287"/>
      <c r="BB21" s="287"/>
      <c r="BC21" s="287"/>
    </row>
    <row r="22" spans="1:55">
      <c r="A22" s="68" t="s">
        <v>84</v>
      </c>
      <c r="B22" s="68">
        <v>8</v>
      </c>
      <c r="C22" s="68">
        <v>12</v>
      </c>
      <c r="D22" s="68">
        <v>12</v>
      </c>
      <c r="E22" s="68">
        <v>22</v>
      </c>
      <c r="F22" s="68">
        <v>33</v>
      </c>
      <c r="G22" s="28">
        <v>88</v>
      </c>
      <c r="H22" s="29">
        <v>8</v>
      </c>
      <c r="I22" s="68">
        <v>7</v>
      </c>
      <c r="J22" s="68">
        <v>8</v>
      </c>
      <c r="K22" s="68">
        <v>18</v>
      </c>
      <c r="L22" s="68">
        <v>27</v>
      </c>
      <c r="M22" s="28">
        <v>68</v>
      </c>
      <c r="N22" s="29">
        <v>1914</v>
      </c>
      <c r="O22" s="68">
        <v>2468</v>
      </c>
      <c r="P22" s="68">
        <v>3195</v>
      </c>
      <c r="Q22" s="68">
        <v>3930</v>
      </c>
      <c r="R22" s="68">
        <v>4283</v>
      </c>
      <c r="S22" s="68">
        <v>15863</v>
      </c>
      <c r="T22" s="421"/>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87"/>
    </row>
    <row r="23" spans="1:55">
      <c r="A23" s="68" t="s">
        <v>85</v>
      </c>
      <c r="B23" s="68">
        <v>16</v>
      </c>
      <c r="C23" s="68">
        <v>12</v>
      </c>
      <c r="D23" s="68">
        <v>29</v>
      </c>
      <c r="E23" s="68">
        <v>16</v>
      </c>
      <c r="F23" s="68">
        <v>43</v>
      </c>
      <c r="G23" s="28">
        <v>117</v>
      </c>
      <c r="H23" s="29">
        <v>6</v>
      </c>
      <c r="I23" s="68">
        <v>6</v>
      </c>
      <c r="J23" s="68">
        <v>9</v>
      </c>
      <c r="K23" s="68">
        <v>7</v>
      </c>
      <c r="L23" s="68">
        <v>24</v>
      </c>
      <c r="M23" s="28">
        <v>52</v>
      </c>
      <c r="N23" s="29">
        <v>3281</v>
      </c>
      <c r="O23" s="68">
        <v>3299</v>
      </c>
      <c r="P23" s="68">
        <v>3571</v>
      </c>
      <c r="Q23" s="68">
        <v>3926</v>
      </c>
      <c r="R23" s="68">
        <v>3501</v>
      </c>
      <c r="S23" s="68">
        <v>17635</v>
      </c>
      <c r="T23" s="421"/>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287"/>
      <c r="AZ23" s="287"/>
      <c r="BA23" s="287"/>
      <c r="BB23" s="287"/>
      <c r="BC23" s="287"/>
    </row>
    <row r="24" spans="1:55">
      <c r="A24" s="68" t="s">
        <v>86</v>
      </c>
      <c r="B24" s="68">
        <v>25</v>
      </c>
      <c r="C24" s="68">
        <v>18</v>
      </c>
      <c r="D24" s="68">
        <v>11</v>
      </c>
      <c r="E24" s="68">
        <v>18</v>
      </c>
      <c r="F24" s="68">
        <v>17</v>
      </c>
      <c r="G24" s="28">
        <v>90</v>
      </c>
      <c r="H24" s="29">
        <v>12</v>
      </c>
      <c r="I24" s="68">
        <v>5</v>
      </c>
      <c r="J24" s="68">
        <v>5</v>
      </c>
      <c r="K24" s="68">
        <v>8</v>
      </c>
      <c r="L24" s="68">
        <v>19</v>
      </c>
      <c r="M24" s="28">
        <v>49</v>
      </c>
      <c r="N24" s="29">
        <v>2362</v>
      </c>
      <c r="O24" s="68">
        <v>2097</v>
      </c>
      <c r="P24" s="68">
        <v>2024</v>
      </c>
      <c r="Q24" s="68">
        <v>2082</v>
      </c>
      <c r="R24" s="68">
        <v>1865</v>
      </c>
      <c r="S24" s="68">
        <v>10460</v>
      </c>
      <c r="T24" s="421"/>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row>
    <row r="25" spans="1:55">
      <c r="A25" s="68" t="s">
        <v>87</v>
      </c>
      <c r="B25" s="68">
        <v>4</v>
      </c>
      <c r="C25" s="68">
        <v>8</v>
      </c>
      <c r="D25" s="68">
        <v>9</v>
      </c>
      <c r="E25" s="68">
        <v>6</v>
      </c>
      <c r="F25" s="68">
        <v>6</v>
      </c>
      <c r="G25" s="28">
        <v>33</v>
      </c>
      <c r="H25" s="29">
        <v>0</v>
      </c>
      <c r="I25" s="68">
        <v>5</v>
      </c>
      <c r="J25" s="68">
        <v>6</v>
      </c>
      <c r="K25" s="68">
        <v>3</v>
      </c>
      <c r="L25" s="68">
        <v>2</v>
      </c>
      <c r="M25" s="28">
        <v>16</v>
      </c>
      <c r="N25" s="29">
        <v>600</v>
      </c>
      <c r="O25" s="68">
        <v>482</v>
      </c>
      <c r="P25" s="68">
        <v>507</v>
      </c>
      <c r="Q25" s="68">
        <v>523</v>
      </c>
      <c r="R25" s="68">
        <v>549</v>
      </c>
      <c r="S25" s="68">
        <v>2666</v>
      </c>
      <c r="T25" s="421"/>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row>
    <row r="26" spans="1:55">
      <c r="A26" s="68" t="s">
        <v>69</v>
      </c>
      <c r="B26" s="68">
        <v>0</v>
      </c>
      <c r="C26" s="68">
        <v>0</v>
      </c>
      <c r="D26" s="68">
        <v>0</v>
      </c>
      <c r="E26" s="68">
        <v>0</v>
      </c>
      <c r="F26" s="68">
        <v>0</v>
      </c>
      <c r="G26" s="28">
        <v>0</v>
      </c>
      <c r="H26" s="29">
        <v>0</v>
      </c>
      <c r="I26" s="68">
        <v>0</v>
      </c>
      <c r="J26" s="68">
        <v>1</v>
      </c>
      <c r="K26" s="68">
        <v>0</v>
      </c>
      <c r="L26" s="68">
        <v>1</v>
      </c>
      <c r="M26" s="28">
        <v>3</v>
      </c>
      <c r="N26" s="13">
        <v>0</v>
      </c>
      <c r="O26" s="13">
        <v>0</v>
      </c>
      <c r="P26" s="13">
        <v>0</v>
      </c>
      <c r="Q26" s="13">
        <v>0</v>
      </c>
      <c r="R26" s="13">
        <v>0</v>
      </c>
      <c r="S26" s="68">
        <v>0</v>
      </c>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7"/>
      <c r="AZ26" s="287"/>
      <c r="BA26" s="287"/>
      <c r="BB26" s="287"/>
      <c r="BC26" s="287"/>
    </row>
    <row r="27" spans="1:55">
      <c r="A27" s="104" t="s">
        <v>119</v>
      </c>
      <c r="B27" s="117"/>
      <c r="C27" s="117"/>
      <c r="D27" s="117"/>
      <c r="E27" s="117"/>
      <c r="F27" s="117"/>
      <c r="G27" s="117"/>
      <c r="H27" s="117"/>
      <c r="I27" s="117"/>
      <c r="J27" s="117"/>
      <c r="K27" s="117"/>
      <c r="L27" s="117"/>
      <c r="M27" s="117"/>
      <c r="N27" s="117"/>
      <c r="O27" s="117"/>
      <c r="P27" s="117"/>
      <c r="Q27" s="25"/>
      <c r="R27" s="25"/>
      <c r="S27" s="2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row>
    <row r="28" spans="1:55">
      <c r="A28" s="68" t="s">
        <v>118</v>
      </c>
      <c r="B28" s="68">
        <v>44</v>
      </c>
      <c r="C28" s="68">
        <v>50</v>
      </c>
      <c r="D28" s="68">
        <v>56</v>
      </c>
      <c r="E28" s="68">
        <v>53</v>
      </c>
      <c r="F28" s="68">
        <v>100</v>
      </c>
      <c r="G28" s="28">
        <v>307</v>
      </c>
      <c r="H28" s="29">
        <v>9</v>
      </c>
      <c r="I28" s="68">
        <v>17</v>
      </c>
      <c r="J28" s="68">
        <v>22</v>
      </c>
      <c r="K28" s="68">
        <v>32</v>
      </c>
      <c r="L28" s="68">
        <v>63</v>
      </c>
      <c r="M28" s="28">
        <v>143</v>
      </c>
      <c r="N28" s="29">
        <v>91</v>
      </c>
      <c r="O28" s="68">
        <v>100</v>
      </c>
      <c r="P28" s="68">
        <v>139</v>
      </c>
      <c r="Q28" s="68">
        <v>178</v>
      </c>
      <c r="R28" s="68">
        <v>262</v>
      </c>
      <c r="S28" s="68">
        <v>775</v>
      </c>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row>
    <row r="29" spans="1:55">
      <c r="A29" s="68" t="s">
        <v>70</v>
      </c>
      <c r="B29" s="68">
        <v>5</v>
      </c>
      <c r="C29" s="68">
        <v>6</v>
      </c>
      <c r="D29" s="68">
        <v>10</v>
      </c>
      <c r="E29" s="68">
        <v>14</v>
      </c>
      <c r="F29" s="68">
        <v>19</v>
      </c>
      <c r="G29" s="28">
        <v>54</v>
      </c>
      <c r="H29" s="29">
        <v>4</v>
      </c>
      <c r="I29" s="68">
        <v>5</v>
      </c>
      <c r="J29" s="68">
        <v>0</v>
      </c>
      <c r="K29" s="68">
        <v>9</v>
      </c>
      <c r="L29" s="68">
        <v>13</v>
      </c>
      <c r="M29" s="28">
        <v>31</v>
      </c>
      <c r="N29" s="29">
        <v>607</v>
      </c>
      <c r="O29" s="68">
        <v>618</v>
      </c>
      <c r="P29" s="68">
        <v>694</v>
      </c>
      <c r="Q29" s="68">
        <v>893</v>
      </c>
      <c r="R29" s="68">
        <v>1114</v>
      </c>
      <c r="S29" s="68">
        <v>3935</v>
      </c>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row>
    <row r="30" spans="1:55">
      <c r="A30" s="68" t="s">
        <v>71</v>
      </c>
      <c r="B30" s="68">
        <v>10</v>
      </c>
      <c r="C30" s="68">
        <v>8</v>
      </c>
      <c r="D30" s="68">
        <v>10</v>
      </c>
      <c r="E30" s="68">
        <v>19</v>
      </c>
      <c r="F30" s="68">
        <v>36</v>
      </c>
      <c r="G30" s="28">
        <v>83</v>
      </c>
      <c r="H30" s="29">
        <v>11</v>
      </c>
      <c r="I30" s="68">
        <v>11</v>
      </c>
      <c r="J30" s="68">
        <v>17</v>
      </c>
      <c r="K30" s="68">
        <v>16</v>
      </c>
      <c r="L30" s="68">
        <v>51</v>
      </c>
      <c r="M30" s="28">
        <v>106</v>
      </c>
      <c r="N30" s="29">
        <v>8272</v>
      </c>
      <c r="O30" s="68">
        <v>9001</v>
      </c>
      <c r="P30" s="68">
        <v>10541</v>
      </c>
      <c r="Q30" s="68">
        <v>12980</v>
      </c>
      <c r="R30" s="68">
        <v>14856</v>
      </c>
      <c r="S30" s="68">
        <v>55825</v>
      </c>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c r="BA30" s="287"/>
      <c r="BB30" s="287"/>
      <c r="BC30" s="287"/>
    </row>
    <row r="31" spans="1:55">
      <c r="A31" s="68" t="s">
        <v>72</v>
      </c>
      <c r="B31" s="106">
        <v>0</v>
      </c>
      <c r="C31" s="68">
        <v>0</v>
      </c>
      <c r="D31" s="68">
        <v>1</v>
      </c>
      <c r="E31" s="68">
        <v>1</v>
      </c>
      <c r="F31" s="106">
        <v>0</v>
      </c>
      <c r="G31" s="28">
        <v>2</v>
      </c>
      <c r="H31" s="29">
        <v>0</v>
      </c>
      <c r="I31" s="68">
        <v>0</v>
      </c>
      <c r="J31" s="68">
        <v>0</v>
      </c>
      <c r="K31" s="68">
        <v>1</v>
      </c>
      <c r="L31" s="68">
        <v>1</v>
      </c>
      <c r="M31" s="28">
        <v>2</v>
      </c>
      <c r="N31" s="29">
        <v>209</v>
      </c>
      <c r="O31" s="68">
        <v>227</v>
      </c>
      <c r="P31" s="68">
        <v>279</v>
      </c>
      <c r="Q31" s="68">
        <v>336</v>
      </c>
      <c r="R31" s="106">
        <v>427</v>
      </c>
      <c r="S31" s="68">
        <v>1481</v>
      </c>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c r="BC31" s="287"/>
    </row>
    <row r="32" spans="1:55">
      <c r="A32" s="68" t="s">
        <v>69</v>
      </c>
      <c r="B32" s="106">
        <v>0</v>
      </c>
      <c r="C32" s="106">
        <v>0</v>
      </c>
      <c r="D32" s="106">
        <v>0</v>
      </c>
      <c r="E32" s="106">
        <v>1</v>
      </c>
      <c r="F32" s="106">
        <v>1</v>
      </c>
      <c r="G32" s="28">
        <v>2</v>
      </c>
      <c r="H32" s="29">
        <v>2</v>
      </c>
      <c r="I32" s="68">
        <v>0</v>
      </c>
      <c r="J32" s="68">
        <v>2</v>
      </c>
      <c r="K32" s="68">
        <v>0</v>
      </c>
      <c r="L32" s="68">
        <v>7</v>
      </c>
      <c r="M32" s="28">
        <v>12</v>
      </c>
      <c r="N32" s="29">
        <v>0</v>
      </c>
      <c r="O32" s="68">
        <v>2</v>
      </c>
      <c r="P32" s="68">
        <v>2</v>
      </c>
      <c r="Q32" s="68">
        <v>3</v>
      </c>
      <c r="R32" s="68">
        <v>9</v>
      </c>
      <c r="S32" s="68">
        <v>19</v>
      </c>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row>
    <row r="33" spans="1:55">
      <c r="A33" s="104" t="s">
        <v>1</v>
      </c>
      <c r="B33" s="117"/>
      <c r="C33" s="117"/>
      <c r="D33" s="117"/>
      <c r="E33" s="117"/>
      <c r="F33" s="117"/>
      <c r="G33" s="117"/>
      <c r="H33" s="117"/>
      <c r="I33" s="117"/>
      <c r="J33" s="117"/>
      <c r="K33" s="117"/>
      <c r="L33" s="117"/>
      <c r="M33" s="117"/>
      <c r="N33" s="117"/>
      <c r="O33" s="117"/>
      <c r="P33" s="117"/>
      <c r="Q33" s="25"/>
      <c r="R33" s="25"/>
      <c r="S33" s="2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287"/>
    </row>
    <row r="34" spans="1:55">
      <c r="A34" s="68" t="s">
        <v>112</v>
      </c>
      <c r="B34" s="68">
        <v>41</v>
      </c>
      <c r="C34" s="68">
        <v>45</v>
      </c>
      <c r="D34" s="68">
        <v>53</v>
      </c>
      <c r="E34" s="68">
        <v>52</v>
      </c>
      <c r="F34" s="68">
        <v>88</v>
      </c>
      <c r="G34" s="28">
        <v>283</v>
      </c>
      <c r="H34" s="29">
        <v>9</v>
      </c>
      <c r="I34" s="68">
        <v>13</v>
      </c>
      <c r="J34" s="68">
        <v>19</v>
      </c>
      <c r="K34" s="68">
        <v>29</v>
      </c>
      <c r="L34" s="68">
        <v>58</v>
      </c>
      <c r="M34" s="28">
        <v>128</v>
      </c>
      <c r="N34" s="29">
        <v>30</v>
      </c>
      <c r="O34" s="68">
        <v>38</v>
      </c>
      <c r="P34" s="106">
        <v>43</v>
      </c>
      <c r="Q34" s="106">
        <v>73</v>
      </c>
      <c r="R34" s="106">
        <v>104</v>
      </c>
      <c r="S34" s="106">
        <v>291</v>
      </c>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row>
    <row r="35" spans="1:55">
      <c r="A35" s="68" t="s">
        <v>115</v>
      </c>
      <c r="B35" s="68">
        <v>4</v>
      </c>
      <c r="C35" s="68">
        <v>5</v>
      </c>
      <c r="D35" s="68">
        <v>5</v>
      </c>
      <c r="E35" s="68">
        <v>7</v>
      </c>
      <c r="F35" s="68">
        <v>12</v>
      </c>
      <c r="G35" s="28">
        <v>33</v>
      </c>
      <c r="H35" s="29">
        <v>1</v>
      </c>
      <c r="I35" s="68">
        <v>6</v>
      </c>
      <c r="J35" s="68">
        <v>2</v>
      </c>
      <c r="K35" s="68">
        <v>3</v>
      </c>
      <c r="L35" s="68">
        <v>7</v>
      </c>
      <c r="M35" s="28">
        <v>19</v>
      </c>
      <c r="N35" s="29">
        <v>43</v>
      </c>
      <c r="O35" s="68">
        <v>49</v>
      </c>
      <c r="P35" s="106">
        <v>67</v>
      </c>
      <c r="Q35" s="106">
        <v>85</v>
      </c>
      <c r="R35" s="106">
        <v>110</v>
      </c>
      <c r="S35" s="106">
        <v>356</v>
      </c>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c r="BA35" s="287"/>
      <c r="BB35" s="287"/>
      <c r="BC35" s="287"/>
    </row>
    <row r="36" spans="1:55">
      <c r="A36" s="68" t="s">
        <v>113</v>
      </c>
      <c r="B36" s="68">
        <v>4</v>
      </c>
      <c r="C36" s="68">
        <v>5</v>
      </c>
      <c r="D36" s="68">
        <v>7</v>
      </c>
      <c r="E36" s="68">
        <v>13</v>
      </c>
      <c r="F36" s="68">
        <v>21</v>
      </c>
      <c r="G36" s="28">
        <v>50</v>
      </c>
      <c r="H36" s="29">
        <v>6</v>
      </c>
      <c r="I36" s="68">
        <v>4</v>
      </c>
      <c r="J36" s="68">
        <v>5</v>
      </c>
      <c r="K36" s="68">
        <v>7</v>
      </c>
      <c r="L36" s="68">
        <v>12</v>
      </c>
      <c r="M36" s="28">
        <v>34</v>
      </c>
      <c r="N36" s="29">
        <v>418</v>
      </c>
      <c r="O36" s="68">
        <v>455</v>
      </c>
      <c r="P36" s="106">
        <v>552</v>
      </c>
      <c r="Q36" s="106">
        <v>737</v>
      </c>
      <c r="R36" s="106">
        <v>971</v>
      </c>
      <c r="S36" s="106">
        <v>3144</v>
      </c>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c r="AU36" s="287"/>
      <c r="AV36" s="287"/>
      <c r="AW36" s="287"/>
      <c r="AX36" s="287"/>
      <c r="AY36" s="287"/>
      <c r="AZ36" s="287"/>
      <c r="BA36" s="287"/>
      <c r="BB36" s="287"/>
      <c r="BC36" s="287"/>
    </row>
    <row r="37" spans="1:55">
      <c r="A37" s="68" t="s">
        <v>114</v>
      </c>
      <c r="B37" s="68">
        <v>10</v>
      </c>
      <c r="C37" s="68">
        <v>8</v>
      </c>
      <c r="D37" s="68">
        <v>12</v>
      </c>
      <c r="E37" s="68">
        <v>16</v>
      </c>
      <c r="F37" s="68">
        <v>29</v>
      </c>
      <c r="G37" s="28">
        <v>75</v>
      </c>
      <c r="H37" s="29">
        <v>9</v>
      </c>
      <c r="I37" s="68">
        <v>10</v>
      </c>
      <c r="J37" s="68">
        <v>15</v>
      </c>
      <c r="K37" s="68">
        <v>19</v>
      </c>
      <c r="L37" s="68">
        <v>53</v>
      </c>
      <c r="M37" s="28">
        <v>106</v>
      </c>
      <c r="N37" s="29">
        <v>8462</v>
      </c>
      <c r="O37" s="68">
        <v>9146</v>
      </c>
      <c r="P37" s="106">
        <v>10688</v>
      </c>
      <c r="Q37" s="106">
        <v>13120</v>
      </c>
      <c r="R37" s="106">
        <v>14987</v>
      </c>
      <c r="S37" s="106">
        <v>56574</v>
      </c>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c r="AU37" s="287"/>
      <c r="AV37" s="287"/>
      <c r="AW37" s="287"/>
      <c r="AX37" s="287"/>
      <c r="AY37" s="287"/>
      <c r="AZ37" s="287"/>
      <c r="BA37" s="287"/>
      <c r="BB37" s="287"/>
      <c r="BC37" s="287"/>
    </row>
    <row r="38" spans="1:55">
      <c r="A38" s="68" t="s">
        <v>116</v>
      </c>
      <c r="B38" s="106">
        <v>0</v>
      </c>
      <c r="C38" s="106">
        <v>0</v>
      </c>
      <c r="D38" s="106">
        <v>0</v>
      </c>
      <c r="E38" s="106">
        <v>0</v>
      </c>
      <c r="F38" s="106">
        <v>1</v>
      </c>
      <c r="G38" s="28">
        <v>1</v>
      </c>
      <c r="H38" s="29">
        <v>0</v>
      </c>
      <c r="I38" s="68">
        <v>0</v>
      </c>
      <c r="J38" s="68">
        <v>0</v>
      </c>
      <c r="K38" s="68">
        <v>0</v>
      </c>
      <c r="L38" s="68">
        <v>1</v>
      </c>
      <c r="M38" s="28">
        <v>1</v>
      </c>
      <c r="N38" s="29">
        <v>225</v>
      </c>
      <c r="O38" s="68">
        <v>257</v>
      </c>
      <c r="P38" s="106">
        <v>302</v>
      </c>
      <c r="Q38" s="106">
        <v>368</v>
      </c>
      <c r="R38" s="106">
        <v>484</v>
      </c>
      <c r="S38" s="106">
        <v>1642</v>
      </c>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row>
    <row r="39" spans="1:55">
      <c r="A39" s="17" t="s">
        <v>69</v>
      </c>
      <c r="B39" s="17">
        <v>0</v>
      </c>
      <c r="C39" s="17">
        <v>1</v>
      </c>
      <c r="D39" s="17">
        <v>0</v>
      </c>
      <c r="E39" s="17">
        <v>0</v>
      </c>
      <c r="F39" s="17">
        <v>5</v>
      </c>
      <c r="G39" s="31">
        <v>6</v>
      </c>
      <c r="H39" s="32">
        <v>1</v>
      </c>
      <c r="I39" s="17">
        <v>0</v>
      </c>
      <c r="J39" s="17">
        <v>0</v>
      </c>
      <c r="K39" s="17">
        <v>0</v>
      </c>
      <c r="L39" s="17">
        <v>4</v>
      </c>
      <c r="M39" s="31">
        <v>6</v>
      </c>
      <c r="N39" s="32">
        <v>1</v>
      </c>
      <c r="O39" s="17">
        <v>3</v>
      </c>
      <c r="P39" s="107">
        <v>3</v>
      </c>
      <c r="Q39" s="107">
        <v>7</v>
      </c>
      <c r="R39" s="107">
        <v>12</v>
      </c>
      <c r="S39" s="107">
        <v>28</v>
      </c>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row>
    <row r="40" spans="1:55" s="432" customFormat="1">
      <c r="A40" s="80" t="s">
        <v>506</v>
      </c>
      <c r="B40" s="68"/>
      <c r="C40" s="68"/>
      <c r="D40" s="68"/>
      <c r="E40" s="68"/>
      <c r="F40" s="68"/>
      <c r="G40" s="68"/>
      <c r="H40" s="68"/>
      <c r="I40" s="68"/>
      <c r="J40" s="68"/>
      <c r="K40" s="68"/>
      <c r="L40" s="68"/>
      <c r="M40" s="68"/>
      <c r="N40" s="68"/>
      <c r="O40" s="68"/>
      <c r="P40" s="106"/>
      <c r="Q40" s="106"/>
      <c r="R40" s="106"/>
      <c r="S40" s="106"/>
    </row>
    <row r="41" spans="1:55">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row>
    <row r="43" spans="1:55" s="93" customFormat="1" ht="26.25" customHeight="1">
      <c r="A43" s="645" t="str">
        <f>Contents!E22</f>
        <v xml:space="preserve">Table 18: Rate of fetal deaths and infant deaths for each deprivation quintile of residence, by sex, ethnic group, maternal age group, gestational age and birthweight, 2012
</v>
      </c>
      <c r="B43" s="645"/>
      <c r="C43" s="645"/>
      <c r="D43" s="645"/>
      <c r="E43" s="645"/>
      <c r="F43" s="645"/>
      <c r="G43" s="645"/>
      <c r="H43" s="645"/>
      <c r="I43" s="645"/>
      <c r="J43" s="645"/>
      <c r="K43" s="645"/>
      <c r="L43" s="645"/>
      <c r="M43" s="645"/>
      <c r="N43" s="645"/>
      <c r="O43" s="645"/>
      <c r="P43" s="645"/>
      <c r="Q43" s="645"/>
      <c r="R43" s="645"/>
      <c r="S43" s="645"/>
    </row>
    <row r="44" spans="1:55">
      <c r="A44" s="641" t="s">
        <v>74</v>
      </c>
      <c r="B44" s="642" t="s">
        <v>190</v>
      </c>
      <c r="C44" s="642"/>
      <c r="D44" s="642"/>
      <c r="E44" s="642"/>
      <c r="F44" s="642"/>
      <c r="G44" s="642"/>
      <c r="H44" s="643" t="s">
        <v>191</v>
      </c>
      <c r="I44" s="642"/>
      <c r="J44" s="642"/>
      <c r="K44" s="642"/>
      <c r="L44" s="642"/>
      <c r="M44" s="642"/>
      <c r="N44" s="59"/>
      <c r="O44" s="59"/>
      <c r="P44" s="59"/>
      <c r="Q44" s="59"/>
      <c r="R44" s="59"/>
      <c r="S44" s="59"/>
      <c r="T44" s="59"/>
      <c r="U44" s="59"/>
      <c r="V44" s="59"/>
      <c r="W44" s="59"/>
      <c r="X44" s="59"/>
      <c r="Y44" s="59"/>
      <c r="Z44" s="59"/>
      <c r="AA44" s="59"/>
      <c r="AB44" s="59"/>
      <c r="AC44" s="59"/>
      <c r="AD44" s="59"/>
      <c r="AE44" s="59"/>
      <c r="AF44" s="59"/>
      <c r="AG44" s="59"/>
      <c r="AH44" s="59"/>
      <c r="AI44" s="59"/>
      <c r="AJ44" s="59"/>
      <c r="AK44" s="59"/>
    </row>
    <row r="45" spans="1:55">
      <c r="A45" s="632"/>
      <c r="B45" s="102" t="s">
        <v>125</v>
      </c>
      <c r="C45" s="102">
        <v>2</v>
      </c>
      <c r="D45" s="102">
        <v>3</v>
      </c>
      <c r="E45" s="102">
        <v>4</v>
      </c>
      <c r="F45" s="102" t="s">
        <v>126</v>
      </c>
      <c r="G45" s="103" t="s">
        <v>48</v>
      </c>
      <c r="H45" s="102" t="s">
        <v>125</v>
      </c>
      <c r="I45" s="102">
        <v>2</v>
      </c>
      <c r="J45" s="102">
        <v>3</v>
      </c>
      <c r="K45" s="102">
        <v>4</v>
      </c>
      <c r="L45" s="102" t="s">
        <v>126</v>
      </c>
      <c r="M45" s="102" t="s">
        <v>48</v>
      </c>
      <c r="N45" s="59"/>
      <c r="O45" s="59"/>
      <c r="P45" s="59"/>
      <c r="Q45" s="59"/>
      <c r="R45" s="59"/>
      <c r="S45" s="59"/>
      <c r="T45" s="59"/>
      <c r="U45" s="59"/>
      <c r="V45" s="59"/>
      <c r="W45" s="59"/>
      <c r="X45" s="59"/>
      <c r="Y45" s="59"/>
      <c r="Z45" s="59"/>
      <c r="AA45" s="59"/>
      <c r="AB45" s="59"/>
      <c r="AC45" s="59"/>
      <c r="AD45" s="59"/>
      <c r="AE45" s="59"/>
      <c r="AF45" s="59"/>
      <c r="AG45" s="59"/>
      <c r="AH45" s="59"/>
      <c r="AI45" s="59"/>
      <c r="AJ45" s="59"/>
      <c r="AK45" s="59"/>
    </row>
    <row r="46" spans="1:55">
      <c r="A46" s="104" t="s">
        <v>117</v>
      </c>
      <c r="B46" s="117"/>
      <c r="C46" s="117"/>
      <c r="D46" s="117"/>
      <c r="E46" s="117"/>
      <c r="F46" s="117"/>
      <c r="G46" s="117"/>
      <c r="H46" s="117"/>
      <c r="I46" s="117"/>
      <c r="J46" s="117"/>
      <c r="K46" s="117"/>
      <c r="L46" s="105"/>
      <c r="M46" s="105"/>
      <c r="N46" s="59"/>
      <c r="O46" s="59"/>
      <c r="P46" s="59"/>
      <c r="Q46" s="59"/>
      <c r="R46" s="59"/>
      <c r="S46" s="59"/>
      <c r="T46" s="59"/>
      <c r="U46" s="59"/>
      <c r="V46" s="59"/>
      <c r="W46" s="59"/>
      <c r="X46" s="59"/>
      <c r="Y46" s="59"/>
      <c r="Z46" s="59"/>
      <c r="AA46" s="59"/>
      <c r="AB46" s="59"/>
      <c r="AC46" s="59"/>
      <c r="AD46" s="59"/>
      <c r="AE46" s="59"/>
      <c r="AF46" s="59"/>
      <c r="AG46" s="59"/>
      <c r="AH46" s="59"/>
      <c r="AI46" s="59"/>
      <c r="AJ46" s="59"/>
      <c r="AK46" s="59"/>
    </row>
    <row r="47" spans="1:55" s="99" customFormat="1">
      <c r="A47" s="106" t="s">
        <v>48</v>
      </c>
      <c r="B47" s="108">
        <v>6.386663780038969</v>
      </c>
      <c r="C47" s="108">
        <v>6.3923292049540548</v>
      </c>
      <c r="D47" s="108">
        <v>6.5632458233890212</v>
      </c>
      <c r="E47" s="108">
        <v>6.0781875949716806</v>
      </c>
      <c r="F47" s="108">
        <v>9.2724679029957215</v>
      </c>
      <c r="G47" s="108">
        <v>7.1699502264615971</v>
      </c>
      <c r="H47" s="293">
        <v>2.8325525656389585</v>
      </c>
      <c r="I47" s="108">
        <v>3.3172496984318456</v>
      </c>
      <c r="J47" s="108">
        <v>3.5178035178035176</v>
      </c>
      <c r="K47" s="108">
        <v>4.0305767894371085</v>
      </c>
      <c r="L47" s="108">
        <v>8.0993520518358544</v>
      </c>
      <c r="M47" s="108">
        <v>4.7392600951076007</v>
      </c>
      <c r="N47" s="77"/>
      <c r="O47" s="77"/>
      <c r="P47" s="77"/>
      <c r="Q47" s="77"/>
      <c r="R47" s="77"/>
      <c r="S47" s="77"/>
      <c r="T47" s="77"/>
      <c r="U47" s="77"/>
      <c r="V47" s="77"/>
      <c r="W47" s="77"/>
      <c r="X47" s="77"/>
      <c r="Y47" s="77"/>
      <c r="Z47" s="77"/>
      <c r="AA47" s="77"/>
      <c r="AB47" s="77"/>
      <c r="AC47" s="77"/>
      <c r="AD47" s="77"/>
      <c r="AE47" s="77"/>
      <c r="AF47" s="77"/>
      <c r="AG47" s="77"/>
      <c r="AH47" s="77"/>
      <c r="AI47" s="77"/>
      <c r="AJ47" s="77"/>
      <c r="AK47" s="77"/>
    </row>
    <row r="48" spans="1:55">
      <c r="A48" s="104" t="s">
        <v>75</v>
      </c>
      <c r="B48" s="117"/>
      <c r="C48" s="170"/>
      <c r="D48" s="170"/>
      <c r="E48" s="170"/>
      <c r="F48" s="170"/>
      <c r="G48" s="117"/>
      <c r="H48" s="117"/>
      <c r="I48" s="117"/>
      <c r="J48" s="105"/>
      <c r="K48" s="105"/>
      <c r="L48" s="105"/>
      <c r="M48" s="105"/>
      <c r="N48" s="59"/>
      <c r="O48" s="59"/>
      <c r="P48" s="59"/>
      <c r="Q48" s="59"/>
      <c r="R48" s="59"/>
      <c r="S48" s="59"/>
      <c r="T48" s="59"/>
      <c r="U48" s="59"/>
      <c r="V48" s="59"/>
      <c r="W48" s="59"/>
      <c r="X48" s="59"/>
      <c r="Y48" s="59"/>
      <c r="Z48" s="59"/>
      <c r="AA48" s="59"/>
      <c r="AB48" s="59"/>
      <c r="AC48" s="59"/>
      <c r="AD48" s="59"/>
      <c r="AE48" s="59"/>
      <c r="AF48" s="59"/>
      <c r="AG48" s="59"/>
      <c r="AH48" s="59"/>
      <c r="AI48" s="59"/>
      <c r="AJ48" s="59"/>
      <c r="AK48" s="59"/>
    </row>
    <row r="49" spans="1:37">
      <c r="A49" s="68" t="s">
        <v>76</v>
      </c>
      <c r="B49" s="70">
        <v>5.2898857384680493</v>
      </c>
      <c r="C49" s="70">
        <v>6.5268987341772151</v>
      </c>
      <c r="D49" s="70">
        <v>7.3101844160159493</v>
      </c>
      <c r="E49" s="70">
        <v>5.276687863617914</v>
      </c>
      <c r="F49" s="70">
        <v>9.4011142061281348</v>
      </c>
      <c r="G49" s="70">
        <v>7.0171041914667001</v>
      </c>
      <c r="H49" s="33">
        <v>2.9780897681344394</v>
      </c>
      <c r="I49" s="70">
        <v>2.9862631893290863</v>
      </c>
      <c r="J49" s="70">
        <v>4.3514644351464433</v>
      </c>
      <c r="K49" s="70">
        <v>3.808487486398259</v>
      </c>
      <c r="L49" s="70">
        <v>9.4903339191564147</v>
      </c>
      <c r="M49" s="70">
        <v>5.1738280017666725</v>
      </c>
      <c r="N49" s="59"/>
      <c r="O49" s="59"/>
      <c r="P49" s="59"/>
      <c r="Q49" s="59"/>
      <c r="R49" s="59"/>
      <c r="S49" s="59"/>
      <c r="T49" s="59"/>
      <c r="U49" s="59"/>
      <c r="V49" s="59"/>
      <c r="W49" s="59"/>
      <c r="X49" s="59"/>
      <c r="Y49" s="59"/>
      <c r="Z49" s="59"/>
      <c r="AA49" s="59"/>
      <c r="AB49" s="59"/>
      <c r="AC49" s="59"/>
      <c r="AD49" s="59"/>
      <c r="AE49" s="59"/>
      <c r="AF49" s="59"/>
      <c r="AG49" s="59"/>
      <c r="AH49" s="59"/>
      <c r="AI49" s="59"/>
      <c r="AJ49" s="59"/>
      <c r="AK49" s="59"/>
    </row>
    <row r="50" spans="1:37">
      <c r="A50" s="68" t="s">
        <v>77</v>
      </c>
      <c r="B50" s="70">
        <v>7.3154511194857017</v>
      </c>
      <c r="C50" s="70">
        <v>6.255044390637611</v>
      </c>
      <c r="D50" s="70">
        <v>5.6022408963585431</v>
      </c>
      <c r="E50" s="70">
        <v>6.7739204064352245</v>
      </c>
      <c r="F50" s="70">
        <v>8.412582297000732</v>
      </c>
      <c r="G50" s="70">
        <v>7.0371825085100816</v>
      </c>
      <c r="H50" s="33">
        <v>2.6797677534613666</v>
      </c>
      <c r="I50" s="70">
        <v>3.6548223350253806</v>
      </c>
      <c r="J50" s="70">
        <v>2.640845070422535</v>
      </c>
      <c r="K50" s="70">
        <v>4.2625745950554137</v>
      </c>
      <c r="L50" s="70">
        <v>6.6396163777203983</v>
      </c>
      <c r="M50" s="70">
        <v>4.2851962949533577</v>
      </c>
      <c r="N50" s="59"/>
      <c r="O50" s="59"/>
      <c r="P50" s="59"/>
      <c r="Q50" s="59"/>
      <c r="R50" s="59"/>
      <c r="S50" s="59"/>
      <c r="T50" s="59"/>
      <c r="U50" s="59"/>
      <c r="V50" s="59"/>
      <c r="W50" s="59"/>
      <c r="X50" s="59"/>
      <c r="Y50" s="59"/>
      <c r="Z50" s="59"/>
      <c r="AA50" s="59"/>
      <c r="AB50" s="59"/>
      <c r="AC50" s="59"/>
      <c r="AD50" s="59"/>
      <c r="AE50" s="59"/>
      <c r="AF50" s="59"/>
      <c r="AG50" s="59"/>
      <c r="AH50" s="59"/>
      <c r="AI50" s="59"/>
      <c r="AJ50" s="59"/>
      <c r="AK50" s="59"/>
    </row>
    <row r="51" spans="1:37">
      <c r="A51" s="104" t="s">
        <v>79</v>
      </c>
      <c r="B51" s="117"/>
      <c r="C51" s="170"/>
      <c r="D51" s="170"/>
      <c r="E51" s="170"/>
      <c r="F51" s="170"/>
      <c r="G51" s="117"/>
      <c r="H51" s="117"/>
      <c r="I51" s="105"/>
      <c r="J51" s="105"/>
      <c r="K51" s="105"/>
      <c r="L51" s="105"/>
      <c r="M51" s="105"/>
      <c r="N51" s="59"/>
      <c r="O51" s="59"/>
      <c r="P51" s="59"/>
      <c r="Q51" s="59"/>
      <c r="R51" s="59"/>
      <c r="S51" s="59"/>
      <c r="T51" s="59"/>
      <c r="U51" s="59"/>
      <c r="V51" s="59"/>
      <c r="W51" s="59"/>
      <c r="X51" s="59"/>
      <c r="Y51" s="59"/>
      <c r="Z51" s="59"/>
      <c r="AA51" s="59"/>
      <c r="AB51" s="59"/>
      <c r="AC51" s="59"/>
      <c r="AD51" s="59"/>
      <c r="AE51" s="59"/>
      <c r="AF51" s="59"/>
      <c r="AG51" s="59"/>
      <c r="AH51" s="59"/>
      <c r="AI51" s="59"/>
      <c r="AJ51" s="59"/>
      <c r="AK51" s="59"/>
    </row>
    <row r="52" spans="1:37" s="99" customFormat="1">
      <c r="A52" s="106" t="s">
        <v>80</v>
      </c>
      <c r="B52" s="108">
        <v>6.8807339449541285</v>
      </c>
      <c r="C52" s="108">
        <v>4.626951995373048</v>
      </c>
      <c r="D52" s="108">
        <v>6.9783670621074672</v>
      </c>
      <c r="E52" s="108">
        <v>7.1552471812662617</v>
      </c>
      <c r="F52" s="108">
        <v>7.43001194109062</v>
      </c>
      <c r="G52" s="108">
        <v>7.0262793914246204</v>
      </c>
      <c r="H52" s="293">
        <v>3.8491147036181679</v>
      </c>
      <c r="I52" s="108">
        <v>2.9052876234747238</v>
      </c>
      <c r="J52" s="108">
        <v>2.8109627547434997</v>
      </c>
      <c r="K52" s="108">
        <v>4.5861541821358376</v>
      </c>
      <c r="L52" s="108">
        <v>8.5550060152386038</v>
      </c>
      <c r="M52" s="108">
        <v>5.7388009806106535</v>
      </c>
      <c r="N52" s="433"/>
      <c r="O52" s="433"/>
      <c r="P52" s="433"/>
      <c r="Q52" s="433"/>
      <c r="R52" s="433"/>
      <c r="S52" s="433"/>
      <c r="T52" s="433"/>
      <c r="U52" s="77"/>
      <c r="V52" s="77"/>
      <c r="W52" s="77"/>
      <c r="X52" s="77"/>
      <c r="Y52" s="77"/>
      <c r="Z52" s="77"/>
      <c r="AA52" s="77"/>
      <c r="AB52" s="77"/>
      <c r="AC52" s="77"/>
      <c r="AD52" s="77"/>
      <c r="AE52" s="77"/>
      <c r="AF52" s="77"/>
      <c r="AG52" s="77"/>
      <c r="AH52" s="77"/>
      <c r="AI52" s="77"/>
      <c r="AJ52" s="77"/>
      <c r="AK52" s="77"/>
    </row>
    <row r="53" spans="1:37" s="99" customFormat="1">
      <c r="A53" s="106" t="s">
        <v>403</v>
      </c>
      <c r="B53" s="108">
        <v>0</v>
      </c>
      <c r="C53" s="108">
        <v>2.4691358024691357</v>
      </c>
      <c r="D53" s="108">
        <v>8.7719298245614024</v>
      </c>
      <c r="E53" s="108">
        <v>4.8678720445062584</v>
      </c>
      <c r="F53" s="108">
        <v>8.4337349397590362</v>
      </c>
      <c r="G53" s="108">
        <v>7.1377587437544605</v>
      </c>
      <c r="H53" s="293">
        <v>0</v>
      </c>
      <c r="I53" s="108">
        <v>2.4752475247524752</v>
      </c>
      <c r="J53" s="108">
        <v>4.4247787610619467</v>
      </c>
      <c r="K53" s="108">
        <v>4.8916841369671555</v>
      </c>
      <c r="L53" s="108">
        <v>8.9914945321992725</v>
      </c>
      <c r="M53" s="108">
        <v>6.9015097052480234</v>
      </c>
      <c r="N53" s="433"/>
      <c r="O53" s="433"/>
      <c r="P53" s="433"/>
      <c r="Q53" s="433"/>
      <c r="R53" s="433"/>
      <c r="S53" s="433"/>
      <c r="T53" s="433"/>
      <c r="U53" s="77"/>
      <c r="V53" s="77"/>
      <c r="W53" s="77"/>
      <c r="X53" s="77"/>
      <c r="Y53" s="77"/>
      <c r="Z53" s="77"/>
      <c r="AA53" s="77"/>
      <c r="AB53" s="77"/>
      <c r="AC53" s="77"/>
      <c r="AD53" s="77"/>
      <c r="AE53" s="77"/>
      <c r="AF53" s="77"/>
      <c r="AG53" s="77"/>
      <c r="AH53" s="77"/>
      <c r="AI53" s="77"/>
      <c r="AJ53" s="77"/>
      <c r="AK53" s="77"/>
    </row>
    <row r="54" spans="1:37" s="99" customFormat="1">
      <c r="A54" s="533" t="s">
        <v>551</v>
      </c>
      <c r="B54" s="108">
        <v>12.399708242159008</v>
      </c>
      <c r="C54" s="108">
        <v>5.964214711729622</v>
      </c>
      <c r="D54" s="108">
        <v>2.2026431718061676</v>
      </c>
      <c r="E54" s="108">
        <v>9.6153846153846168</v>
      </c>
      <c r="F54" s="108">
        <v>14.467592592592593</v>
      </c>
      <c r="G54" s="108">
        <v>8.7466912187823684</v>
      </c>
      <c r="H54" s="293">
        <v>3.692762186115214</v>
      </c>
      <c r="I54" s="108">
        <v>1.3333333333333333</v>
      </c>
      <c r="J54" s="108">
        <v>2.2075055187637971</v>
      </c>
      <c r="K54" s="108">
        <v>3.6985668053629217</v>
      </c>
      <c r="L54" s="108">
        <v>3.5231943628890194</v>
      </c>
      <c r="M54" s="108">
        <v>2.9025891094856613</v>
      </c>
      <c r="N54" s="433"/>
      <c r="O54" s="433"/>
      <c r="P54" s="433"/>
      <c r="Q54" s="433"/>
      <c r="R54" s="433"/>
      <c r="S54" s="433"/>
      <c r="T54" s="433"/>
      <c r="U54" s="77"/>
      <c r="V54" s="77"/>
      <c r="W54" s="77"/>
      <c r="X54" s="77"/>
      <c r="Y54" s="77"/>
      <c r="Z54" s="77"/>
      <c r="AA54" s="77"/>
      <c r="AB54" s="77"/>
      <c r="AC54" s="77"/>
      <c r="AD54" s="77"/>
      <c r="AE54" s="77"/>
      <c r="AF54" s="77"/>
      <c r="AG54" s="77"/>
      <c r="AH54" s="77"/>
      <c r="AI54" s="77"/>
      <c r="AJ54" s="77"/>
      <c r="AK54" s="77"/>
    </row>
    <row r="55" spans="1:37" s="99" customFormat="1">
      <c r="A55" s="533" t="s">
        <v>552</v>
      </c>
      <c r="B55" s="108">
        <v>5.2598023589416636</v>
      </c>
      <c r="C55" s="108">
        <v>7.2224839064217301</v>
      </c>
      <c r="D55" s="108">
        <v>7.3829720389569591</v>
      </c>
      <c r="E55" s="108">
        <v>4.3241511851377323</v>
      </c>
      <c r="F55" s="108">
        <v>11.733646230566148</v>
      </c>
      <c r="G55" s="108">
        <v>6.7911123493766103</v>
      </c>
      <c r="H55" s="440">
        <v>2.5636917160711423</v>
      </c>
      <c r="I55" s="118">
        <v>3.9538193895302864</v>
      </c>
      <c r="J55" s="118">
        <v>4.1145750909954106</v>
      </c>
      <c r="K55" s="118">
        <v>3.538684252855075</v>
      </c>
      <c r="L55" s="118">
        <v>8.3110715345799946</v>
      </c>
      <c r="M55" s="118">
        <v>4.1375924822048464</v>
      </c>
      <c r="N55" s="433"/>
      <c r="O55" s="433"/>
      <c r="P55" s="433"/>
      <c r="Q55" s="433"/>
      <c r="R55" s="433"/>
      <c r="S55" s="433"/>
      <c r="T55" s="433"/>
      <c r="U55" s="77"/>
      <c r="V55" s="77"/>
      <c r="W55" s="77"/>
      <c r="X55" s="77"/>
      <c r="Y55" s="77"/>
      <c r="Z55" s="77"/>
      <c r="AA55" s="77"/>
      <c r="AB55" s="77"/>
      <c r="AC55" s="77"/>
      <c r="AD55" s="77"/>
      <c r="AE55" s="77"/>
      <c r="AF55" s="77"/>
      <c r="AG55" s="77"/>
      <c r="AH55" s="77"/>
      <c r="AI55" s="77"/>
      <c r="AJ55" s="77"/>
      <c r="AK55" s="77"/>
    </row>
    <row r="56" spans="1:37">
      <c r="A56" s="104" t="s">
        <v>187</v>
      </c>
      <c r="B56" s="117"/>
      <c r="C56" s="170"/>
      <c r="D56" s="170"/>
      <c r="E56" s="170"/>
      <c r="F56" s="170"/>
      <c r="G56" s="117"/>
      <c r="H56" s="117"/>
      <c r="I56" s="26"/>
      <c r="J56" s="26"/>
      <c r="K56" s="26"/>
      <c r="L56" s="26"/>
      <c r="M56" s="119"/>
      <c r="N56" s="60"/>
      <c r="O56" s="60"/>
      <c r="P56" s="60"/>
      <c r="Q56" s="60"/>
      <c r="R56" s="60"/>
      <c r="S56" s="60"/>
      <c r="T56" s="60"/>
      <c r="U56" s="59"/>
      <c r="V56" s="59"/>
      <c r="W56" s="59"/>
      <c r="X56" s="59"/>
      <c r="Y56" s="59"/>
      <c r="Z56" s="59"/>
      <c r="AA56" s="59"/>
      <c r="AB56" s="59"/>
      <c r="AC56" s="59"/>
      <c r="AD56" s="59"/>
      <c r="AE56" s="59"/>
      <c r="AF56" s="59"/>
      <c r="AG56" s="59"/>
      <c r="AH56" s="59"/>
      <c r="AI56" s="59"/>
      <c r="AJ56" s="59"/>
      <c r="AK56" s="59"/>
    </row>
    <row r="57" spans="1:37">
      <c r="A57" s="68" t="s">
        <v>82</v>
      </c>
      <c r="B57" s="70">
        <v>8.5106382978723403</v>
      </c>
      <c r="C57" s="70">
        <v>8.4033613445378155</v>
      </c>
      <c r="D57" s="70">
        <v>9.4161958568738218</v>
      </c>
      <c r="E57" s="70">
        <v>9.1185410334346493</v>
      </c>
      <c r="F57" s="70">
        <v>12.181616832779625</v>
      </c>
      <c r="G57" s="70">
        <v>10.453850076491586</v>
      </c>
      <c r="H57" s="33">
        <v>0</v>
      </c>
      <c r="I57" s="70">
        <v>19.774011299435031</v>
      </c>
      <c r="J57" s="70">
        <v>5.7034220532319395</v>
      </c>
      <c r="K57" s="70">
        <v>9.2024539877300615</v>
      </c>
      <c r="L57" s="70">
        <v>7.8475336322869955</v>
      </c>
      <c r="M57" s="70">
        <v>8.5029631538263342</v>
      </c>
      <c r="N57" s="60"/>
      <c r="O57" s="60"/>
      <c r="P57" s="60"/>
      <c r="Q57" s="60"/>
      <c r="R57" s="60"/>
      <c r="S57" s="60"/>
      <c r="T57" s="60"/>
      <c r="U57" s="59"/>
      <c r="V57" s="59"/>
      <c r="W57" s="59"/>
      <c r="X57" s="59"/>
      <c r="Y57" s="59"/>
      <c r="Z57" s="59"/>
      <c r="AA57" s="59"/>
      <c r="AB57" s="59"/>
      <c r="AC57" s="59"/>
      <c r="AD57" s="59"/>
      <c r="AE57" s="59"/>
      <c r="AF57" s="59"/>
      <c r="AG57" s="59"/>
      <c r="AH57" s="59"/>
      <c r="AI57" s="59"/>
      <c r="AJ57" s="59"/>
      <c r="AK57" s="59"/>
    </row>
    <row r="58" spans="1:37">
      <c r="A58" s="68" t="s">
        <v>83</v>
      </c>
      <c r="B58" s="70">
        <v>5.0441361916771754</v>
      </c>
      <c r="C58" s="70">
        <v>8.7370929308975374</v>
      </c>
      <c r="D58" s="70">
        <v>5.9685295713510582</v>
      </c>
      <c r="E58" s="70">
        <v>5.7277628032345014</v>
      </c>
      <c r="F58" s="70">
        <v>7.4136835416225377</v>
      </c>
      <c r="G58" s="70">
        <v>6.8050650357481262</v>
      </c>
      <c r="H58" s="33">
        <v>0</v>
      </c>
      <c r="I58" s="70">
        <v>2.4038461538461542</v>
      </c>
      <c r="J58" s="70">
        <v>4.9126637554585155</v>
      </c>
      <c r="K58" s="70">
        <v>4.4052863436123353</v>
      </c>
      <c r="L58" s="70">
        <v>10.243277848911651</v>
      </c>
      <c r="M58" s="70">
        <v>6.3313096270598432</v>
      </c>
      <c r="N58" s="60"/>
      <c r="O58" s="60"/>
      <c r="P58" s="60"/>
      <c r="Q58" s="60"/>
      <c r="R58" s="60"/>
      <c r="S58" s="60"/>
      <c r="T58" s="60"/>
      <c r="U58" s="59"/>
      <c r="V58" s="59"/>
      <c r="W58" s="59"/>
      <c r="X58" s="59"/>
      <c r="Y58" s="59"/>
      <c r="Z58" s="59"/>
      <c r="AA58" s="59"/>
      <c r="AB58" s="59"/>
      <c r="AC58" s="59"/>
      <c r="AD58" s="59"/>
      <c r="AE58" s="59"/>
      <c r="AF58" s="59"/>
      <c r="AG58" s="59"/>
      <c r="AH58" s="59"/>
      <c r="AI58" s="59"/>
      <c r="AJ58" s="59"/>
      <c r="AK58" s="59"/>
    </row>
    <row r="59" spans="1:37">
      <c r="A59" s="68" t="s">
        <v>84</v>
      </c>
      <c r="B59" s="70">
        <v>4.1623309053069724</v>
      </c>
      <c r="C59" s="70">
        <v>4.838709677419355</v>
      </c>
      <c r="D59" s="70">
        <v>3.7418147801683816</v>
      </c>
      <c r="E59" s="70">
        <v>5.566801619433198</v>
      </c>
      <c r="F59" s="70">
        <v>7.6459684893419828</v>
      </c>
      <c r="G59" s="70">
        <v>5.5168954924456148</v>
      </c>
      <c r="H59" s="33">
        <v>4.1797283176593529</v>
      </c>
      <c r="I59" s="70">
        <v>2.8363047001620747</v>
      </c>
      <c r="J59" s="70">
        <v>2.5039123630672924</v>
      </c>
      <c r="K59" s="70">
        <v>4.5801526717557257</v>
      </c>
      <c r="L59" s="70">
        <v>6.303992528601448</v>
      </c>
      <c r="M59" s="70">
        <v>4.2867049107987141</v>
      </c>
      <c r="N59" s="60"/>
      <c r="O59" s="60"/>
      <c r="P59" s="60"/>
      <c r="Q59" s="60"/>
      <c r="R59" s="60"/>
      <c r="S59" s="60"/>
      <c r="T59" s="60"/>
      <c r="U59" s="59"/>
      <c r="V59" s="59"/>
      <c r="W59" s="59"/>
      <c r="X59" s="59"/>
      <c r="Y59" s="59"/>
      <c r="Z59" s="59"/>
      <c r="AA59" s="59"/>
      <c r="AB59" s="59"/>
      <c r="AC59" s="59"/>
      <c r="AD59" s="59"/>
      <c r="AE59" s="59"/>
      <c r="AF59" s="59"/>
      <c r="AG59" s="59"/>
      <c r="AH59" s="59"/>
      <c r="AI59" s="59"/>
      <c r="AJ59" s="59"/>
      <c r="AK59" s="59"/>
    </row>
    <row r="60" spans="1:37">
      <c r="A60" s="68" t="s">
        <v>85</v>
      </c>
      <c r="B60" s="70">
        <v>4.8528965726417956</v>
      </c>
      <c r="C60" s="70">
        <v>3.624282694050136</v>
      </c>
      <c r="D60" s="70">
        <v>8.0555555555555554</v>
      </c>
      <c r="E60" s="70">
        <v>4.0588533739218668</v>
      </c>
      <c r="F60" s="70">
        <v>12.133182844243793</v>
      </c>
      <c r="G60" s="70">
        <v>6.5908066696710232</v>
      </c>
      <c r="H60" s="33">
        <v>1.8287107589149652</v>
      </c>
      <c r="I60" s="70">
        <v>1.8187329493785995</v>
      </c>
      <c r="J60" s="70">
        <v>2.5203024362923552</v>
      </c>
      <c r="K60" s="70">
        <v>1.782985226693836</v>
      </c>
      <c r="L60" s="70">
        <v>6.8551842330762645</v>
      </c>
      <c r="M60" s="70">
        <v>2.9486815990927133</v>
      </c>
      <c r="N60" s="59"/>
      <c r="O60" s="59"/>
      <c r="P60" s="59"/>
      <c r="Q60" s="59"/>
      <c r="R60" s="59"/>
      <c r="S60" s="59"/>
      <c r="T60" s="59"/>
      <c r="U60" s="59"/>
      <c r="V60" s="59"/>
      <c r="W60" s="59"/>
      <c r="X60" s="59"/>
      <c r="Y60" s="59"/>
      <c r="Z60" s="59"/>
      <c r="AA60" s="59"/>
      <c r="AB60" s="59"/>
      <c r="AC60" s="59"/>
      <c r="AD60" s="59"/>
      <c r="AE60" s="59"/>
      <c r="AF60" s="59"/>
      <c r="AG60" s="59"/>
      <c r="AH60" s="59"/>
      <c r="AI60" s="59"/>
      <c r="AJ60" s="59"/>
      <c r="AK60" s="59"/>
    </row>
    <row r="61" spans="1:37">
      <c r="A61" s="68" t="s">
        <v>86</v>
      </c>
      <c r="B61" s="70">
        <v>10.473397570171764</v>
      </c>
      <c r="C61" s="70">
        <v>8.5106382978723403</v>
      </c>
      <c r="D61" s="70">
        <v>5.4054054054054053</v>
      </c>
      <c r="E61" s="70">
        <v>8.5714285714285712</v>
      </c>
      <c r="F61" s="70">
        <v>9.0329436769394267</v>
      </c>
      <c r="G61" s="70">
        <v>8.5308056872037916</v>
      </c>
      <c r="H61" s="33">
        <v>5.0804403048264177</v>
      </c>
      <c r="I61" s="70">
        <v>2.3843586075345731</v>
      </c>
      <c r="J61" s="70">
        <v>2.4703557312252964</v>
      </c>
      <c r="K61" s="70">
        <v>3.8424591738712777</v>
      </c>
      <c r="L61" s="70">
        <v>10.187667560321715</v>
      </c>
      <c r="M61" s="70">
        <v>4.6845124282982784</v>
      </c>
      <c r="N61" s="59"/>
      <c r="O61" s="59"/>
      <c r="P61" s="59"/>
      <c r="Q61" s="59"/>
      <c r="R61" s="59"/>
      <c r="S61" s="59"/>
      <c r="T61" s="59"/>
      <c r="U61" s="59"/>
      <c r="V61" s="59"/>
      <c r="W61" s="59"/>
      <c r="X61" s="59"/>
      <c r="Y61" s="59"/>
      <c r="Z61" s="59"/>
      <c r="AA61" s="59"/>
      <c r="AB61" s="59"/>
      <c r="AC61" s="59"/>
      <c r="AD61" s="59"/>
      <c r="AE61" s="59"/>
      <c r="AF61" s="59"/>
      <c r="AG61" s="59"/>
      <c r="AH61" s="59"/>
      <c r="AI61" s="59"/>
      <c r="AJ61" s="59"/>
      <c r="AK61" s="59"/>
    </row>
    <row r="62" spans="1:37">
      <c r="A62" s="68" t="s">
        <v>87</v>
      </c>
      <c r="B62" s="70">
        <v>6.6225165562913908</v>
      </c>
      <c r="C62" s="70">
        <v>16.326530612244898</v>
      </c>
      <c r="D62" s="70">
        <v>17.441860465116278</v>
      </c>
      <c r="E62" s="70">
        <v>11.342155009451796</v>
      </c>
      <c r="F62" s="70">
        <v>10.810810810810811</v>
      </c>
      <c r="G62" s="70">
        <v>12.226750648388293</v>
      </c>
      <c r="H62" s="33">
        <v>0</v>
      </c>
      <c r="I62" s="70">
        <v>10.37344398340249</v>
      </c>
      <c r="J62" s="70">
        <v>11.834319526627219</v>
      </c>
      <c r="K62" s="70">
        <v>5.7361376673040159</v>
      </c>
      <c r="L62" s="70">
        <v>3.6429872495446265</v>
      </c>
      <c r="M62" s="70">
        <v>6.0015003750937739</v>
      </c>
      <c r="N62" s="59"/>
      <c r="O62" s="59"/>
      <c r="P62" s="59"/>
      <c r="Q62" s="59"/>
      <c r="R62" s="59"/>
      <c r="S62" s="59"/>
      <c r="T62" s="59"/>
      <c r="U62" s="59"/>
      <c r="V62" s="59"/>
      <c r="W62" s="59"/>
      <c r="X62" s="59"/>
      <c r="Y62" s="59"/>
      <c r="Z62" s="59"/>
      <c r="AA62" s="59"/>
      <c r="AB62" s="59"/>
      <c r="AC62" s="59"/>
      <c r="AD62" s="59"/>
      <c r="AE62" s="59"/>
      <c r="AF62" s="59"/>
      <c r="AG62" s="59"/>
      <c r="AH62" s="59"/>
      <c r="AI62" s="59"/>
      <c r="AJ62" s="59"/>
      <c r="AK62" s="59"/>
    </row>
    <row r="63" spans="1:37">
      <c r="A63" s="104" t="s">
        <v>119</v>
      </c>
      <c r="B63" s="117"/>
      <c r="C63" s="170"/>
      <c r="D63" s="170"/>
      <c r="E63" s="170"/>
      <c r="F63" s="170"/>
      <c r="G63" s="117"/>
      <c r="H63" s="117"/>
      <c r="I63" s="117"/>
      <c r="J63" s="117"/>
      <c r="K63" s="105"/>
      <c r="L63" s="105"/>
      <c r="M63" s="27"/>
      <c r="N63" s="59"/>
      <c r="O63" s="59"/>
      <c r="P63" s="59"/>
      <c r="Q63" s="59"/>
      <c r="R63" s="59"/>
      <c r="S63" s="59"/>
      <c r="T63" s="59"/>
      <c r="U63" s="59"/>
      <c r="V63" s="59"/>
      <c r="W63" s="59"/>
      <c r="X63" s="59"/>
      <c r="Y63" s="59"/>
      <c r="Z63" s="59"/>
      <c r="AA63" s="59"/>
      <c r="AB63" s="59"/>
      <c r="AC63" s="59"/>
      <c r="AD63" s="59"/>
      <c r="AE63" s="59"/>
      <c r="AF63" s="59"/>
      <c r="AG63" s="59"/>
      <c r="AH63" s="59"/>
      <c r="AI63" s="59"/>
      <c r="AJ63" s="59"/>
      <c r="AK63" s="59"/>
    </row>
    <row r="64" spans="1:37">
      <c r="A64" s="68" t="s">
        <v>118</v>
      </c>
      <c r="B64" s="70">
        <v>325.92592592592598</v>
      </c>
      <c r="C64" s="70">
        <v>333.33333333333331</v>
      </c>
      <c r="D64" s="70">
        <v>287.17948717948718</v>
      </c>
      <c r="E64" s="70">
        <v>229.43722943722943</v>
      </c>
      <c r="F64" s="70">
        <v>276.24309392265195</v>
      </c>
      <c r="G64" s="70">
        <v>283.73382624768942</v>
      </c>
      <c r="H64" s="33">
        <v>98.901098901098891</v>
      </c>
      <c r="I64" s="70">
        <v>170</v>
      </c>
      <c r="J64" s="70">
        <v>158.27338129496403</v>
      </c>
      <c r="K64" s="70">
        <v>179.77528089887639</v>
      </c>
      <c r="L64" s="70">
        <v>240.4580152671756</v>
      </c>
      <c r="M64" s="70">
        <v>184.51612903225805</v>
      </c>
      <c r="N64" s="59"/>
      <c r="O64" s="59"/>
      <c r="P64" s="59"/>
      <c r="Q64" s="59"/>
      <c r="R64" s="59"/>
      <c r="S64" s="59"/>
      <c r="T64" s="59"/>
      <c r="U64" s="59"/>
      <c r="V64" s="59"/>
      <c r="W64" s="59"/>
      <c r="X64" s="59"/>
      <c r="Y64" s="59"/>
      <c r="Z64" s="59"/>
      <c r="AA64" s="59"/>
      <c r="AB64" s="59"/>
      <c r="AC64" s="59"/>
      <c r="AD64" s="59"/>
      <c r="AE64" s="59"/>
      <c r="AF64" s="59"/>
      <c r="AG64" s="59"/>
      <c r="AH64" s="59"/>
      <c r="AI64" s="59"/>
      <c r="AJ64" s="59"/>
      <c r="AK64" s="59"/>
    </row>
    <row r="65" spans="1:37">
      <c r="A65" s="68" t="s">
        <v>70</v>
      </c>
      <c r="B65" s="70">
        <v>8.169934640522877</v>
      </c>
      <c r="C65" s="70">
        <v>9.6153846153846168</v>
      </c>
      <c r="D65" s="70">
        <v>14.204545454545453</v>
      </c>
      <c r="E65" s="70">
        <v>15.435501653803748</v>
      </c>
      <c r="F65" s="70">
        <v>16.769638128861427</v>
      </c>
      <c r="G65" s="70">
        <v>13.537227375282026</v>
      </c>
      <c r="H65" s="33">
        <v>6.5897858319604614</v>
      </c>
      <c r="I65" s="70">
        <v>8.090614886731391</v>
      </c>
      <c r="J65" s="70">
        <v>0</v>
      </c>
      <c r="K65" s="70">
        <v>10.078387458006718</v>
      </c>
      <c r="L65" s="70">
        <v>11.669658886894075</v>
      </c>
      <c r="M65" s="70">
        <v>7.8780177890724268</v>
      </c>
      <c r="N65" s="59"/>
      <c r="O65" s="59"/>
      <c r="P65" s="59"/>
      <c r="Q65" s="59"/>
      <c r="R65" s="59"/>
      <c r="S65" s="59"/>
      <c r="T65" s="59"/>
      <c r="U65" s="59"/>
      <c r="V65" s="59"/>
      <c r="W65" s="59"/>
      <c r="X65" s="59"/>
      <c r="Y65" s="59"/>
      <c r="Z65" s="59"/>
      <c r="AA65" s="59"/>
      <c r="AB65" s="59"/>
      <c r="AC65" s="59"/>
      <c r="AD65" s="59"/>
      <c r="AE65" s="59"/>
      <c r="AF65" s="59"/>
      <c r="AG65" s="59"/>
      <c r="AH65" s="59"/>
      <c r="AI65" s="59"/>
      <c r="AJ65" s="59"/>
      <c r="AK65" s="59"/>
    </row>
    <row r="66" spans="1:37">
      <c r="A66" s="68" t="s">
        <v>71</v>
      </c>
      <c r="B66" s="70">
        <v>1.2074378169524269</v>
      </c>
      <c r="C66" s="70">
        <v>0.88800088800088806</v>
      </c>
      <c r="D66" s="70">
        <v>0.94777746185195721</v>
      </c>
      <c r="E66" s="70">
        <v>1.4616508962227863</v>
      </c>
      <c r="F66" s="70">
        <v>2.4174053182917006</v>
      </c>
      <c r="G66" s="70">
        <v>1.4845818129784647</v>
      </c>
      <c r="H66" s="33">
        <v>1.3297872340425532</v>
      </c>
      <c r="I66" s="70">
        <v>1.2220864348405733</v>
      </c>
      <c r="J66" s="70">
        <v>1.6127502134522342</v>
      </c>
      <c r="K66" s="70">
        <v>1.2326656394453006</v>
      </c>
      <c r="L66" s="70">
        <v>3.4329563812600967</v>
      </c>
      <c r="M66" s="70">
        <v>1.8987908643081055</v>
      </c>
      <c r="N66" s="59"/>
      <c r="O66" s="59"/>
      <c r="P66" s="59"/>
      <c r="Q66" s="59"/>
      <c r="R66" s="59"/>
      <c r="S66" s="59"/>
      <c r="T66" s="59"/>
      <c r="U66" s="59"/>
      <c r="V66" s="59"/>
      <c r="W66" s="59"/>
      <c r="X66" s="59"/>
      <c r="Y66" s="59"/>
      <c r="Z66" s="59"/>
      <c r="AA66" s="59"/>
      <c r="AB66" s="59"/>
      <c r="AC66" s="59"/>
      <c r="AD66" s="59"/>
      <c r="AE66" s="59"/>
      <c r="AF66" s="59"/>
      <c r="AG66" s="59"/>
      <c r="AH66" s="59"/>
      <c r="AI66" s="59"/>
      <c r="AJ66" s="59"/>
      <c r="AK66" s="59"/>
    </row>
    <row r="67" spans="1:37">
      <c r="A67" s="68" t="s">
        <v>72</v>
      </c>
      <c r="B67" s="70">
        <v>0</v>
      </c>
      <c r="C67" s="70">
        <v>0</v>
      </c>
      <c r="D67" s="70">
        <v>3.5714285714285712</v>
      </c>
      <c r="E67" s="70">
        <v>2.9673590504451042</v>
      </c>
      <c r="F67" s="70">
        <v>0</v>
      </c>
      <c r="G67" s="70">
        <v>1.3486176668914363</v>
      </c>
      <c r="H67" s="33">
        <v>0</v>
      </c>
      <c r="I67" s="70">
        <v>0</v>
      </c>
      <c r="J67" s="70">
        <v>0</v>
      </c>
      <c r="K67" s="70">
        <v>2.9761904761904758</v>
      </c>
      <c r="L67" s="108">
        <v>2.3419203747072599</v>
      </c>
      <c r="M67" s="70">
        <v>1.3504388926401081</v>
      </c>
      <c r="N67" s="59"/>
      <c r="O67" s="59"/>
      <c r="P67" s="59"/>
      <c r="Q67" s="59"/>
      <c r="R67" s="59"/>
      <c r="S67" s="59"/>
      <c r="T67" s="59"/>
      <c r="U67" s="59"/>
      <c r="V67" s="59"/>
      <c r="W67" s="59"/>
      <c r="X67" s="59"/>
      <c r="Y67" s="59"/>
      <c r="Z67" s="59"/>
      <c r="AA67" s="59"/>
      <c r="AB67" s="59"/>
      <c r="AC67" s="59"/>
      <c r="AD67" s="59"/>
      <c r="AE67" s="59"/>
      <c r="AF67" s="59"/>
      <c r="AG67" s="59"/>
      <c r="AH67" s="59"/>
      <c r="AI67" s="59"/>
      <c r="AJ67" s="59"/>
      <c r="AK67" s="59"/>
    </row>
    <row r="68" spans="1:37">
      <c r="A68" s="104" t="s">
        <v>1</v>
      </c>
      <c r="B68" s="117"/>
      <c r="C68" s="170"/>
      <c r="D68" s="170"/>
      <c r="E68" s="170"/>
      <c r="F68" s="170"/>
      <c r="G68" s="117"/>
      <c r="H68" s="117"/>
      <c r="I68" s="117"/>
      <c r="J68" s="117"/>
      <c r="K68" s="105"/>
      <c r="L68" s="105"/>
      <c r="M68" s="27"/>
      <c r="N68" s="59"/>
      <c r="O68" s="59"/>
      <c r="P68" s="59"/>
      <c r="Q68" s="59"/>
      <c r="R68" s="59"/>
      <c r="S68" s="59"/>
      <c r="T68" s="59"/>
      <c r="U68" s="59"/>
      <c r="V68" s="59"/>
      <c r="W68" s="59"/>
      <c r="X68" s="59"/>
      <c r="Y68" s="59"/>
      <c r="Z68" s="59"/>
      <c r="AA68" s="59"/>
      <c r="AB68" s="59"/>
      <c r="AC68" s="59"/>
      <c r="AD68" s="59"/>
      <c r="AE68" s="59"/>
      <c r="AF68" s="59"/>
      <c r="AG68" s="59"/>
      <c r="AH68" s="59"/>
      <c r="AI68" s="59"/>
      <c r="AJ68" s="59"/>
      <c r="AK68" s="59"/>
    </row>
    <row r="69" spans="1:37">
      <c r="A69" s="68" t="s">
        <v>112</v>
      </c>
      <c r="B69" s="70">
        <v>577.46478873239437</v>
      </c>
      <c r="C69" s="70">
        <v>542.16867469879514</v>
      </c>
      <c r="D69" s="70">
        <v>552.08333333333337</v>
      </c>
      <c r="E69" s="70">
        <v>416</v>
      </c>
      <c r="F69" s="70">
        <v>458.33333333333331</v>
      </c>
      <c r="G69" s="70">
        <v>493.03135888501743</v>
      </c>
      <c r="H69" s="33">
        <v>300</v>
      </c>
      <c r="I69" s="70">
        <v>342.10526315789474</v>
      </c>
      <c r="J69" s="70">
        <v>441.8604651162791</v>
      </c>
      <c r="K69" s="108">
        <v>397.2602739726027</v>
      </c>
      <c r="L69" s="108">
        <v>557.69230769230774</v>
      </c>
      <c r="M69" s="108">
        <v>439.86254295532643</v>
      </c>
      <c r="N69" s="59"/>
      <c r="O69" s="59"/>
      <c r="P69" s="59"/>
      <c r="Q69" s="59"/>
      <c r="R69" s="59"/>
      <c r="S69" s="59"/>
      <c r="T69" s="59"/>
      <c r="U69" s="59"/>
      <c r="V69" s="59"/>
      <c r="W69" s="59"/>
      <c r="X69" s="59"/>
      <c r="Y69" s="59"/>
      <c r="Z69" s="59"/>
      <c r="AA69" s="59"/>
      <c r="AB69" s="59"/>
      <c r="AC69" s="59"/>
      <c r="AD69" s="59"/>
      <c r="AE69" s="59"/>
      <c r="AF69" s="59"/>
      <c r="AG69" s="59"/>
      <c r="AH69" s="59"/>
      <c r="AI69" s="59"/>
      <c r="AJ69" s="59"/>
      <c r="AK69" s="59"/>
    </row>
    <row r="70" spans="1:37">
      <c r="A70" s="68" t="s">
        <v>115</v>
      </c>
      <c r="B70" s="70">
        <v>85.106382978723403</v>
      </c>
      <c r="C70" s="70">
        <v>92.592592592592581</v>
      </c>
      <c r="D70" s="70">
        <v>69.444444444444443</v>
      </c>
      <c r="E70" s="70">
        <v>76.08695652173914</v>
      </c>
      <c r="F70" s="70">
        <v>98.360655737704917</v>
      </c>
      <c r="G70" s="70">
        <v>84.832904884318765</v>
      </c>
      <c r="H70" s="33">
        <v>23.255813953488371</v>
      </c>
      <c r="I70" s="70">
        <v>122.44897959183673</v>
      </c>
      <c r="J70" s="70">
        <v>29.850746268656717</v>
      </c>
      <c r="K70" s="108">
        <v>35.294117647058826</v>
      </c>
      <c r="L70" s="108">
        <v>63.636363636363633</v>
      </c>
      <c r="M70" s="108">
        <v>53.370786516853933</v>
      </c>
      <c r="N70" s="59"/>
      <c r="O70" s="59"/>
      <c r="P70" s="59"/>
      <c r="Q70" s="59"/>
      <c r="R70" s="59"/>
      <c r="S70" s="59"/>
      <c r="T70" s="59"/>
      <c r="U70" s="59"/>
      <c r="V70" s="59"/>
      <c r="W70" s="59"/>
      <c r="X70" s="59"/>
      <c r="Y70" s="59"/>
      <c r="Z70" s="59"/>
      <c r="AA70" s="59"/>
      <c r="AB70" s="59"/>
      <c r="AC70" s="59"/>
      <c r="AD70" s="59"/>
      <c r="AE70" s="59"/>
      <c r="AF70" s="59"/>
      <c r="AG70" s="59"/>
      <c r="AH70" s="59"/>
      <c r="AI70" s="59"/>
      <c r="AJ70" s="59"/>
      <c r="AK70" s="59"/>
    </row>
    <row r="71" spans="1:37">
      <c r="A71" s="68" t="s">
        <v>113</v>
      </c>
      <c r="B71" s="70">
        <v>9.4786729857819907</v>
      </c>
      <c r="C71" s="70">
        <v>10.869565217391305</v>
      </c>
      <c r="D71" s="70">
        <v>12.522361359570663</v>
      </c>
      <c r="E71" s="70">
        <v>17.333333333333332</v>
      </c>
      <c r="F71" s="70">
        <v>21.169354838709676</v>
      </c>
      <c r="G71" s="70">
        <v>15.654351909830932</v>
      </c>
      <c r="H71" s="33">
        <v>14.354066985645934</v>
      </c>
      <c r="I71" s="70">
        <v>8.791208791208792</v>
      </c>
      <c r="J71" s="70">
        <v>9.0579710144927539</v>
      </c>
      <c r="K71" s="70">
        <v>9.4979647218453191</v>
      </c>
      <c r="L71" s="70">
        <v>12.358393408856848</v>
      </c>
      <c r="M71" s="70">
        <v>10.814249363867685</v>
      </c>
      <c r="N71" s="59"/>
      <c r="O71" s="59"/>
      <c r="P71" s="59"/>
      <c r="Q71" s="59"/>
      <c r="R71" s="59"/>
      <c r="S71" s="59"/>
      <c r="T71" s="59"/>
      <c r="U71" s="59"/>
      <c r="V71" s="59"/>
      <c r="W71" s="59"/>
      <c r="X71" s="59"/>
      <c r="Y71" s="59"/>
      <c r="Z71" s="59"/>
      <c r="AA71" s="59"/>
      <c r="AB71" s="59"/>
      <c r="AC71" s="59"/>
      <c r="AD71" s="59"/>
      <c r="AE71" s="59"/>
      <c r="AF71" s="59"/>
      <c r="AG71" s="59"/>
      <c r="AH71" s="59"/>
      <c r="AI71" s="59"/>
      <c r="AJ71" s="59"/>
      <c r="AK71" s="59"/>
    </row>
    <row r="72" spans="1:37">
      <c r="A72" s="68" t="s">
        <v>114</v>
      </c>
      <c r="B72" s="70">
        <v>1.1803588290840414</v>
      </c>
      <c r="C72" s="70">
        <v>0.87393489185055706</v>
      </c>
      <c r="D72" s="70">
        <v>1.1214953271028036</v>
      </c>
      <c r="E72" s="70">
        <v>1.2180267965895248</v>
      </c>
      <c r="F72" s="70">
        <v>1.9312733084709643</v>
      </c>
      <c r="G72" s="70">
        <v>1.3239421702060055</v>
      </c>
      <c r="H72" s="33">
        <v>1.0635783502718035</v>
      </c>
      <c r="I72" s="70">
        <v>1.0933741526350316</v>
      </c>
      <c r="J72" s="70">
        <v>1.403443113772455</v>
      </c>
      <c r="K72" s="70">
        <v>1.4481707317073171</v>
      </c>
      <c r="L72" s="70">
        <v>3.5363982117835455</v>
      </c>
      <c r="M72" s="70">
        <v>1.8736522077279316</v>
      </c>
      <c r="N72" s="59"/>
      <c r="O72" s="59"/>
      <c r="P72" s="59"/>
      <c r="Q72" s="59"/>
      <c r="R72" s="59"/>
      <c r="S72" s="59"/>
      <c r="T72" s="59"/>
      <c r="U72" s="59"/>
      <c r="V72" s="59"/>
      <c r="W72" s="59"/>
      <c r="X72" s="59"/>
      <c r="Y72" s="59"/>
      <c r="Z72" s="59"/>
      <c r="AA72" s="59"/>
      <c r="AB72" s="59"/>
      <c r="AC72" s="59"/>
      <c r="AD72" s="59"/>
      <c r="AE72" s="59"/>
      <c r="AF72" s="59"/>
      <c r="AG72" s="59"/>
      <c r="AH72" s="59"/>
      <c r="AI72" s="59"/>
      <c r="AJ72" s="59"/>
      <c r="AK72" s="59"/>
    </row>
    <row r="73" spans="1:37">
      <c r="A73" s="15" t="s">
        <v>116</v>
      </c>
      <c r="B73" s="123">
        <v>0</v>
      </c>
      <c r="C73" s="123">
        <v>0</v>
      </c>
      <c r="D73" s="123">
        <v>0</v>
      </c>
      <c r="E73" s="123">
        <v>0</v>
      </c>
      <c r="F73" s="123">
        <v>2.061855670103093</v>
      </c>
      <c r="G73" s="123">
        <v>0.60864272671941566</v>
      </c>
      <c r="H73" s="122">
        <v>0</v>
      </c>
      <c r="I73" s="123">
        <v>0</v>
      </c>
      <c r="J73" s="123">
        <v>0</v>
      </c>
      <c r="K73" s="123">
        <v>0</v>
      </c>
      <c r="L73" s="123">
        <v>2.0661157024793391</v>
      </c>
      <c r="M73" s="123">
        <v>0.60901339829476242</v>
      </c>
      <c r="N73" s="59"/>
      <c r="O73" s="59"/>
      <c r="P73" s="59"/>
      <c r="Q73" s="59"/>
      <c r="R73" s="59"/>
      <c r="S73" s="59"/>
      <c r="T73" s="59"/>
      <c r="U73" s="59"/>
      <c r="V73" s="59"/>
      <c r="W73" s="59"/>
      <c r="X73" s="59"/>
      <c r="Y73" s="59"/>
      <c r="Z73" s="59"/>
      <c r="AA73" s="59"/>
      <c r="AB73" s="59"/>
      <c r="AC73" s="59"/>
      <c r="AD73" s="59"/>
      <c r="AE73" s="59"/>
      <c r="AF73" s="59"/>
      <c r="AG73" s="59"/>
      <c r="AH73" s="59"/>
      <c r="AI73" s="59"/>
      <c r="AJ73" s="59"/>
      <c r="AK73" s="59"/>
    </row>
    <row r="74" spans="1:37">
      <c r="A74" s="444" t="s">
        <v>505</v>
      </c>
    </row>
    <row r="75" spans="1:37">
      <c r="A75" s="444" t="s">
        <v>504</v>
      </c>
    </row>
    <row r="76" spans="1:37">
      <c r="A76" s="59"/>
      <c r="B76" s="59"/>
      <c r="C76" s="59"/>
      <c r="D76" s="59"/>
      <c r="E76" s="59"/>
      <c r="F76" s="59"/>
      <c r="G76" s="59"/>
      <c r="H76" s="59"/>
      <c r="I76" s="59"/>
      <c r="J76" s="59"/>
      <c r="K76" s="59"/>
      <c r="L76" s="59"/>
      <c r="M76" s="59"/>
      <c r="N76" s="59"/>
      <c r="O76" s="59"/>
      <c r="P76" s="59"/>
      <c r="Q76" s="59"/>
      <c r="R76" s="59"/>
      <c r="S76" s="59"/>
      <c r="T76" s="59"/>
    </row>
    <row r="77" spans="1:37">
      <c r="A77" s="59"/>
      <c r="B77" s="59"/>
      <c r="C77" s="59"/>
      <c r="D77" s="59"/>
      <c r="E77" s="59"/>
      <c r="F77" s="59"/>
      <c r="G77" s="59"/>
      <c r="H77" s="59"/>
      <c r="I77" s="59"/>
      <c r="J77" s="59"/>
      <c r="K77" s="59"/>
      <c r="L77" s="59"/>
      <c r="M77" s="59"/>
      <c r="N77" s="59"/>
      <c r="O77" s="59"/>
      <c r="P77" s="59"/>
      <c r="Q77" s="59"/>
      <c r="R77" s="59"/>
      <c r="S77" s="59"/>
      <c r="T77" s="59"/>
    </row>
    <row r="78" spans="1:37">
      <c r="A78" s="59"/>
      <c r="B78" s="59"/>
      <c r="C78" s="59"/>
      <c r="D78" s="59"/>
      <c r="E78" s="59"/>
      <c r="F78" s="59"/>
      <c r="G78" s="59"/>
      <c r="H78" s="59"/>
      <c r="I78" s="59"/>
      <c r="J78" s="59"/>
      <c r="K78" s="59"/>
      <c r="L78" s="59"/>
      <c r="M78" s="59"/>
      <c r="N78" s="59"/>
      <c r="O78" s="59"/>
      <c r="P78" s="59"/>
      <c r="Q78" s="59"/>
      <c r="R78" s="59"/>
      <c r="S78" s="59"/>
      <c r="T78" s="59"/>
    </row>
    <row r="79" spans="1:37">
      <c r="A79" s="59"/>
      <c r="B79" s="59"/>
      <c r="C79" s="59"/>
      <c r="D79" s="59"/>
      <c r="E79" s="59"/>
      <c r="F79" s="59"/>
      <c r="G79" s="59"/>
      <c r="H79" s="59"/>
      <c r="I79" s="59"/>
      <c r="J79" s="59"/>
      <c r="K79" s="59"/>
      <c r="L79" s="59"/>
      <c r="M79" s="59"/>
      <c r="N79" s="59"/>
      <c r="O79" s="59"/>
      <c r="P79" s="59"/>
      <c r="Q79" s="59"/>
      <c r="R79" s="59"/>
      <c r="S79" s="59"/>
      <c r="T79" s="59"/>
    </row>
    <row r="80" spans="1:37">
      <c r="A80" s="59"/>
      <c r="B80" s="59"/>
      <c r="C80" s="59"/>
      <c r="D80" s="59"/>
      <c r="E80" s="59"/>
      <c r="F80" s="59"/>
      <c r="G80" s="59"/>
      <c r="H80" s="59"/>
      <c r="I80" s="59"/>
      <c r="J80" s="59"/>
      <c r="K80" s="59"/>
      <c r="L80" s="59"/>
      <c r="M80" s="59"/>
      <c r="N80" s="59"/>
      <c r="O80" s="59"/>
      <c r="P80" s="59"/>
      <c r="Q80" s="59"/>
      <c r="R80" s="59"/>
      <c r="S80" s="59"/>
      <c r="T80" s="59"/>
    </row>
    <row r="81" spans="1:20">
      <c r="A81" s="59"/>
      <c r="B81" s="59"/>
      <c r="C81" s="59"/>
      <c r="D81" s="59"/>
      <c r="E81" s="59"/>
      <c r="F81" s="59"/>
      <c r="G81" s="59"/>
      <c r="H81" s="59"/>
      <c r="I81" s="59"/>
      <c r="J81" s="59"/>
      <c r="K81" s="59"/>
      <c r="L81" s="59"/>
      <c r="M81" s="59"/>
      <c r="N81" s="59"/>
      <c r="O81" s="59"/>
      <c r="P81" s="59"/>
      <c r="Q81" s="59"/>
      <c r="R81" s="59"/>
      <c r="S81" s="59"/>
      <c r="T81" s="59"/>
    </row>
    <row r="82" spans="1:20">
      <c r="A82" s="59"/>
      <c r="B82" s="59"/>
      <c r="C82" s="59"/>
      <c r="D82" s="59"/>
      <c r="E82" s="59"/>
      <c r="F82" s="59"/>
      <c r="G82" s="59"/>
      <c r="H82" s="59"/>
      <c r="I82" s="59"/>
      <c r="J82" s="59"/>
      <c r="K82" s="59"/>
      <c r="L82" s="59"/>
      <c r="M82" s="59"/>
      <c r="N82" s="59"/>
      <c r="O82" s="59"/>
      <c r="P82" s="59"/>
      <c r="Q82" s="59"/>
      <c r="R82" s="59"/>
      <c r="S82" s="59"/>
      <c r="T82" s="59"/>
    </row>
    <row r="83" spans="1:20">
      <c r="A83" s="59"/>
      <c r="B83" s="59"/>
      <c r="C83" s="59"/>
      <c r="D83" s="59"/>
      <c r="E83" s="59"/>
      <c r="F83" s="59"/>
      <c r="G83" s="59"/>
      <c r="H83" s="59"/>
      <c r="I83" s="59"/>
      <c r="J83" s="59"/>
      <c r="K83" s="59"/>
      <c r="L83" s="59"/>
      <c r="M83" s="59"/>
      <c r="N83" s="59"/>
      <c r="O83" s="59"/>
      <c r="P83" s="59"/>
      <c r="Q83" s="59"/>
      <c r="R83" s="59"/>
      <c r="S83" s="59"/>
      <c r="T83" s="59"/>
    </row>
    <row r="84" spans="1:20">
      <c r="A84" s="59"/>
      <c r="B84" s="59"/>
      <c r="C84" s="59"/>
      <c r="D84" s="59"/>
      <c r="E84" s="59"/>
      <c r="F84" s="59"/>
      <c r="G84" s="59"/>
      <c r="H84" s="59"/>
      <c r="I84" s="59"/>
      <c r="J84" s="59"/>
      <c r="K84" s="59"/>
      <c r="L84" s="59"/>
      <c r="M84" s="59"/>
      <c r="N84" s="59"/>
      <c r="O84" s="59"/>
      <c r="P84" s="59"/>
      <c r="Q84" s="59"/>
      <c r="R84" s="59"/>
      <c r="S84" s="59"/>
      <c r="T84" s="59"/>
    </row>
    <row r="85" spans="1:20">
      <c r="A85" s="59"/>
      <c r="B85" s="59"/>
      <c r="C85" s="59"/>
      <c r="D85" s="59"/>
      <c r="E85" s="59"/>
      <c r="F85" s="59"/>
      <c r="G85" s="59"/>
      <c r="H85" s="59"/>
      <c r="I85" s="59"/>
      <c r="J85" s="59"/>
      <c r="K85" s="59"/>
      <c r="L85" s="59"/>
      <c r="M85" s="59"/>
      <c r="N85" s="59"/>
      <c r="O85" s="59"/>
      <c r="P85" s="59"/>
      <c r="Q85" s="59"/>
      <c r="R85" s="59"/>
      <c r="S85" s="59"/>
      <c r="T85" s="59"/>
    </row>
    <row r="86" spans="1:20">
      <c r="A86" s="59"/>
      <c r="B86" s="59"/>
      <c r="C86" s="59"/>
      <c r="D86" s="59"/>
      <c r="E86" s="59"/>
      <c r="F86" s="59"/>
      <c r="G86" s="59"/>
      <c r="H86" s="59"/>
      <c r="I86" s="59"/>
      <c r="J86" s="59"/>
      <c r="K86" s="59"/>
      <c r="L86" s="59"/>
      <c r="M86" s="59"/>
      <c r="N86" s="59"/>
      <c r="O86" s="59"/>
      <c r="P86" s="59"/>
      <c r="Q86" s="59"/>
      <c r="R86" s="59"/>
      <c r="S86" s="59"/>
      <c r="T86" s="59"/>
    </row>
    <row r="87" spans="1:20">
      <c r="A87" s="59"/>
      <c r="B87" s="59"/>
      <c r="C87" s="59"/>
      <c r="D87" s="59"/>
      <c r="E87" s="59"/>
      <c r="F87" s="59"/>
      <c r="G87" s="59"/>
      <c r="H87" s="59"/>
      <c r="I87" s="59"/>
      <c r="J87" s="59"/>
      <c r="K87" s="59"/>
      <c r="L87" s="59"/>
      <c r="M87" s="59"/>
      <c r="N87" s="59"/>
      <c r="O87" s="59"/>
      <c r="P87" s="59"/>
      <c r="Q87" s="59"/>
      <c r="R87" s="59"/>
      <c r="S87" s="59"/>
      <c r="T87" s="59"/>
    </row>
    <row r="88" spans="1:20">
      <c r="A88" s="59"/>
      <c r="B88" s="59"/>
      <c r="C88" s="59"/>
      <c r="D88" s="59"/>
      <c r="E88" s="59"/>
      <c r="F88" s="59"/>
      <c r="G88" s="59"/>
      <c r="H88" s="59"/>
      <c r="I88" s="59"/>
      <c r="J88" s="59"/>
      <c r="K88" s="59"/>
      <c r="L88" s="59"/>
      <c r="M88" s="59"/>
      <c r="N88" s="59"/>
      <c r="O88" s="59"/>
      <c r="P88" s="59"/>
      <c r="Q88" s="59"/>
      <c r="R88" s="59"/>
      <c r="S88" s="59"/>
      <c r="T88" s="59"/>
    </row>
    <row r="89" spans="1:20">
      <c r="A89" s="59"/>
      <c r="B89" s="59"/>
      <c r="C89" s="59"/>
      <c r="D89" s="59"/>
      <c r="E89" s="59"/>
      <c r="F89" s="59"/>
      <c r="G89" s="59"/>
      <c r="H89" s="59"/>
      <c r="I89" s="59"/>
      <c r="J89" s="59"/>
      <c r="K89" s="59"/>
      <c r="L89" s="59"/>
      <c r="M89" s="59"/>
      <c r="N89" s="59"/>
      <c r="O89" s="59"/>
      <c r="P89" s="59"/>
      <c r="Q89" s="59"/>
      <c r="R89" s="59"/>
      <c r="S89" s="59"/>
      <c r="T89" s="59"/>
    </row>
    <row r="90" spans="1:20">
      <c r="A90" s="59"/>
      <c r="B90" s="59"/>
      <c r="C90" s="59"/>
      <c r="D90" s="59"/>
      <c r="E90" s="59"/>
      <c r="F90" s="59"/>
      <c r="G90" s="59"/>
      <c r="H90" s="59"/>
      <c r="I90" s="59"/>
      <c r="J90" s="59"/>
      <c r="K90" s="59"/>
      <c r="L90" s="59"/>
      <c r="M90" s="59"/>
      <c r="N90" s="59"/>
      <c r="O90" s="59"/>
      <c r="P90" s="59"/>
      <c r="Q90" s="59"/>
      <c r="R90" s="59"/>
      <c r="S90" s="59"/>
      <c r="T90" s="59"/>
    </row>
    <row r="91" spans="1:20">
      <c r="A91" s="59"/>
      <c r="B91" s="59"/>
      <c r="C91" s="59"/>
      <c r="D91" s="59"/>
      <c r="E91" s="59"/>
      <c r="F91" s="59"/>
      <c r="G91" s="59"/>
      <c r="H91" s="59"/>
      <c r="I91" s="59"/>
      <c r="J91" s="59"/>
      <c r="K91" s="59"/>
      <c r="L91" s="59"/>
      <c r="M91" s="59"/>
      <c r="N91" s="59"/>
      <c r="O91" s="59"/>
      <c r="P91" s="59"/>
      <c r="Q91" s="59"/>
      <c r="R91" s="59"/>
      <c r="S91" s="59"/>
      <c r="T91" s="59"/>
    </row>
    <row r="92" spans="1:20">
      <c r="A92" s="59"/>
      <c r="B92" s="59"/>
      <c r="C92" s="59"/>
      <c r="D92" s="59"/>
      <c r="E92" s="59"/>
      <c r="F92" s="59"/>
      <c r="G92" s="59"/>
      <c r="H92" s="59"/>
      <c r="I92" s="59"/>
      <c r="J92" s="59"/>
      <c r="K92" s="59"/>
      <c r="L92" s="59"/>
      <c r="M92" s="59"/>
      <c r="N92" s="59"/>
      <c r="O92" s="59"/>
      <c r="P92" s="59"/>
      <c r="Q92" s="59"/>
      <c r="R92" s="59"/>
      <c r="S92" s="59"/>
      <c r="T92" s="59"/>
    </row>
    <row r="93" spans="1:20">
      <c r="A93" s="59"/>
      <c r="B93" s="59"/>
      <c r="C93" s="59"/>
      <c r="D93" s="59"/>
      <c r="E93" s="59"/>
      <c r="F93" s="59"/>
      <c r="G93" s="59"/>
      <c r="H93" s="59"/>
      <c r="I93" s="59"/>
      <c r="J93" s="59"/>
      <c r="K93" s="59"/>
      <c r="L93" s="59"/>
      <c r="M93" s="59"/>
      <c r="N93" s="59"/>
      <c r="O93" s="59"/>
      <c r="P93" s="59"/>
      <c r="Q93" s="59"/>
      <c r="R93" s="59"/>
      <c r="S93" s="59"/>
      <c r="T93" s="59"/>
    </row>
    <row r="94" spans="1:20">
      <c r="A94" s="59"/>
      <c r="B94" s="59"/>
      <c r="C94" s="59"/>
      <c r="D94" s="59"/>
      <c r="E94" s="59"/>
      <c r="F94" s="59"/>
      <c r="G94" s="59"/>
      <c r="H94" s="59"/>
      <c r="I94" s="59"/>
      <c r="J94" s="59"/>
      <c r="K94" s="59"/>
      <c r="L94" s="59"/>
      <c r="M94" s="59"/>
      <c r="N94" s="59"/>
      <c r="O94" s="59"/>
      <c r="P94" s="59"/>
      <c r="Q94" s="59"/>
      <c r="R94" s="59"/>
      <c r="S94" s="59"/>
      <c r="T94" s="59"/>
    </row>
    <row r="95" spans="1:20">
      <c r="A95" s="59"/>
      <c r="B95" s="59"/>
      <c r="C95" s="59"/>
      <c r="D95" s="59"/>
      <c r="E95" s="59"/>
      <c r="F95" s="59"/>
      <c r="G95" s="59"/>
      <c r="H95" s="59"/>
      <c r="I95" s="59"/>
      <c r="J95" s="59"/>
      <c r="K95" s="59"/>
      <c r="L95" s="59"/>
      <c r="M95" s="59"/>
      <c r="N95" s="59"/>
      <c r="O95" s="59"/>
      <c r="P95" s="59"/>
      <c r="Q95" s="59"/>
      <c r="R95" s="59"/>
      <c r="S95" s="59"/>
      <c r="T95" s="59"/>
    </row>
    <row r="96" spans="1:20">
      <c r="A96" s="59"/>
      <c r="B96" s="59"/>
      <c r="C96" s="59"/>
      <c r="D96" s="59"/>
      <c r="E96" s="59"/>
      <c r="F96" s="59"/>
      <c r="G96" s="59"/>
      <c r="H96" s="59"/>
      <c r="I96" s="59"/>
      <c r="J96" s="59"/>
      <c r="K96" s="59"/>
      <c r="L96" s="59"/>
      <c r="M96" s="59"/>
      <c r="N96" s="59"/>
      <c r="O96" s="59"/>
      <c r="P96" s="59"/>
      <c r="Q96" s="59"/>
      <c r="R96" s="59"/>
      <c r="S96" s="59"/>
      <c r="T96" s="59"/>
    </row>
    <row r="97" spans="1:20">
      <c r="A97" s="59"/>
      <c r="B97" s="59"/>
      <c r="C97" s="59"/>
      <c r="D97" s="59"/>
      <c r="E97" s="59"/>
      <c r="F97" s="59"/>
      <c r="G97" s="59"/>
      <c r="H97" s="59"/>
      <c r="I97" s="59"/>
      <c r="J97" s="59"/>
      <c r="K97" s="59"/>
      <c r="L97" s="59"/>
      <c r="M97" s="59"/>
      <c r="N97" s="59"/>
      <c r="O97" s="59"/>
      <c r="P97" s="59"/>
      <c r="Q97" s="59"/>
      <c r="R97" s="59"/>
      <c r="S97" s="59"/>
      <c r="T97" s="59"/>
    </row>
    <row r="98" spans="1:20">
      <c r="A98" s="59"/>
      <c r="B98" s="59"/>
      <c r="C98" s="59"/>
      <c r="D98" s="59"/>
      <c r="E98" s="59"/>
      <c r="F98" s="59"/>
      <c r="G98" s="59"/>
      <c r="H98" s="59"/>
      <c r="I98" s="59"/>
      <c r="J98" s="59"/>
      <c r="K98" s="59"/>
      <c r="L98" s="59"/>
      <c r="M98" s="59"/>
      <c r="N98" s="59"/>
      <c r="O98" s="59"/>
      <c r="P98" s="59"/>
      <c r="Q98" s="59"/>
      <c r="R98" s="59"/>
      <c r="S98" s="59"/>
      <c r="T98" s="59"/>
    </row>
    <row r="99" spans="1:20">
      <c r="A99" s="59"/>
      <c r="B99" s="59"/>
      <c r="C99" s="59"/>
      <c r="D99" s="59"/>
      <c r="E99" s="59"/>
      <c r="F99" s="59"/>
      <c r="G99" s="59"/>
      <c r="H99" s="59"/>
      <c r="I99" s="59"/>
      <c r="J99" s="59"/>
      <c r="K99" s="59"/>
      <c r="L99" s="59"/>
      <c r="M99" s="59"/>
      <c r="N99" s="59"/>
      <c r="O99" s="59"/>
      <c r="P99" s="59"/>
      <c r="Q99" s="59"/>
      <c r="R99" s="59"/>
      <c r="S99" s="59"/>
      <c r="T99" s="59"/>
    </row>
    <row r="100" spans="1:20">
      <c r="A100" s="59"/>
      <c r="B100" s="59"/>
      <c r="C100" s="59"/>
      <c r="D100" s="59"/>
      <c r="E100" s="59"/>
      <c r="F100" s="59"/>
      <c r="G100" s="59"/>
      <c r="H100" s="59"/>
      <c r="I100" s="59"/>
      <c r="J100" s="59"/>
      <c r="K100" s="59"/>
      <c r="L100" s="59"/>
      <c r="M100" s="59"/>
      <c r="N100" s="59"/>
      <c r="O100" s="59"/>
      <c r="P100" s="59"/>
      <c r="Q100" s="59"/>
      <c r="R100" s="59"/>
      <c r="S100" s="59"/>
      <c r="T100" s="59"/>
    </row>
    <row r="101" spans="1:20">
      <c r="A101" s="59"/>
      <c r="B101" s="59"/>
      <c r="C101" s="59"/>
      <c r="D101" s="59"/>
      <c r="E101" s="59"/>
      <c r="F101" s="59"/>
      <c r="G101" s="59"/>
      <c r="H101" s="59"/>
      <c r="I101" s="59"/>
      <c r="J101" s="59"/>
      <c r="K101" s="59"/>
      <c r="L101" s="59"/>
      <c r="M101" s="59"/>
      <c r="N101" s="59"/>
      <c r="O101" s="59"/>
      <c r="P101" s="59"/>
      <c r="Q101" s="59"/>
      <c r="R101" s="59"/>
      <c r="S101" s="59"/>
      <c r="T101" s="59"/>
    </row>
    <row r="102" spans="1:20">
      <c r="A102" s="59"/>
      <c r="B102" s="59"/>
      <c r="C102" s="59"/>
      <c r="D102" s="59"/>
      <c r="E102" s="59"/>
      <c r="F102" s="59"/>
      <c r="G102" s="59"/>
      <c r="H102" s="59"/>
      <c r="I102" s="59"/>
      <c r="J102" s="59"/>
      <c r="K102" s="59"/>
      <c r="L102" s="59"/>
      <c r="M102" s="59"/>
      <c r="N102" s="59"/>
      <c r="O102" s="59"/>
      <c r="P102" s="59"/>
      <c r="Q102" s="59"/>
      <c r="R102" s="59"/>
      <c r="S102" s="59"/>
      <c r="T102" s="59"/>
    </row>
    <row r="103" spans="1:20">
      <c r="A103" s="59"/>
      <c r="B103" s="59"/>
      <c r="C103" s="59"/>
      <c r="D103" s="59"/>
      <c r="E103" s="59"/>
      <c r="F103" s="59"/>
      <c r="G103" s="59"/>
      <c r="H103" s="59"/>
      <c r="I103" s="59"/>
      <c r="J103" s="59"/>
      <c r="K103" s="59"/>
      <c r="L103" s="59"/>
      <c r="M103" s="59"/>
      <c r="N103" s="59"/>
      <c r="O103" s="59"/>
      <c r="P103" s="59"/>
      <c r="Q103" s="59"/>
      <c r="R103" s="59"/>
      <c r="S103" s="59"/>
      <c r="T103" s="59"/>
    </row>
    <row r="104" spans="1:20">
      <c r="A104" s="59"/>
      <c r="B104" s="59"/>
      <c r="C104" s="59"/>
      <c r="D104" s="59"/>
      <c r="E104" s="59"/>
      <c r="F104" s="59"/>
      <c r="G104" s="59"/>
      <c r="H104" s="59"/>
      <c r="I104" s="59"/>
      <c r="J104" s="59"/>
      <c r="K104" s="59"/>
      <c r="L104" s="59"/>
      <c r="M104" s="59"/>
      <c r="N104" s="59"/>
      <c r="O104" s="59"/>
      <c r="P104" s="59"/>
      <c r="Q104" s="59"/>
      <c r="R104" s="59"/>
      <c r="S104" s="59"/>
      <c r="T104" s="59"/>
    </row>
    <row r="105" spans="1:20">
      <c r="A105" s="59"/>
      <c r="B105" s="59"/>
      <c r="C105" s="59"/>
      <c r="D105" s="59"/>
      <c r="E105" s="59"/>
      <c r="F105" s="59"/>
      <c r="G105" s="59"/>
      <c r="H105" s="59"/>
      <c r="I105" s="59"/>
      <c r="J105" s="59"/>
      <c r="K105" s="59"/>
      <c r="L105" s="59"/>
      <c r="M105" s="59"/>
      <c r="N105" s="59"/>
      <c r="O105" s="59"/>
      <c r="P105" s="59"/>
      <c r="Q105" s="59"/>
      <c r="R105" s="59"/>
      <c r="S105" s="59"/>
      <c r="T105" s="59"/>
    </row>
    <row r="106" spans="1:20">
      <c r="A106" s="59"/>
      <c r="B106" s="59"/>
      <c r="C106" s="59"/>
      <c r="D106" s="59"/>
      <c r="E106" s="59"/>
      <c r="F106" s="59"/>
      <c r="G106" s="59"/>
      <c r="H106" s="59"/>
      <c r="I106" s="59"/>
      <c r="J106" s="59"/>
      <c r="K106" s="59"/>
      <c r="L106" s="59"/>
      <c r="M106" s="59"/>
      <c r="N106" s="59"/>
      <c r="O106" s="59"/>
      <c r="P106" s="59"/>
      <c r="Q106" s="59"/>
      <c r="R106" s="59"/>
      <c r="S106" s="59"/>
      <c r="T106" s="59"/>
    </row>
    <row r="107" spans="1:20">
      <c r="A107" s="59"/>
      <c r="B107" s="59"/>
      <c r="C107" s="59"/>
      <c r="D107" s="59"/>
      <c r="E107" s="59"/>
      <c r="F107" s="59"/>
      <c r="G107" s="59"/>
      <c r="H107" s="59"/>
      <c r="I107" s="59"/>
      <c r="J107" s="59"/>
      <c r="K107" s="59"/>
      <c r="L107" s="59"/>
      <c r="M107" s="59"/>
      <c r="N107" s="59"/>
      <c r="O107" s="59"/>
      <c r="P107" s="59"/>
      <c r="Q107" s="59"/>
      <c r="R107" s="59"/>
      <c r="S107" s="59"/>
      <c r="T107" s="59"/>
    </row>
    <row r="108" spans="1:20">
      <c r="A108" s="59"/>
      <c r="B108" s="59"/>
      <c r="C108" s="59"/>
      <c r="D108" s="59"/>
      <c r="E108" s="59"/>
      <c r="F108" s="59"/>
      <c r="G108" s="59"/>
      <c r="H108" s="59"/>
      <c r="I108" s="59"/>
      <c r="J108" s="59"/>
      <c r="K108" s="59"/>
      <c r="L108" s="59"/>
      <c r="M108" s="59"/>
      <c r="N108" s="59"/>
      <c r="O108" s="59"/>
      <c r="P108" s="59"/>
      <c r="Q108" s="59"/>
      <c r="R108" s="59"/>
      <c r="S108" s="59"/>
      <c r="T108" s="59"/>
    </row>
  </sheetData>
  <mergeCells count="9">
    <mergeCell ref="A44:A45"/>
    <mergeCell ref="B44:G44"/>
    <mergeCell ref="H44:M44"/>
    <mergeCell ref="A5:S5"/>
    <mergeCell ref="A43:S43"/>
    <mergeCell ref="A6:A7"/>
    <mergeCell ref="B6:G6"/>
    <mergeCell ref="H6:M6"/>
    <mergeCell ref="N6:S6"/>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69" orientation="landscape" r:id="rId1"/>
  <headerFooter>
    <oddFooter>&amp;L&amp;"Arial,Regular"&amp;8&amp;K01+023Fetal and Infant Deaths 2012&amp;R&amp;"Arial,Regular"&amp;8&amp;K01+022Page &amp;P of &amp;N</oddFooter>
  </headerFooter>
  <rowBreaks count="1" manualBreakCount="1">
    <brk id="41" max="18"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T110"/>
  <sheetViews>
    <sheetView zoomScaleNormal="100" workbookViewId="0">
      <pane ySplit="3" topLeftCell="A4" activePane="bottomLeft" state="frozen"/>
      <selection activeCell="F28" sqref="F28"/>
      <selection pane="bottomLeft" activeCell="A3" sqref="A3"/>
    </sheetView>
  </sheetViews>
  <sheetFormatPr defaultRowHeight="15"/>
  <cols>
    <col min="1" max="1" width="25.28515625" bestFit="1" customWidth="1"/>
    <col min="6" max="6" width="9.140625" style="10" customWidth="1"/>
    <col min="11" max="11" width="9.140625" style="10"/>
  </cols>
  <sheetData>
    <row r="1" spans="1:46" s="153" customFormat="1">
      <c r="A1" s="115" t="s">
        <v>199</v>
      </c>
      <c r="B1" s="115" t="s">
        <v>135</v>
      </c>
      <c r="C1" s="115" t="s">
        <v>214</v>
      </c>
      <c r="E1" s="83"/>
      <c r="F1" s="115"/>
      <c r="G1" s="116"/>
    </row>
    <row r="2" spans="1:46" s="5" customFormat="1" ht="9" customHeight="1">
      <c r="A2" s="81"/>
      <c r="B2" s="82"/>
      <c r="C2" s="83"/>
      <c r="D2" s="83"/>
      <c r="E2" s="83"/>
      <c r="F2" s="83"/>
    </row>
    <row r="3" spans="1:46" s="153" customFormat="1" ht="20.25">
      <c r="A3" s="98" t="s">
        <v>2</v>
      </c>
      <c r="G3" s="94"/>
      <c r="M3" s="94"/>
    </row>
    <row r="5" spans="1:46" ht="36.75" customHeight="1">
      <c r="A5" s="625" t="str">
        <f>Contents!E23</f>
        <v xml:space="preserve">Table 19: Number of fetal deaths, infant deaths and live births for each gestational age, by sex, ethnic group, maternal age group, deprivation quintile of residence and birthweight, 2012
</v>
      </c>
      <c r="B5" s="625"/>
      <c r="C5" s="625"/>
      <c r="D5" s="625"/>
      <c r="E5" s="625"/>
      <c r="F5" s="625"/>
      <c r="G5" s="625"/>
      <c r="H5" s="625"/>
      <c r="I5" s="625"/>
      <c r="J5" s="625"/>
      <c r="K5" s="625"/>
      <c r="L5" s="625"/>
      <c r="M5" s="625"/>
      <c r="N5" s="625"/>
      <c r="O5" s="625"/>
      <c r="P5" s="625"/>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row>
    <row r="6" spans="1:46">
      <c r="A6" s="636" t="s">
        <v>74</v>
      </c>
      <c r="B6" s="637" t="s">
        <v>201</v>
      </c>
      <c r="C6" s="637"/>
      <c r="D6" s="637"/>
      <c r="E6" s="637"/>
      <c r="F6" s="638"/>
      <c r="G6" s="639" t="s">
        <v>202</v>
      </c>
      <c r="H6" s="637"/>
      <c r="I6" s="637"/>
      <c r="J6" s="637"/>
      <c r="K6" s="638"/>
      <c r="L6" s="639" t="s">
        <v>203</v>
      </c>
      <c r="M6" s="637"/>
      <c r="N6" s="637"/>
      <c r="O6" s="637"/>
      <c r="P6" s="637"/>
      <c r="Q6" s="57"/>
      <c r="R6" s="84"/>
      <c r="S6" s="84"/>
      <c r="T6" s="84"/>
      <c r="U6" s="84"/>
      <c r="V6" s="84"/>
      <c r="W6" s="84"/>
      <c r="X6" s="84"/>
      <c r="Y6" s="84"/>
      <c r="Z6" s="84"/>
      <c r="AA6" s="84"/>
      <c r="AB6" s="84"/>
      <c r="AC6" s="84"/>
      <c r="AD6" s="84"/>
      <c r="AE6" s="84"/>
      <c r="AF6" s="84"/>
      <c r="AG6" s="84"/>
      <c r="AH6" s="84"/>
      <c r="AI6" s="84"/>
      <c r="AJ6" s="84"/>
      <c r="AK6" s="84"/>
      <c r="AL6" s="84"/>
      <c r="AM6" s="84"/>
      <c r="AN6" s="84"/>
      <c r="AO6" s="84"/>
      <c r="AP6" s="627"/>
      <c r="AQ6" s="627"/>
      <c r="AR6" s="627"/>
      <c r="AS6" s="627"/>
      <c r="AT6" s="627"/>
    </row>
    <row r="7" spans="1:46">
      <c r="A7" s="632"/>
      <c r="B7" s="9" t="s">
        <v>118</v>
      </c>
      <c r="C7" s="9" t="s">
        <v>70</v>
      </c>
      <c r="D7" s="9" t="s">
        <v>71</v>
      </c>
      <c r="E7" s="9" t="s">
        <v>72</v>
      </c>
      <c r="F7" s="103" t="s">
        <v>503</v>
      </c>
      <c r="G7" s="9" t="s">
        <v>118</v>
      </c>
      <c r="H7" s="9" t="s">
        <v>70</v>
      </c>
      <c r="I7" s="9" t="s">
        <v>71</v>
      </c>
      <c r="J7" s="9" t="s">
        <v>72</v>
      </c>
      <c r="K7" s="103" t="s">
        <v>503</v>
      </c>
      <c r="L7" s="9" t="s">
        <v>118</v>
      </c>
      <c r="M7" s="9" t="s">
        <v>70</v>
      </c>
      <c r="N7" s="9" t="s">
        <v>71</v>
      </c>
      <c r="O7" s="9" t="s">
        <v>72</v>
      </c>
      <c r="P7" s="103" t="s">
        <v>503</v>
      </c>
      <c r="Q7" s="286"/>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row>
    <row r="8" spans="1:46">
      <c r="A8" s="104" t="s">
        <v>117</v>
      </c>
      <c r="B8" s="117"/>
      <c r="C8" s="117"/>
      <c r="D8" s="117"/>
      <c r="E8" s="117"/>
      <c r="F8" s="117"/>
      <c r="G8" s="117"/>
      <c r="H8" s="117"/>
      <c r="I8" s="117"/>
      <c r="J8" s="117"/>
      <c r="K8" s="117"/>
      <c r="L8" s="117"/>
      <c r="M8" s="117"/>
      <c r="N8" s="117"/>
      <c r="O8" s="25"/>
      <c r="P8" s="105"/>
      <c r="Q8" s="286"/>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row>
    <row r="9" spans="1:46" s="99" customFormat="1">
      <c r="A9" s="106" t="s">
        <v>48</v>
      </c>
      <c r="B9" s="106">
        <v>307</v>
      </c>
      <c r="C9" s="106">
        <v>54</v>
      </c>
      <c r="D9" s="106">
        <v>83</v>
      </c>
      <c r="E9" s="106">
        <v>2</v>
      </c>
      <c r="F9" s="111">
        <v>448</v>
      </c>
      <c r="G9" s="112">
        <v>143</v>
      </c>
      <c r="H9" s="106">
        <v>31</v>
      </c>
      <c r="I9" s="106">
        <v>106</v>
      </c>
      <c r="J9" s="106">
        <v>2</v>
      </c>
      <c r="K9" s="111">
        <v>294</v>
      </c>
      <c r="L9" s="112">
        <v>775</v>
      </c>
      <c r="M9" s="106">
        <v>3935</v>
      </c>
      <c r="N9" s="106">
        <v>55825</v>
      </c>
      <c r="O9" s="106">
        <v>1481</v>
      </c>
      <c r="P9" s="106">
        <v>62035</v>
      </c>
      <c r="Q9" s="109"/>
    </row>
    <row r="10" spans="1:46">
      <c r="A10" s="104" t="s">
        <v>75</v>
      </c>
      <c r="B10" s="117"/>
      <c r="C10" s="117"/>
      <c r="D10" s="117"/>
      <c r="E10" s="117"/>
      <c r="F10" s="117"/>
      <c r="G10" s="117"/>
      <c r="H10" s="117"/>
      <c r="I10" s="117"/>
      <c r="J10" s="117"/>
      <c r="K10" s="117"/>
      <c r="L10" s="117"/>
      <c r="M10" s="117"/>
      <c r="N10" s="117"/>
      <c r="O10" s="25"/>
      <c r="P10" s="105"/>
      <c r="Q10" s="286"/>
      <c r="R10" s="288"/>
      <c r="S10" s="288"/>
      <c r="T10" s="288"/>
      <c r="U10" s="288"/>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row>
    <row r="11" spans="1:46">
      <c r="A11" s="68" t="s">
        <v>76</v>
      </c>
      <c r="B11" s="68">
        <v>152</v>
      </c>
      <c r="C11" s="68">
        <v>24</v>
      </c>
      <c r="D11" s="68">
        <v>44</v>
      </c>
      <c r="E11" s="68">
        <v>2</v>
      </c>
      <c r="F11" s="28">
        <v>224</v>
      </c>
      <c r="G11" s="29">
        <v>83</v>
      </c>
      <c r="H11" s="68">
        <v>17</v>
      </c>
      <c r="I11" s="68">
        <v>59</v>
      </c>
      <c r="J11" s="68">
        <v>2</v>
      </c>
      <c r="K11" s="28">
        <v>164</v>
      </c>
      <c r="L11" s="29">
        <v>419</v>
      </c>
      <c r="M11" s="68">
        <v>2080</v>
      </c>
      <c r="N11" s="68">
        <v>28459</v>
      </c>
      <c r="O11" s="68">
        <v>729</v>
      </c>
      <c r="P11" s="68">
        <v>31698</v>
      </c>
      <c r="Q11" s="286"/>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row>
    <row r="12" spans="1:46">
      <c r="A12" s="68" t="s">
        <v>77</v>
      </c>
      <c r="B12" s="68">
        <v>148</v>
      </c>
      <c r="C12" s="68">
        <v>29</v>
      </c>
      <c r="D12" s="68">
        <v>38</v>
      </c>
      <c r="E12" s="68">
        <v>0</v>
      </c>
      <c r="F12" s="28">
        <v>215</v>
      </c>
      <c r="G12" s="29">
        <v>60</v>
      </c>
      <c r="H12" s="68">
        <v>14</v>
      </c>
      <c r="I12" s="68">
        <v>47</v>
      </c>
      <c r="J12" s="68">
        <v>0</v>
      </c>
      <c r="K12" s="28">
        <v>130</v>
      </c>
      <c r="L12" s="29">
        <v>356</v>
      </c>
      <c r="M12" s="68">
        <v>1855</v>
      </c>
      <c r="N12" s="68">
        <v>27366</v>
      </c>
      <c r="O12" s="68">
        <v>752</v>
      </c>
      <c r="P12" s="68">
        <v>30337</v>
      </c>
      <c r="Q12" s="286"/>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c r="AS12" s="287"/>
      <c r="AT12" s="287"/>
    </row>
    <row r="13" spans="1:46">
      <c r="A13" s="68" t="s">
        <v>69</v>
      </c>
      <c r="B13" s="68">
        <v>7</v>
      </c>
      <c r="C13" s="68">
        <v>1</v>
      </c>
      <c r="D13" s="68">
        <v>1</v>
      </c>
      <c r="E13" s="68">
        <v>0</v>
      </c>
      <c r="F13" s="28">
        <v>9</v>
      </c>
      <c r="G13" s="29">
        <v>0</v>
      </c>
      <c r="H13" s="68">
        <v>0</v>
      </c>
      <c r="I13" s="68">
        <v>0</v>
      </c>
      <c r="J13" s="106">
        <v>0</v>
      </c>
      <c r="K13" s="28">
        <v>0</v>
      </c>
      <c r="L13" s="29">
        <v>0</v>
      </c>
      <c r="M13" s="13">
        <v>0</v>
      </c>
      <c r="N13" s="13">
        <v>0</v>
      </c>
      <c r="O13" s="30">
        <v>0</v>
      </c>
      <c r="P13" s="68">
        <v>0</v>
      </c>
      <c r="Q13" s="286"/>
      <c r="R13" s="287"/>
      <c r="S13" s="287"/>
      <c r="T13" s="287"/>
      <c r="U13" s="287"/>
      <c r="V13" s="287"/>
      <c r="W13" s="287"/>
      <c r="X13" s="287"/>
      <c r="Y13" s="287"/>
      <c r="Z13" s="287"/>
      <c r="AA13" s="287"/>
      <c r="AB13" s="287"/>
      <c r="AC13" s="287"/>
      <c r="AD13" s="287"/>
      <c r="AE13" s="287"/>
      <c r="AF13" s="287"/>
      <c r="AG13" s="287"/>
      <c r="AH13" s="287"/>
      <c r="AI13" s="287"/>
      <c r="AJ13" s="287"/>
      <c r="AK13" s="287"/>
      <c r="AL13" s="287"/>
      <c r="AM13" s="287"/>
      <c r="AN13" s="287"/>
      <c r="AO13" s="287"/>
      <c r="AP13" s="287"/>
      <c r="AQ13" s="287"/>
      <c r="AR13" s="287"/>
      <c r="AS13" s="287"/>
      <c r="AT13" s="287"/>
    </row>
    <row r="14" spans="1:46">
      <c r="A14" s="104" t="s">
        <v>79</v>
      </c>
      <c r="B14" s="117"/>
      <c r="C14" s="117"/>
      <c r="D14" s="117"/>
      <c r="E14" s="117"/>
      <c r="F14" s="117"/>
      <c r="G14" s="117"/>
      <c r="H14" s="117"/>
      <c r="I14" s="117"/>
      <c r="J14" s="117"/>
      <c r="K14" s="117"/>
      <c r="L14" s="117"/>
      <c r="M14" s="117"/>
      <c r="N14" s="22"/>
      <c r="O14" s="22"/>
      <c r="P14" s="104"/>
      <c r="Q14" s="286"/>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row>
    <row r="15" spans="1:46" s="99" customFormat="1">
      <c r="A15" s="106" t="s">
        <v>80</v>
      </c>
      <c r="B15" s="106">
        <v>87</v>
      </c>
      <c r="C15" s="106">
        <v>15</v>
      </c>
      <c r="D15" s="106">
        <v>24</v>
      </c>
      <c r="E15" s="106">
        <v>0</v>
      </c>
      <c r="F15" s="111">
        <v>127</v>
      </c>
      <c r="G15" s="106">
        <v>48</v>
      </c>
      <c r="H15" s="106">
        <v>12</v>
      </c>
      <c r="I15" s="106">
        <v>39</v>
      </c>
      <c r="J15" s="106">
        <v>0</v>
      </c>
      <c r="K15" s="106">
        <v>103</v>
      </c>
      <c r="L15" s="112">
        <v>265</v>
      </c>
      <c r="M15" s="106">
        <v>1189</v>
      </c>
      <c r="N15" s="106">
        <v>16023</v>
      </c>
      <c r="O15" s="106">
        <v>462</v>
      </c>
      <c r="P15" s="106">
        <v>17948</v>
      </c>
      <c r="Q15" s="109"/>
    </row>
    <row r="16" spans="1:46" s="99" customFormat="1">
      <c r="A16" s="106" t="s">
        <v>403</v>
      </c>
      <c r="B16" s="106">
        <v>27</v>
      </c>
      <c r="C16" s="106">
        <v>7</v>
      </c>
      <c r="D16" s="106">
        <v>15</v>
      </c>
      <c r="E16" s="106">
        <v>0</v>
      </c>
      <c r="F16" s="111">
        <v>50</v>
      </c>
      <c r="G16" s="106">
        <v>24</v>
      </c>
      <c r="H16" s="106">
        <v>3</v>
      </c>
      <c r="I16" s="106">
        <v>20</v>
      </c>
      <c r="J16" s="106">
        <v>0</v>
      </c>
      <c r="K16" s="106">
        <v>48</v>
      </c>
      <c r="L16" s="112">
        <v>100</v>
      </c>
      <c r="M16" s="106">
        <v>418</v>
      </c>
      <c r="N16" s="106">
        <v>6233</v>
      </c>
      <c r="O16" s="106">
        <v>201</v>
      </c>
      <c r="P16" s="106">
        <v>6955</v>
      </c>
      <c r="Q16" s="109"/>
    </row>
    <row r="17" spans="1:46" s="99" customFormat="1">
      <c r="A17" s="533" t="s">
        <v>551</v>
      </c>
      <c r="B17" s="106">
        <v>56</v>
      </c>
      <c r="C17" s="106">
        <v>9</v>
      </c>
      <c r="D17" s="106">
        <v>11</v>
      </c>
      <c r="E17" s="106">
        <v>0</v>
      </c>
      <c r="F17" s="111">
        <v>76</v>
      </c>
      <c r="G17" s="106">
        <v>18</v>
      </c>
      <c r="H17" s="106">
        <v>2</v>
      </c>
      <c r="I17" s="106">
        <v>3</v>
      </c>
      <c r="J17" s="106">
        <v>0</v>
      </c>
      <c r="K17" s="106">
        <v>25</v>
      </c>
      <c r="L17" s="112">
        <v>106</v>
      </c>
      <c r="M17" s="106">
        <v>531</v>
      </c>
      <c r="N17" s="106">
        <v>7841</v>
      </c>
      <c r="O17" s="106">
        <v>133</v>
      </c>
      <c r="P17" s="106">
        <v>8613</v>
      </c>
      <c r="Q17" s="109"/>
    </row>
    <row r="18" spans="1:46" s="99" customFormat="1">
      <c r="A18" s="533" t="s">
        <v>552</v>
      </c>
      <c r="B18" s="107">
        <v>137</v>
      </c>
      <c r="C18" s="107">
        <v>23</v>
      </c>
      <c r="D18" s="107">
        <v>33</v>
      </c>
      <c r="E18" s="107">
        <v>2</v>
      </c>
      <c r="F18" s="113">
        <v>195</v>
      </c>
      <c r="G18" s="106">
        <v>53</v>
      </c>
      <c r="H18" s="106">
        <v>14</v>
      </c>
      <c r="I18" s="106">
        <v>44</v>
      </c>
      <c r="J18" s="106">
        <v>2</v>
      </c>
      <c r="K18" s="106">
        <v>118</v>
      </c>
      <c r="L18" s="114">
        <v>304</v>
      </c>
      <c r="M18" s="107">
        <v>1797</v>
      </c>
      <c r="N18" s="107">
        <v>25728</v>
      </c>
      <c r="O18" s="107">
        <v>685</v>
      </c>
      <c r="P18" s="107">
        <v>28519</v>
      </c>
      <c r="Q18" s="109"/>
    </row>
    <row r="19" spans="1:46">
      <c r="A19" s="104" t="s">
        <v>187</v>
      </c>
      <c r="B19" s="117"/>
      <c r="C19" s="117"/>
      <c r="D19" s="117"/>
      <c r="E19" s="117"/>
      <c r="F19" s="117"/>
      <c r="G19" s="117"/>
      <c r="H19" s="117"/>
      <c r="I19" s="117"/>
      <c r="J19" s="117"/>
      <c r="K19" s="117"/>
      <c r="L19" s="117"/>
      <c r="M19" s="117"/>
      <c r="N19" s="25"/>
      <c r="O19" s="25"/>
      <c r="P19" s="2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row>
    <row r="20" spans="1:46">
      <c r="A20" s="68" t="s">
        <v>82</v>
      </c>
      <c r="B20" s="106">
        <v>31</v>
      </c>
      <c r="C20" s="106">
        <v>2</v>
      </c>
      <c r="D20" s="106">
        <v>8</v>
      </c>
      <c r="E20" s="106">
        <v>0</v>
      </c>
      <c r="F20" s="111">
        <v>41</v>
      </c>
      <c r="G20" s="29">
        <v>16</v>
      </c>
      <c r="H20" s="68">
        <v>5</v>
      </c>
      <c r="I20" s="68">
        <v>11</v>
      </c>
      <c r="J20" s="68">
        <v>0</v>
      </c>
      <c r="K20" s="28">
        <v>33</v>
      </c>
      <c r="L20" s="29">
        <v>59</v>
      </c>
      <c r="M20" s="68">
        <v>281</v>
      </c>
      <c r="N20" s="68">
        <v>3440</v>
      </c>
      <c r="O20" s="68">
        <v>100</v>
      </c>
      <c r="P20" s="68">
        <v>3881</v>
      </c>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row>
    <row r="21" spans="1:46">
      <c r="A21" s="68" t="s">
        <v>83</v>
      </c>
      <c r="B21" s="106">
        <v>47</v>
      </c>
      <c r="C21" s="106">
        <v>15</v>
      </c>
      <c r="D21" s="106">
        <v>16</v>
      </c>
      <c r="E21" s="106">
        <v>1</v>
      </c>
      <c r="F21" s="111">
        <v>79</v>
      </c>
      <c r="G21" s="29">
        <v>32</v>
      </c>
      <c r="H21" s="68">
        <v>8</v>
      </c>
      <c r="I21" s="68">
        <v>30</v>
      </c>
      <c r="J21" s="68">
        <v>0</v>
      </c>
      <c r="K21" s="28">
        <v>73</v>
      </c>
      <c r="L21" s="29">
        <v>174</v>
      </c>
      <c r="M21" s="68">
        <v>652</v>
      </c>
      <c r="N21" s="68">
        <v>10416</v>
      </c>
      <c r="O21" s="68">
        <v>287</v>
      </c>
      <c r="P21" s="68">
        <v>11530</v>
      </c>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row>
    <row r="22" spans="1:46">
      <c r="A22" s="68" t="s">
        <v>84</v>
      </c>
      <c r="B22" s="106">
        <v>62</v>
      </c>
      <c r="C22" s="106">
        <v>12</v>
      </c>
      <c r="D22" s="106">
        <v>13</v>
      </c>
      <c r="E22" s="106">
        <v>0</v>
      </c>
      <c r="F22" s="111">
        <v>88</v>
      </c>
      <c r="G22" s="29">
        <v>38</v>
      </c>
      <c r="H22" s="68">
        <v>5</v>
      </c>
      <c r="I22" s="68">
        <v>22</v>
      </c>
      <c r="J22" s="68">
        <v>2</v>
      </c>
      <c r="K22" s="28">
        <v>68</v>
      </c>
      <c r="L22" s="29">
        <v>196</v>
      </c>
      <c r="M22" s="68">
        <v>954</v>
      </c>
      <c r="N22" s="68">
        <v>14302</v>
      </c>
      <c r="O22" s="68">
        <v>404</v>
      </c>
      <c r="P22" s="68">
        <v>15863</v>
      </c>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row>
    <row r="23" spans="1:46">
      <c r="A23" s="68" t="s">
        <v>85</v>
      </c>
      <c r="B23" s="106">
        <v>81</v>
      </c>
      <c r="C23" s="106">
        <v>10</v>
      </c>
      <c r="D23" s="106">
        <v>26</v>
      </c>
      <c r="E23" s="106">
        <v>0</v>
      </c>
      <c r="F23" s="111">
        <v>117</v>
      </c>
      <c r="G23" s="29">
        <v>28</v>
      </c>
      <c r="H23" s="68">
        <v>4</v>
      </c>
      <c r="I23" s="68">
        <v>19</v>
      </c>
      <c r="J23" s="68">
        <v>0</v>
      </c>
      <c r="K23" s="28">
        <v>52</v>
      </c>
      <c r="L23" s="29">
        <v>182</v>
      </c>
      <c r="M23" s="68">
        <v>1085</v>
      </c>
      <c r="N23" s="68">
        <v>15945</v>
      </c>
      <c r="O23" s="68">
        <v>415</v>
      </c>
      <c r="P23" s="68">
        <v>17635</v>
      </c>
      <c r="Q23" s="286"/>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row>
    <row r="24" spans="1:46">
      <c r="A24" s="68" t="s">
        <v>86</v>
      </c>
      <c r="B24" s="106">
        <v>64</v>
      </c>
      <c r="C24" s="106">
        <v>9</v>
      </c>
      <c r="D24" s="106">
        <v>15</v>
      </c>
      <c r="E24" s="106">
        <v>1</v>
      </c>
      <c r="F24" s="111">
        <v>90</v>
      </c>
      <c r="G24" s="29">
        <v>22</v>
      </c>
      <c r="H24" s="68">
        <v>7</v>
      </c>
      <c r="I24" s="68">
        <v>18</v>
      </c>
      <c r="J24" s="68">
        <v>0</v>
      </c>
      <c r="K24" s="28">
        <v>49</v>
      </c>
      <c r="L24" s="29">
        <v>113</v>
      </c>
      <c r="M24" s="68">
        <v>733</v>
      </c>
      <c r="N24" s="68">
        <v>9364</v>
      </c>
      <c r="O24" s="68">
        <v>248</v>
      </c>
      <c r="P24" s="68">
        <v>10460</v>
      </c>
      <c r="Q24" s="286"/>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row>
    <row r="25" spans="1:46">
      <c r="A25" s="68" t="s">
        <v>87</v>
      </c>
      <c r="B25" s="106">
        <v>22</v>
      </c>
      <c r="C25" s="106">
        <v>6</v>
      </c>
      <c r="D25" s="106">
        <v>5</v>
      </c>
      <c r="E25" s="106">
        <v>0</v>
      </c>
      <c r="F25" s="111">
        <v>33</v>
      </c>
      <c r="G25" s="29">
        <v>7</v>
      </c>
      <c r="H25" s="68">
        <v>2</v>
      </c>
      <c r="I25" s="68">
        <v>6</v>
      </c>
      <c r="J25" s="68">
        <v>0</v>
      </c>
      <c r="K25" s="28">
        <v>16</v>
      </c>
      <c r="L25" s="29">
        <v>51</v>
      </c>
      <c r="M25" s="68">
        <v>230</v>
      </c>
      <c r="N25" s="68">
        <v>2358</v>
      </c>
      <c r="O25" s="68">
        <v>27</v>
      </c>
      <c r="P25" s="68">
        <v>2666</v>
      </c>
      <c r="Q25" s="286"/>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row>
    <row r="26" spans="1:46">
      <c r="A26" s="68" t="s">
        <v>69</v>
      </c>
      <c r="B26" s="106">
        <v>0</v>
      </c>
      <c r="C26" s="106">
        <v>0</v>
      </c>
      <c r="D26" s="106">
        <v>0</v>
      </c>
      <c r="E26" s="106">
        <v>0</v>
      </c>
      <c r="F26" s="111">
        <v>0</v>
      </c>
      <c r="G26" s="29">
        <v>0</v>
      </c>
      <c r="H26" s="68">
        <v>0</v>
      </c>
      <c r="I26" s="68">
        <v>0</v>
      </c>
      <c r="J26" s="68">
        <v>0</v>
      </c>
      <c r="K26" s="28">
        <v>3</v>
      </c>
      <c r="L26" s="29">
        <v>0</v>
      </c>
      <c r="M26" s="13">
        <v>0</v>
      </c>
      <c r="N26" s="13">
        <v>0</v>
      </c>
      <c r="O26" s="13">
        <v>0</v>
      </c>
      <c r="P26" s="68">
        <v>0</v>
      </c>
      <c r="Q26" s="286"/>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row>
    <row r="27" spans="1:46">
      <c r="A27" s="104" t="s">
        <v>88</v>
      </c>
      <c r="B27" s="117"/>
      <c r="C27" s="117"/>
      <c r="D27" s="117"/>
      <c r="E27" s="117"/>
      <c r="F27" s="117"/>
      <c r="G27" s="117"/>
      <c r="H27" s="117"/>
      <c r="I27" s="117"/>
      <c r="J27" s="117"/>
      <c r="K27" s="117"/>
      <c r="L27" s="117"/>
      <c r="M27" s="117"/>
      <c r="N27" s="25"/>
      <c r="O27" s="25"/>
      <c r="P27" s="27"/>
      <c r="Q27" s="286"/>
      <c r="R27" s="288"/>
      <c r="S27" s="288"/>
      <c r="T27" s="288"/>
      <c r="U27" s="288"/>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row>
    <row r="28" spans="1:46" s="99" customFormat="1">
      <c r="A28" s="106" t="s">
        <v>89</v>
      </c>
      <c r="B28" s="106">
        <v>44</v>
      </c>
      <c r="C28" s="106">
        <v>5</v>
      </c>
      <c r="D28" s="106">
        <v>10</v>
      </c>
      <c r="E28" s="106">
        <v>0</v>
      </c>
      <c r="F28" s="111">
        <v>59</v>
      </c>
      <c r="G28" s="112">
        <v>9</v>
      </c>
      <c r="H28" s="106">
        <v>4</v>
      </c>
      <c r="I28" s="106">
        <v>11</v>
      </c>
      <c r="J28" s="106">
        <v>0</v>
      </c>
      <c r="K28" s="111">
        <v>26</v>
      </c>
      <c r="L28" s="112">
        <v>91</v>
      </c>
      <c r="M28" s="106">
        <v>607</v>
      </c>
      <c r="N28" s="106">
        <v>8272</v>
      </c>
      <c r="O28" s="106">
        <v>209</v>
      </c>
      <c r="P28" s="106">
        <v>9179</v>
      </c>
      <c r="Q28" s="288"/>
      <c r="R28" s="288"/>
      <c r="S28" s="288"/>
      <c r="T28" s="288"/>
      <c r="U28" s="288"/>
    </row>
    <row r="29" spans="1:46" s="99" customFormat="1">
      <c r="A29" s="439">
        <v>2</v>
      </c>
      <c r="B29" s="106">
        <v>50</v>
      </c>
      <c r="C29" s="106">
        <v>6</v>
      </c>
      <c r="D29" s="106">
        <v>8</v>
      </c>
      <c r="E29" s="106">
        <v>0</v>
      </c>
      <c r="F29" s="111">
        <v>64</v>
      </c>
      <c r="G29" s="112">
        <v>17</v>
      </c>
      <c r="H29" s="106">
        <v>5</v>
      </c>
      <c r="I29" s="106">
        <v>11</v>
      </c>
      <c r="J29" s="106">
        <v>0</v>
      </c>
      <c r="K29" s="111">
        <v>33</v>
      </c>
      <c r="L29" s="112">
        <v>100</v>
      </c>
      <c r="M29" s="106">
        <v>618</v>
      </c>
      <c r="N29" s="106">
        <v>9001</v>
      </c>
      <c r="O29" s="106">
        <v>227</v>
      </c>
      <c r="P29" s="106">
        <v>9948</v>
      </c>
      <c r="Q29" s="288"/>
      <c r="R29" s="288"/>
      <c r="S29" s="288"/>
      <c r="T29" s="288"/>
      <c r="U29" s="288"/>
    </row>
    <row r="30" spans="1:46" s="99" customFormat="1">
      <c r="A30" s="439">
        <v>3</v>
      </c>
      <c r="B30" s="106">
        <v>56</v>
      </c>
      <c r="C30" s="106">
        <v>10</v>
      </c>
      <c r="D30" s="106">
        <v>10</v>
      </c>
      <c r="E30" s="106">
        <v>1</v>
      </c>
      <c r="F30" s="111">
        <v>77</v>
      </c>
      <c r="G30" s="112">
        <v>22</v>
      </c>
      <c r="H30" s="106">
        <v>0</v>
      </c>
      <c r="I30" s="106">
        <v>17</v>
      </c>
      <c r="J30" s="106">
        <v>0</v>
      </c>
      <c r="K30" s="111">
        <v>41</v>
      </c>
      <c r="L30" s="112">
        <v>139</v>
      </c>
      <c r="M30" s="106">
        <v>694</v>
      </c>
      <c r="N30" s="106">
        <v>10541</v>
      </c>
      <c r="O30" s="106">
        <v>279</v>
      </c>
      <c r="P30" s="106">
        <v>11655</v>
      </c>
      <c r="Q30" s="288"/>
      <c r="R30" s="288"/>
      <c r="S30" s="288"/>
      <c r="T30" s="288"/>
      <c r="U30" s="288"/>
    </row>
    <row r="31" spans="1:46" s="99" customFormat="1">
      <c r="A31" s="439">
        <v>4</v>
      </c>
      <c r="B31" s="106">
        <v>53</v>
      </c>
      <c r="C31" s="106">
        <v>14</v>
      </c>
      <c r="D31" s="106">
        <v>19</v>
      </c>
      <c r="E31" s="106">
        <v>1</v>
      </c>
      <c r="F31" s="111">
        <v>88</v>
      </c>
      <c r="G31" s="112">
        <v>32</v>
      </c>
      <c r="H31" s="106">
        <v>9</v>
      </c>
      <c r="I31" s="106">
        <v>16</v>
      </c>
      <c r="J31" s="106">
        <v>1</v>
      </c>
      <c r="K31" s="111">
        <v>58</v>
      </c>
      <c r="L31" s="112">
        <v>178</v>
      </c>
      <c r="M31" s="106">
        <v>893</v>
      </c>
      <c r="N31" s="106">
        <v>12980</v>
      </c>
      <c r="O31" s="106">
        <v>336</v>
      </c>
      <c r="P31" s="106">
        <v>14390</v>
      </c>
      <c r="Q31" s="109"/>
    </row>
    <row r="32" spans="1:46" s="99" customFormat="1">
      <c r="A32" s="106" t="s">
        <v>90</v>
      </c>
      <c r="B32" s="106">
        <v>100</v>
      </c>
      <c r="C32" s="106">
        <v>19</v>
      </c>
      <c r="D32" s="106">
        <v>36</v>
      </c>
      <c r="E32" s="106">
        <v>0</v>
      </c>
      <c r="F32" s="111">
        <v>156</v>
      </c>
      <c r="G32" s="112">
        <v>63</v>
      </c>
      <c r="H32" s="106">
        <v>13</v>
      </c>
      <c r="I32" s="106">
        <v>51</v>
      </c>
      <c r="J32" s="106">
        <v>1</v>
      </c>
      <c r="K32" s="111">
        <v>135</v>
      </c>
      <c r="L32" s="112">
        <v>262</v>
      </c>
      <c r="M32" s="106">
        <v>1114</v>
      </c>
      <c r="N32" s="106">
        <v>14856</v>
      </c>
      <c r="O32" s="106">
        <v>427</v>
      </c>
      <c r="P32" s="106">
        <v>16668</v>
      </c>
      <c r="Q32" s="288"/>
      <c r="R32" s="288"/>
      <c r="S32" s="288"/>
      <c r="T32" s="288"/>
      <c r="U32" s="288"/>
    </row>
    <row r="33" spans="1:46" s="99" customFormat="1">
      <c r="A33" s="106" t="s">
        <v>69</v>
      </c>
      <c r="B33" s="106">
        <v>4</v>
      </c>
      <c r="C33" s="106">
        <v>0</v>
      </c>
      <c r="D33" s="106">
        <v>0</v>
      </c>
      <c r="E33" s="106">
        <v>0</v>
      </c>
      <c r="F33" s="111">
        <v>4</v>
      </c>
      <c r="G33" s="112">
        <v>0</v>
      </c>
      <c r="H33" s="106">
        <v>0</v>
      </c>
      <c r="I33" s="106">
        <v>0</v>
      </c>
      <c r="J33" s="106">
        <v>0</v>
      </c>
      <c r="K33" s="111">
        <v>1</v>
      </c>
      <c r="L33" s="112">
        <v>5</v>
      </c>
      <c r="M33" s="106">
        <v>9</v>
      </c>
      <c r="N33" s="106">
        <v>175</v>
      </c>
      <c r="O33" s="106">
        <v>3</v>
      </c>
      <c r="P33" s="106">
        <v>195</v>
      </c>
      <c r="Q33" s="288"/>
      <c r="R33" s="288"/>
      <c r="S33" s="288"/>
      <c r="T33" s="288"/>
      <c r="U33" s="288"/>
    </row>
    <row r="34" spans="1:46">
      <c r="A34" s="104" t="s">
        <v>1</v>
      </c>
      <c r="B34" s="117"/>
      <c r="C34" s="117"/>
      <c r="D34" s="117"/>
      <c r="E34" s="117"/>
      <c r="F34" s="117"/>
      <c r="G34" s="117"/>
      <c r="H34" s="117"/>
      <c r="I34" s="117"/>
      <c r="J34" s="117"/>
      <c r="K34" s="117"/>
      <c r="L34" s="117"/>
      <c r="M34" s="117"/>
      <c r="N34" s="117"/>
      <c r="O34" s="25"/>
      <c r="P34" s="27"/>
      <c r="Q34" s="288"/>
      <c r="R34" s="288"/>
      <c r="S34" s="288"/>
      <c r="T34" s="288"/>
      <c r="U34" s="288"/>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row>
    <row r="35" spans="1:46">
      <c r="A35" s="68" t="s">
        <v>112</v>
      </c>
      <c r="B35" s="68">
        <v>268</v>
      </c>
      <c r="C35" s="68">
        <v>8</v>
      </c>
      <c r="D35" s="68">
        <v>6</v>
      </c>
      <c r="E35" s="68">
        <v>0</v>
      </c>
      <c r="F35" s="28">
        <v>283</v>
      </c>
      <c r="G35" s="29">
        <v>124</v>
      </c>
      <c r="H35" s="68">
        <v>0</v>
      </c>
      <c r="I35" s="68">
        <v>0</v>
      </c>
      <c r="J35" s="68">
        <v>0</v>
      </c>
      <c r="K35" s="28">
        <v>128</v>
      </c>
      <c r="L35" s="29">
        <v>268</v>
      </c>
      <c r="M35" s="68">
        <v>5</v>
      </c>
      <c r="N35" s="106">
        <v>18</v>
      </c>
      <c r="O35" s="106">
        <v>0</v>
      </c>
      <c r="P35" s="106">
        <v>291</v>
      </c>
      <c r="Q35" s="288"/>
      <c r="R35" s="288"/>
      <c r="S35" s="288"/>
      <c r="T35" s="288"/>
      <c r="U35" s="288"/>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row>
    <row r="36" spans="1:46">
      <c r="A36" s="68" t="s">
        <v>115</v>
      </c>
      <c r="B36" s="68">
        <v>25</v>
      </c>
      <c r="C36" s="68">
        <v>6</v>
      </c>
      <c r="D36" s="68">
        <v>2</v>
      </c>
      <c r="E36" s="68">
        <v>0</v>
      </c>
      <c r="F36" s="28">
        <v>33</v>
      </c>
      <c r="G36" s="29">
        <v>15</v>
      </c>
      <c r="H36" s="68">
        <v>4</v>
      </c>
      <c r="I36" s="68">
        <v>0</v>
      </c>
      <c r="J36" s="68">
        <v>0</v>
      </c>
      <c r="K36" s="28">
        <v>19</v>
      </c>
      <c r="L36" s="29">
        <v>264</v>
      </c>
      <c r="M36" s="68">
        <v>87</v>
      </c>
      <c r="N36" s="106">
        <v>5</v>
      </c>
      <c r="O36" s="106">
        <v>0</v>
      </c>
      <c r="P36" s="106">
        <v>356</v>
      </c>
      <c r="Q36" s="288"/>
      <c r="R36" s="288"/>
      <c r="S36" s="288"/>
      <c r="T36" s="288"/>
      <c r="U36" s="288"/>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row>
    <row r="37" spans="1:46">
      <c r="A37" s="68" t="s">
        <v>113</v>
      </c>
      <c r="B37" s="68">
        <v>8</v>
      </c>
      <c r="C37" s="68">
        <v>29</v>
      </c>
      <c r="D37" s="68">
        <v>13</v>
      </c>
      <c r="E37" s="68">
        <v>0</v>
      </c>
      <c r="F37" s="28">
        <v>50</v>
      </c>
      <c r="G37" s="29">
        <v>3</v>
      </c>
      <c r="H37" s="68">
        <v>16</v>
      </c>
      <c r="I37" s="68">
        <v>12</v>
      </c>
      <c r="J37" s="68">
        <v>0</v>
      </c>
      <c r="K37" s="28">
        <v>34</v>
      </c>
      <c r="L37" s="29">
        <v>203</v>
      </c>
      <c r="M37" s="68">
        <v>1834</v>
      </c>
      <c r="N37" s="106">
        <v>1103</v>
      </c>
      <c r="O37" s="106">
        <v>4</v>
      </c>
      <c r="P37" s="106">
        <v>3144</v>
      </c>
      <c r="Q37" s="288"/>
      <c r="R37" s="288"/>
      <c r="S37" s="288"/>
      <c r="T37" s="288"/>
      <c r="U37" s="288"/>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row>
    <row r="38" spans="1:46">
      <c r="A38" s="68" t="s">
        <v>114</v>
      </c>
      <c r="B38" s="68">
        <v>1</v>
      </c>
      <c r="C38" s="68">
        <v>11</v>
      </c>
      <c r="D38" s="68">
        <v>61</v>
      </c>
      <c r="E38" s="68">
        <v>2</v>
      </c>
      <c r="F38" s="28">
        <v>75</v>
      </c>
      <c r="G38" s="29">
        <v>0</v>
      </c>
      <c r="H38" s="68">
        <v>11</v>
      </c>
      <c r="I38" s="68">
        <v>93</v>
      </c>
      <c r="J38" s="68">
        <v>2</v>
      </c>
      <c r="K38" s="28">
        <v>106</v>
      </c>
      <c r="L38" s="29">
        <v>37</v>
      </c>
      <c r="M38" s="68">
        <v>1999</v>
      </c>
      <c r="N38" s="106">
        <v>53165</v>
      </c>
      <c r="O38" s="106">
        <v>1368</v>
      </c>
      <c r="P38" s="106">
        <v>56574</v>
      </c>
      <c r="Q38" s="286"/>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row>
    <row r="39" spans="1:46">
      <c r="A39" s="68" t="s">
        <v>116</v>
      </c>
      <c r="B39" s="106">
        <v>0</v>
      </c>
      <c r="C39" s="106">
        <v>0</v>
      </c>
      <c r="D39" s="106">
        <v>1</v>
      </c>
      <c r="E39" s="106">
        <v>0</v>
      </c>
      <c r="F39" s="28">
        <v>1</v>
      </c>
      <c r="G39" s="29">
        <v>0</v>
      </c>
      <c r="H39" s="68">
        <v>0</v>
      </c>
      <c r="I39" s="68">
        <v>1</v>
      </c>
      <c r="J39" s="68">
        <v>0</v>
      </c>
      <c r="K39" s="28">
        <v>1</v>
      </c>
      <c r="L39" s="29">
        <v>2</v>
      </c>
      <c r="M39" s="68">
        <v>10</v>
      </c>
      <c r="N39" s="106">
        <v>1522</v>
      </c>
      <c r="O39" s="106">
        <v>108</v>
      </c>
      <c r="P39" s="106">
        <v>1642</v>
      </c>
      <c r="Q39" s="286"/>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row>
    <row r="40" spans="1:46">
      <c r="A40" s="17" t="s">
        <v>69</v>
      </c>
      <c r="B40" s="17">
        <v>5</v>
      </c>
      <c r="C40" s="17">
        <v>0</v>
      </c>
      <c r="D40" s="17">
        <v>0</v>
      </c>
      <c r="E40" s="17">
        <v>0</v>
      </c>
      <c r="F40" s="31">
        <v>6</v>
      </c>
      <c r="G40" s="32">
        <v>1</v>
      </c>
      <c r="H40" s="17">
        <v>0</v>
      </c>
      <c r="I40" s="17">
        <v>0</v>
      </c>
      <c r="J40" s="17">
        <v>0</v>
      </c>
      <c r="K40" s="31">
        <v>6</v>
      </c>
      <c r="L40" s="32">
        <v>1</v>
      </c>
      <c r="M40" s="17">
        <v>0</v>
      </c>
      <c r="N40" s="107">
        <v>12</v>
      </c>
      <c r="O40" s="107">
        <v>1</v>
      </c>
      <c r="P40" s="107">
        <v>28</v>
      </c>
      <c r="Q40" s="286"/>
      <c r="R40" s="287"/>
      <c r="S40" s="287"/>
      <c r="T40" s="287"/>
      <c r="U40" s="287"/>
      <c r="V40" s="287"/>
      <c r="W40" s="287"/>
      <c r="X40" s="287"/>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row>
    <row r="41" spans="1:46" s="432" customFormat="1">
      <c r="A41" s="80" t="s">
        <v>508</v>
      </c>
      <c r="B41" s="68"/>
      <c r="C41" s="68"/>
      <c r="D41" s="68"/>
      <c r="E41" s="68"/>
      <c r="F41" s="68"/>
      <c r="G41" s="68"/>
      <c r="H41" s="68"/>
      <c r="I41" s="68"/>
      <c r="J41" s="68"/>
      <c r="K41" s="68"/>
      <c r="L41" s="68"/>
      <c r="M41" s="68"/>
      <c r="N41" s="106"/>
      <c r="O41" s="106"/>
      <c r="P41" s="106"/>
      <c r="Q41" s="288"/>
    </row>
    <row r="42" spans="1:46">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row>
    <row r="43" spans="1:46">
      <c r="Q43" s="287"/>
      <c r="R43" s="287"/>
      <c r="S43" s="287"/>
      <c r="T43" s="287"/>
      <c r="U43" s="287"/>
      <c r="V43" s="287"/>
      <c r="W43" s="287"/>
      <c r="X43" s="287"/>
      <c r="Y43" s="287"/>
      <c r="Z43" s="287"/>
      <c r="AA43" s="287"/>
      <c r="AB43" s="287"/>
      <c r="AC43" s="287"/>
      <c r="AD43" s="287"/>
      <c r="AE43" s="287"/>
      <c r="AF43" s="287"/>
      <c r="AG43" s="287"/>
      <c r="AH43" s="287"/>
      <c r="AI43" s="287"/>
      <c r="AJ43" s="287"/>
      <c r="AK43" s="287"/>
      <c r="AL43" s="287"/>
      <c r="AM43" s="287"/>
      <c r="AN43" s="287"/>
      <c r="AO43" s="287"/>
    </row>
    <row r="44" spans="1:46" s="93" customFormat="1" ht="25.5" customHeight="1">
      <c r="A44" s="645" t="str">
        <f>Contents!E24</f>
        <v xml:space="preserve">Table 20: Rate of fetal deaths and infant deaths for each gestational age, by sex, ethnic group, maternal age group, deprivation quintile of residence, gestational age and birthweight, 2012
</v>
      </c>
      <c r="B44" s="645"/>
      <c r="C44" s="645"/>
      <c r="D44" s="645"/>
      <c r="E44" s="645"/>
      <c r="F44" s="645"/>
      <c r="G44" s="645"/>
      <c r="H44" s="645"/>
      <c r="I44" s="645"/>
      <c r="J44" s="645"/>
      <c r="K44" s="645"/>
      <c r="L44" s="645"/>
      <c r="M44" s="645"/>
      <c r="N44" s="645"/>
      <c r="O44" s="645"/>
      <c r="P44" s="645"/>
    </row>
    <row r="45" spans="1:46">
      <c r="A45" s="636" t="s">
        <v>74</v>
      </c>
      <c r="B45" s="637" t="s">
        <v>204</v>
      </c>
      <c r="C45" s="637"/>
      <c r="D45" s="637"/>
      <c r="E45" s="637"/>
      <c r="F45" s="637"/>
      <c r="G45" s="639" t="s">
        <v>205</v>
      </c>
      <c r="H45" s="637"/>
      <c r="I45" s="637"/>
      <c r="J45" s="637"/>
      <c r="K45" s="637"/>
      <c r="L45" s="59"/>
      <c r="M45" s="59"/>
      <c r="N45" s="59"/>
      <c r="O45" s="59"/>
      <c r="P45" s="59"/>
      <c r="Q45" s="59"/>
      <c r="R45" s="59"/>
      <c r="S45" s="59"/>
      <c r="T45" s="59"/>
      <c r="U45" s="59"/>
      <c r="V45" s="59"/>
      <c r="W45" s="59"/>
      <c r="X45" s="59"/>
      <c r="Y45" s="59"/>
      <c r="Z45" s="59"/>
      <c r="AA45" s="59"/>
      <c r="AB45" s="59"/>
      <c r="AC45" s="59"/>
      <c r="AD45" s="59"/>
      <c r="AE45" s="59"/>
    </row>
    <row r="46" spans="1:46">
      <c r="A46" s="632"/>
      <c r="B46" s="9" t="s">
        <v>118</v>
      </c>
      <c r="C46" s="9" t="s">
        <v>70</v>
      </c>
      <c r="D46" s="9" t="s">
        <v>71</v>
      </c>
      <c r="E46" s="9" t="s">
        <v>72</v>
      </c>
      <c r="F46" s="21" t="s">
        <v>48</v>
      </c>
      <c r="G46" s="9" t="s">
        <v>118</v>
      </c>
      <c r="H46" s="9" t="s">
        <v>70</v>
      </c>
      <c r="I46" s="9" t="s">
        <v>71</v>
      </c>
      <c r="J46" s="9" t="s">
        <v>72</v>
      </c>
      <c r="K46" s="102" t="s">
        <v>48</v>
      </c>
      <c r="L46" s="59"/>
      <c r="M46" s="59"/>
      <c r="N46" s="59"/>
      <c r="O46" s="59"/>
      <c r="P46" s="59"/>
      <c r="Q46" s="59"/>
      <c r="R46" s="59"/>
      <c r="S46" s="59"/>
      <c r="T46" s="59"/>
      <c r="U46" s="59"/>
      <c r="V46" s="59"/>
      <c r="W46" s="59"/>
      <c r="X46" s="59"/>
      <c r="Y46" s="59"/>
      <c r="Z46" s="59"/>
      <c r="AA46" s="59"/>
      <c r="AB46" s="59"/>
      <c r="AC46" s="59"/>
      <c r="AD46" s="59"/>
      <c r="AE46" s="59"/>
    </row>
    <row r="47" spans="1:46">
      <c r="A47" s="104" t="s">
        <v>117</v>
      </c>
      <c r="B47" s="22"/>
      <c r="C47" s="22"/>
      <c r="D47" s="117"/>
      <c r="E47" s="117"/>
      <c r="F47" s="117"/>
      <c r="G47" s="117"/>
      <c r="H47" s="25"/>
      <c r="I47" s="25"/>
      <c r="J47" s="25"/>
      <c r="K47" s="105"/>
      <c r="L47" s="59"/>
      <c r="M47" s="59"/>
      <c r="N47" s="59"/>
      <c r="O47" s="59"/>
      <c r="P47" s="59"/>
      <c r="Q47" s="59"/>
      <c r="R47" s="59"/>
      <c r="S47" s="59"/>
      <c r="T47" s="59"/>
      <c r="U47" s="59"/>
      <c r="V47" s="59"/>
      <c r="W47" s="59"/>
      <c r="X47" s="59"/>
      <c r="Y47" s="59"/>
      <c r="Z47" s="59"/>
      <c r="AA47" s="59"/>
      <c r="AB47" s="59"/>
      <c r="AC47" s="59"/>
      <c r="AD47" s="59"/>
      <c r="AE47" s="59"/>
    </row>
    <row r="48" spans="1:46">
      <c r="A48" s="68" t="s">
        <v>48</v>
      </c>
      <c r="B48" s="18">
        <v>283.73382624768942</v>
      </c>
      <c r="C48" s="70">
        <v>13.537227375282026</v>
      </c>
      <c r="D48" s="70">
        <v>1.4845818129784647</v>
      </c>
      <c r="E48" s="70">
        <v>1.3486176668914363</v>
      </c>
      <c r="F48" s="70">
        <v>7.1699502264615971</v>
      </c>
      <c r="G48" s="33">
        <v>184.51612903225805</v>
      </c>
      <c r="H48" s="18">
        <v>7.8780177890724268</v>
      </c>
      <c r="I48" s="18">
        <v>1.8987908643081055</v>
      </c>
      <c r="J48" s="18">
        <v>1.3504388926401081</v>
      </c>
      <c r="K48" s="70">
        <v>4.7392600951076007</v>
      </c>
      <c r="L48" s="59"/>
      <c r="M48" s="59"/>
      <c r="N48" s="59"/>
      <c r="O48" s="59"/>
      <c r="P48" s="59"/>
      <c r="Q48" s="59"/>
      <c r="R48" s="59"/>
      <c r="S48" s="59"/>
      <c r="T48" s="59"/>
      <c r="U48" s="59"/>
      <c r="V48" s="59"/>
      <c r="W48" s="59"/>
      <c r="X48" s="59"/>
      <c r="Y48" s="59"/>
      <c r="Z48" s="59"/>
      <c r="AA48" s="59"/>
      <c r="AB48" s="59"/>
      <c r="AC48" s="59"/>
      <c r="AD48" s="59"/>
      <c r="AE48" s="59"/>
    </row>
    <row r="49" spans="1:31">
      <c r="A49" s="104" t="s">
        <v>75</v>
      </c>
      <c r="B49" s="22"/>
      <c r="C49" s="104"/>
      <c r="D49" s="104"/>
      <c r="E49" s="104"/>
      <c r="F49" s="104"/>
      <c r="G49" s="117"/>
      <c r="H49" s="117"/>
      <c r="I49" s="25"/>
      <c r="J49" s="25"/>
      <c r="K49" s="105"/>
      <c r="L49" s="59"/>
      <c r="M49" s="59"/>
      <c r="N49" s="59"/>
      <c r="O49" s="59"/>
      <c r="P49" s="59"/>
      <c r="Q49" s="59"/>
      <c r="R49" s="59"/>
      <c r="S49" s="59"/>
      <c r="T49" s="59"/>
      <c r="U49" s="59"/>
      <c r="V49" s="59"/>
      <c r="W49" s="59"/>
      <c r="X49" s="59"/>
      <c r="Y49" s="59"/>
      <c r="Z49" s="59"/>
      <c r="AA49" s="59"/>
      <c r="AB49" s="59"/>
      <c r="AC49" s="59"/>
      <c r="AD49" s="59"/>
      <c r="AE49" s="59"/>
    </row>
    <row r="50" spans="1:31">
      <c r="A50" s="68" t="s">
        <v>76</v>
      </c>
      <c r="B50" s="18">
        <v>266.19964973730299</v>
      </c>
      <c r="C50" s="70">
        <v>11.406844106463879</v>
      </c>
      <c r="D50" s="70">
        <v>1.5436971546854719</v>
      </c>
      <c r="E50" s="70">
        <v>2.7359781121751023</v>
      </c>
      <c r="F50" s="70">
        <v>7.0171041914667001</v>
      </c>
      <c r="G50" s="33">
        <v>198.090692124105</v>
      </c>
      <c r="H50" s="18">
        <v>8.1730769230769234</v>
      </c>
      <c r="I50" s="18">
        <v>2.0731578762430165</v>
      </c>
      <c r="J50" s="18">
        <v>2.7434842249657061</v>
      </c>
      <c r="K50" s="70">
        <v>5.1738280017666725</v>
      </c>
      <c r="L50" s="59"/>
      <c r="M50" s="59"/>
      <c r="N50" s="59"/>
      <c r="O50" s="59"/>
      <c r="P50" s="59"/>
      <c r="Q50" s="59"/>
      <c r="R50" s="59"/>
      <c r="S50" s="59"/>
      <c r="T50" s="59"/>
      <c r="U50" s="59"/>
      <c r="V50" s="59"/>
      <c r="W50" s="59"/>
      <c r="X50" s="59"/>
      <c r="Y50" s="59"/>
      <c r="Z50" s="59"/>
      <c r="AA50" s="59"/>
      <c r="AB50" s="59"/>
      <c r="AC50" s="59"/>
      <c r="AD50" s="59"/>
      <c r="AE50" s="59"/>
    </row>
    <row r="51" spans="1:31">
      <c r="A51" s="68" t="s">
        <v>77</v>
      </c>
      <c r="B51" s="18">
        <v>293.65079365079367</v>
      </c>
      <c r="C51" s="70">
        <v>15.392781316348195</v>
      </c>
      <c r="D51" s="70">
        <v>1.3866588819150489</v>
      </c>
      <c r="E51" s="70">
        <v>0</v>
      </c>
      <c r="F51" s="70">
        <v>7.0371825085100816</v>
      </c>
      <c r="G51" s="33">
        <v>168.53932584269663</v>
      </c>
      <c r="H51" s="18">
        <v>7.5471698113207548</v>
      </c>
      <c r="I51" s="18">
        <v>1.7174596214280493</v>
      </c>
      <c r="J51" s="18">
        <v>0</v>
      </c>
      <c r="K51" s="70">
        <v>4.2851962949533577</v>
      </c>
      <c r="L51" s="59"/>
      <c r="M51" s="59"/>
      <c r="N51" s="59"/>
      <c r="O51" s="59"/>
      <c r="P51" s="59"/>
      <c r="Q51" s="59"/>
      <c r="R51" s="59"/>
      <c r="S51" s="59"/>
      <c r="T51" s="59"/>
      <c r="U51" s="59"/>
      <c r="V51" s="59"/>
      <c r="W51" s="59"/>
      <c r="X51" s="59"/>
      <c r="Y51" s="59"/>
      <c r="Z51" s="59"/>
      <c r="AA51" s="59"/>
      <c r="AB51" s="59"/>
      <c r="AC51" s="59"/>
      <c r="AD51" s="59"/>
      <c r="AE51" s="59"/>
    </row>
    <row r="52" spans="1:31">
      <c r="A52" s="104" t="s">
        <v>79</v>
      </c>
      <c r="B52" s="22"/>
      <c r="C52" s="104"/>
      <c r="D52" s="104"/>
      <c r="E52" s="104"/>
      <c r="F52" s="104"/>
      <c r="G52" s="117"/>
      <c r="H52" s="117"/>
      <c r="I52" s="25"/>
      <c r="J52" s="25"/>
      <c r="K52" s="105"/>
      <c r="L52" s="59"/>
      <c r="M52" s="59"/>
      <c r="N52" s="59"/>
      <c r="O52" s="59"/>
      <c r="P52" s="59"/>
      <c r="Q52" s="59"/>
      <c r="R52" s="59"/>
      <c r="S52" s="59"/>
      <c r="T52" s="59"/>
      <c r="U52" s="59"/>
      <c r="V52" s="59"/>
      <c r="W52" s="59"/>
      <c r="X52" s="59"/>
      <c r="Y52" s="59"/>
      <c r="Z52" s="59"/>
      <c r="AA52" s="59"/>
      <c r="AB52" s="59"/>
      <c r="AC52" s="59"/>
      <c r="AD52" s="59"/>
      <c r="AE52" s="59"/>
    </row>
    <row r="53" spans="1:31" s="99" customFormat="1">
      <c r="A53" s="106" t="s">
        <v>80</v>
      </c>
      <c r="B53" s="108">
        <v>247.15909090909091</v>
      </c>
      <c r="C53" s="108">
        <v>12.458471760797343</v>
      </c>
      <c r="D53" s="108">
        <v>1.4956066554496168</v>
      </c>
      <c r="E53" s="108">
        <v>0</v>
      </c>
      <c r="F53" s="108">
        <v>7.0262793914246204</v>
      </c>
      <c r="G53" s="293">
        <v>181.1320754716981</v>
      </c>
      <c r="H53" s="108">
        <v>10.092514718250632</v>
      </c>
      <c r="I53" s="108">
        <v>2.434001123385134</v>
      </c>
      <c r="J53" s="108">
        <v>0</v>
      </c>
      <c r="K53" s="108">
        <v>5.7388009806106535</v>
      </c>
      <c r="L53" s="433"/>
      <c r="M53" s="433"/>
      <c r="N53" s="433"/>
      <c r="O53" s="433"/>
      <c r="P53" s="433"/>
      <c r="Q53" s="433"/>
      <c r="R53" s="77"/>
      <c r="S53" s="77"/>
      <c r="T53" s="77"/>
      <c r="U53" s="77"/>
      <c r="V53" s="77"/>
      <c r="W53" s="77"/>
      <c r="X53" s="77"/>
      <c r="Y53" s="77"/>
      <c r="Z53" s="77"/>
      <c r="AA53" s="77"/>
      <c r="AB53" s="77"/>
      <c r="AC53" s="77"/>
      <c r="AD53" s="77"/>
      <c r="AE53" s="77"/>
    </row>
    <row r="54" spans="1:31" s="99" customFormat="1">
      <c r="A54" s="106" t="s">
        <v>403</v>
      </c>
      <c r="B54" s="108">
        <v>212.5984251968504</v>
      </c>
      <c r="C54" s="108">
        <v>16.47058823529412</v>
      </c>
      <c r="D54" s="108">
        <v>2.4007682458386683</v>
      </c>
      <c r="E54" s="108">
        <v>0</v>
      </c>
      <c r="F54" s="108">
        <v>7.1377587437544605</v>
      </c>
      <c r="G54" s="293">
        <v>240</v>
      </c>
      <c r="H54" s="108">
        <v>7.1770334928229671</v>
      </c>
      <c r="I54" s="108">
        <v>3.2087277394513078</v>
      </c>
      <c r="J54" s="108">
        <v>0</v>
      </c>
      <c r="K54" s="108">
        <v>6.9015097052480234</v>
      </c>
      <c r="L54" s="433"/>
      <c r="M54" s="433"/>
      <c r="N54" s="433"/>
      <c r="O54" s="433"/>
      <c r="P54" s="433"/>
      <c r="Q54" s="433"/>
      <c r="R54" s="77"/>
      <c r="S54" s="77"/>
      <c r="T54" s="77"/>
      <c r="U54" s="77"/>
      <c r="V54" s="77"/>
      <c r="W54" s="77"/>
      <c r="X54" s="77"/>
      <c r="Y54" s="77"/>
      <c r="Z54" s="77"/>
      <c r="AA54" s="77"/>
      <c r="AB54" s="77"/>
      <c r="AC54" s="77"/>
      <c r="AD54" s="77"/>
      <c r="AE54" s="77"/>
    </row>
    <row r="55" spans="1:31" s="99" customFormat="1">
      <c r="A55" s="533" t="s">
        <v>551</v>
      </c>
      <c r="B55" s="108">
        <v>345.67901234567898</v>
      </c>
      <c r="C55" s="108">
        <v>16.666666666666668</v>
      </c>
      <c r="D55" s="108">
        <v>1.4009169638308712</v>
      </c>
      <c r="E55" s="108">
        <v>0</v>
      </c>
      <c r="F55" s="108">
        <v>8.7466912187823684</v>
      </c>
      <c r="G55" s="293">
        <v>169.81132075471697</v>
      </c>
      <c r="H55" s="108">
        <v>3.766478342749529</v>
      </c>
      <c r="I55" s="108">
        <v>0.38260425966075756</v>
      </c>
      <c r="J55" s="108">
        <v>0</v>
      </c>
      <c r="K55" s="108">
        <v>2.9025891094856613</v>
      </c>
      <c r="L55" s="433"/>
      <c r="M55" s="433"/>
      <c r="N55" s="433"/>
      <c r="O55" s="433"/>
      <c r="P55" s="433"/>
      <c r="Q55" s="433"/>
      <c r="R55" s="77"/>
      <c r="S55" s="77"/>
      <c r="T55" s="77"/>
      <c r="U55" s="77"/>
      <c r="V55" s="77"/>
      <c r="W55" s="77"/>
      <c r="X55" s="77"/>
      <c r="Y55" s="77"/>
      <c r="Z55" s="77"/>
      <c r="AA55" s="77"/>
      <c r="AB55" s="77"/>
      <c r="AC55" s="77"/>
      <c r="AD55" s="77"/>
      <c r="AE55" s="77"/>
    </row>
    <row r="56" spans="1:31" s="99" customFormat="1">
      <c r="A56" s="533" t="s">
        <v>552</v>
      </c>
      <c r="B56" s="108">
        <v>310.65759637188205</v>
      </c>
      <c r="C56" s="108">
        <v>12.637362637362637</v>
      </c>
      <c r="D56" s="108">
        <v>1.2810061721206476</v>
      </c>
      <c r="E56" s="108">
        <v>2.9112081513828238</v>
      </c>
      <c r="F56" s="108">
        <v>6.7911123493766103</v>
      </c>
      <c r="G56" s="293">
        <v>174.34210526315789</v>
      </c>
      <c r="H56" s="108">
        <v>7.7907623817473564</v>
      </c>
      <c r="I56" s="108">
        <v>1.7101990049751243</v>
      </c>
      <c r="J56" s="108">
        <v>2.9197080291970803</v>
      </c>
      <c r="K56" s="108">
        <v>4.1375924822048464</v>
      </c>
      <c r="L56" s="433"/>
      <c r="M56" s="433"/>
      <c r="N56" s="433"/>
      <c r="O56" s="433"/>
      <c r="P56" s="433"/>
      <c r="Q56" s="433"/>
      <c r="R56" s="77"/>
      <c r="S56" s="77"/>
      <c r="T56" s="77"/>
      <c r="U56" s="77"/>
      <c r="V56" s="77"/>
      <c r="W56" s="77"/>
      <c r="X56" s="77"/>
      <c r="Y56" s="77"/>
      <c r="Z56" s="77"/>
      <c r="AA56" s="77"/>
      <c r="AB56" s="77"/>
      <c r="AC56" s="77"/>
      <c r="AD56" s="77"/>
      <c r="AE56" s="77"/>
    </row>
    <row r="57" spans="1:31">
      <c r="A57" s="104" t="s">
        <v>187</v>
      </c>
      <c r="B57" s="25"/>
      <c r="C57" s="105"/>
      <c r="D57" s="105"/>
      <c r="E57" s="105"/>
      <c r="F57" s="105"/>
      <c r="G57" s="170"/>
      <c r="H57" s="170"/>
      <c r="I57" s="170"/>
      <c r="J57" s="170"/>
      <c r="K57" s="170"/>
      <c r="L57" s="60"/>
      <c r="M57" s="60"/>
      <c r="N57" s="60"/>
      <c r="O57" s="60"/>
      <c r="P57" s="60"/>
      <c r="Q57" s="60"/>
      <c r="R57" s="59"/>
      <c r="S57" s="59"/>
      <c r="T57" s="59"/>
      <c r="U57" s="59"/>
      <c r="V57" s="59"/>
      <c r="W57" s="59"/>
      <c r="X57" s="59"/>
      <c r="Y57" s="59"/>
      <c r="Z57" s="59"/>
      <c r="AA57" s="59"/>
      <c r="AB57" s="59"/>
      <c r="AC57" s="59"/>
      <c r="AD57" s="59"/>
      <c r="AE57" s="59"/>
    </row>
    <row r="58" spans="1:31">
      <c r="A58" s="68" t="s">
        <v>82</v>
      </c>
      <c r="B58" s="18">
        <v>344.44444444444446</v>
      </c>
      <c r="C58" s="70">
        <v>7.0671378091872787</v>
      </c>
      <c r="D58" s="70">
        <v>2.3201856148491879</v>
      </c>
      <c r="E58" s="70">
        <v>0</v>
      </c>
      <c r="F58" s="70">
        <v>10.453850076491586</v>
      </c>
      <c r="G58" s="33">
        <v>271.18644067796612</v>
      </c>
      <c r="H58" s="18">
        <v>17.793594306049823</v>
      </c>
      <c r="I58" s="18">
        <v>3.1976744186046511</v>
      </c>
      <c r="J58" s="18">
        <v>0</v>
      </c>
      <c r="K58" s="70">
        <v>8.5029631538263342</v>
      </c>
      <c r="L58" s="60"/>
      <c r="M58" s="60"/>
      <c r="N58" s="60"/>
      <c r="O58" s="60"/>
      <c r="P58" s="60"/>
      <c r="Q58" s="60"/>
      <c r="R58" s="59"/>
      <c r="S58" s="59"/>
      <c r="T58" s="59"/>
      <c r="U58" s="59"/>
      <c r="V58" s="59"/>
      <c r="W58" s="59"/>
      <c r="X58" s="59"/>
      <c r="Y58" s="59"/>
      <c r="Z58" s="59"/>
      <c r="AA58" s="59"/>
      <c r="AB58" s="59"/>
      <c r="AC58" s="59"/>
      <c r="AD58" s="59"/>
      <c r="AE58" s="59"/>
    </row>
    <row r="59" spans="1:31">
      <c r="A59" s="68" t="s">
        <v>83</v>
      </c>
      <c r="B59" s="18">
        <v>212.66968325791854</v>
      </c>
      <c r="C59" s="70">
        <v>22.488755622188908</v>
      </c>
      <c r="D59" s="70">
        <v>1.5337423312883436</v>
      </c>
      <c r="E59" s="70">
        <v>3.4722222222222219</v>
      </c>
      <c r="F59" s="70">
        <v>6.8050650357481262</v>
      </c>
      <c r="G59" s="33">
        <v>183.90804597701148</v>
      </c>
      <c r="H59" s="18">
        <v>12.269938650306749</v>
      </c>
      <c r="I59" s="18">
        <v>2.8801843317972353</v>
      </c>
      <c r="J59" s="18">
        <v>0</v>
      </c>
      <c r="K59" s="70">
        <v>6.3313096270598432</v>
      </c>
      <c r="L59" s="60"/>
      <c r="M59" s="60"/>
      <c r="N59" s="60"/>
      <c r="O59" s="60"/>
      <c r="P59" s="60"/>
      <c r="Q59" s="60"/>
      <c r="R59" s="59"/>
      <c r="S59" s="59"/>
      <c r="T59" s="59"/>
      <c r="U59" s="59"/>
      <c r="V59" s="59"/>
      <c r="W59" s="59"/>
      <c r="X59" s="59"/>
      <c r="Y59" s="59"/>
      <c r="Z59" s="59"/>
      <c r="AA59" s="59"/>
      <c r="AB59" s="59"/>
      <c r="AC59" s="59"/>
      <c r="AD59" s="59"/>
      <c r="AE59" s="59"/>
    </row>
    <row r="60" spans="1:31">
      <c r="A60" s="68" t="s">
        <v>84</v>
      </c>
      <c r="B60" s="18">
        <v>240.31007751937986</v>
      </c>
      <c r="C60" s="70">
        <v>12.422360248447204</v>
      </c>
      <c r="D60" s="70">
        <v>0.90813831645127485</v>
      </c>
      <c r="E60" s="70">
        <v>0</v>
      </c>
      <c r="F60" s="70">
        <v>5.5168954924456148</v>
      </c>
      <c r="G60" s="33">
        <v>193.87755102040816</v>
      </c>
      <c r="H60" s="18">
        <v>5.2410901467505244</v>
      </c>
      <c r="I60" s="18">
        <v>1.5382463991050204</v>
      </c>
      <c r="J60" s="18">
        <v>4.9504950495049505</v>
      </c>
      <c r="K60" s="70">
        <v>4.2867049107987141</v>
      </c>
      <c r="L60" s="60"/>
      <c r="M60" s="60"/>
      <c r="N60" s="60"/>
      <c r="O60" s="60"/>
      <c r="P60" s="60"/>
      <c r="Q60" s="60"/>
      <c r="R60" s="59"/>
      <c r="S60" s="59"/>
      <c r="T60" s="59"/>
      <c r="U60" s="59"/>
      <c r="V60" s="59"/>
      <c r="W60" s="59"/>
      <c r="X60" s="59"/>
      <c r="Y60" s="59"/>
      <c r="Z60" s="59"/>
      <c r="AA60" s="59"/>
      <c r="AB60" s="59"/>
      <c r="AC60" s="59"/>
      <c r="AD60" s="59"/>
      <c r="AE60" s="59"/>
    </row>
    <row r="61" spans="1:31">
      <c r="A61" s="68" t="s">
        <v>85</v>
      </c>
      <c r="B61" s="18">
        <v>307.98479087452472</v>
      </c>
      <c r="C61" s="70">
        <v>9.1324200913241995</v>
      </c>
      <c r="D61" s="70">
        <v>1.6279506605722873</v>
      </c>
      <c r="E61" s="70">
        <v>0</v>
      </c>
      <c r="F61" s="70">
        <v>6.5908066696710232</v>
      </c>
      <c r="G61" s="33">
        <v>153.84615384615387</v>
      </c>
      <c r="H61" s="18">
        <v>3.6866359447004609</v>
      </c>
      <c r="I61" s="18">
        <v>1.191596111633741</v>
      </c>
      <c r="J61" s="18">
        <v>0</v>
      </c>
      <c r="K61" s="70">
        <v>2.9486815990927133</v>
      </c>
      <c r="L61" s="59"/>
      <c r="M61" s="59"/>
      <c r="N61" s="59"/>
      <c r="O61" s="59"/>
      <c r="P61" s="59"/>
      <c r="Q61" s="59"/>
      <c r="R61" s="59"/>
      <c r="S61" s="59"/>
      <c r="T61" s="59"/>
      <c r="U61" s="59"/>
      <c r="V61" s="59"/>
      <c r="W61" s="59"/>
      <c r="X61" s="59"/>
      <c r="Y61" s="59"/>
      <c r="Z61" s="59"/>
      <c r="AA61" s="59"/>
      <c r="AB61" s="59"/>
      <c r="AC61" s="59"/>
      <c r="AD61" s="59"/>
      <c r="AE61" s="59"/>
    </row>
    <row r="62" spans="1:31">
      <c r="A62" s="68" t="s">
        <v>86</v>
      </c>
      <c r="B62" s="18">
        <v>361.58192090395482</v>
      </c>
      <c r="C62" s="70">
        <v>12.129380053908356</v>
      </c>
      <c r="D62" s="70">
        <v>1.5993176244802216</v>
      </c>
      <c r="E62" s="70">
        <v>4.0160642570281118</v>
      </c>
      <c r="F62" s="70">
        <v>8.5308056872037916</v>
      </c>
      <c r="G62" s="33">
        <v>194.69026548672565</v>
      </c>
      <c r="H62" s="18">
        <v>9.5497953615279663</v>
      </c>
      <c r="I62" s="18">
        <v>1.9222554463904316</v>
      </c>
      <c r="J62" s="18">
        <v>0</v>
      </c>
      <c r="K62" s="70">
        <v>4.6845124282982784</v>
      </c>
      <c r="L62" s="59"/>
      <c r="M62" s="59"/>
      <c r="N62" s="59"/>
      <c r="O62" s="59"/>
      <c r="P62" s="59"/>
      <c r="Q62" s="59"/>
      <c r="R62" s="59"/>
      <c r="S62" s="59"/>
      <c r="T62" s="59"/>
      <c r="U62" s="59"/>
      <c r="V62" s="59"/>
      <c r="W62" s="59"/>
      <c r="X62" s="59"/>
      <c r="Y62" s="59"/>
      <c r="Z62" s="59"/>
      <c r="AA62" s="59"/>
      <c r="AB62" s="59"/>
      <c r="AC62" s="59"/>
      <c r="AD62" s="59"/>
      <c r="AE62" s="59"/>
    </row>
    <row r="63" spans="1:31">
      <c r="A63" s="68" t="s">
        <v>87</v>
      </c>
      <c r="B63" s="18">
        <v>301.36986301369859</v>
      </c>
      <c r="C63" s="70">
        <v>25.423728813559325</v>
      </c>
      <c r="D63" s="70">
        <v>2.1159542953872195</v>
      </c>
      <c r="E63" s="70">
        <v>0</v>
      </c>
      <c r="F63" s="70">
        <v>12.226750648388293</v>
      </c>
      <c r="G63" s="33">
        <v>137.25490196078434</v>
      </c>
      <c r="H63" s="18">
        <v>8.695652173913043</v>
      </c>
      <c r="I63" s="18">
        <v>2.5445292620865141</v>
      </c>
      <c r="J63" s="18">
        <v>0</v>
      </c>
      <c r="K63" s="70">
        <v>6.0015003750937739</v>
      </c>
      <c r="L63" s="59"/>
      <c r="M63" s="59"/>
      <c r="N63" s="59"/>
      <c r="O63" s="59"/>
      <c r="P63" s="59"/>
      <c r="Q63" s="59"/>
      <c r="R63" s="59"/>
      <c r="S63" s="59"/>
      <c r="T63" s="59"/>
      <c r="U63" s="59"/>
      <c r="V63" s="59"/>
      <c r="W63" s="59"/>
      <c r="X63" s="59"/>
      <c r="Y63" s="59"/>
      <c r="Z63" s="59"/>
      <c r="AA63" s="59"/>
      <c r="AB63" s="59"/>
      <c r="AC63" s="59"/>
      <c r="AD63" s="59"/>
      <c r="AE63" s="59"/>
    </row>
    <row r="64" spans="1:31">
      <c r="A64" s="104" t="s">
        <v>88</v>
      </c>
      <c r="B64" s="25"/>
      <c r="C64" s="105"/>
      <c r="D64" s="105"/>
      <c r="E64" s="105"/>
      <c r="F64" s="105"/>
      <c r="G64" s="117"/>
      <c r="H64" s="117"/>
      <c r="I64" s="117"/>
      <c r="J64" s="117"/>
      <c r="K64" s="117"/>
      <c r="L64" s="59"/>
      <c r="M64" s="59"/>
      <c r="N64" s="59"/>
      <c r="O64" s="59"/>
      <c r="P64" s="59"/>
      <c r="Q64" s="59"/>
      <c r="R64" s="59"/>
      <c r="S64" s="59"/>
      <c r="T64" s="59"/>
      <c r="U64" s="59"/>
      <c r="V64" s="59"/>
      <c r="W64" s="59"/>
      <c r="X64" s="59"/>
      <c r="Y64" s="59"/>
      <c r="Z64" s="59"/>
      <c r="AA64" s="59"/>
      <c r="AB64" s="59"/>
      <c r="AC64" s="59"/>
      <c r="AD64" s="59"/>
      <c r="AE64" s="59"/>
    </row>
    <row r="65" spans="1:31">
      <c r="A65" s="68" t="s">
        <v>89</v>
      </c>
      <c r="B65" s="18">
        <v>325.92592592592598</v>
      </c>
      <c r="C65" s="70">
        <v>8.169934640522877</v>
      </c>
      <c r="D65" s="70">
        <v>1.2074378169524269</v>
      </c>
      <c r="E65" s="70">
        <v>0</v>
      </c>
      <c r="F65" s="70">
        <v>6.386663780038969</v>
      </c>
      <c r="G65" s="33">
        <v>98.901098901098891</v>
      </c>
      <c r="H65" s="18">
        <v>6.5897858319604614</v>
      </c>
      <c r="I65" s="18">
        <v>1.3297872340425532</v>
      </c>
      <c r="J65" s="18">
        <v>0</v>
      </c>
      <c r="K65" s="70">
        <v>2.8325525656389585</v>
      </c>
      <c r="L65" s="59"/>
      <c r="M65" s="59"/>
      <c r="N65" s="59"/>
      <c r="O65" s="59"/>
      <c r="P65" s="59"/>
      <c r="Q65" s="59"/>
      <c r="R65" s="59"/>
      <c r="S65" s="59"/>
      <c r="T65" s="59"/>
      <c r="U65" s="59"/>
      <c r="V65" s="59"/>
      <c r="W65" s="59"/>
      <c r="X65" s="59"/>
      <c r="Y65" s="59"/>
      <c r="Z65" s="59"/>
      <c r="AA65" s="59"/>
      <c r="AB65" s="59"/>
      <c r="AC65" s="59"/>
      <c r="AD65" s="59"/>
      <c r="AE65" s="59"/>
    </row>
    <row r="66" spans="1:31">
      <c r="A66" s="14">
        <v>2</v>
      </c>
      <c r="B66" s="18">
        <v>333.33333333333331</v>
      </c>
      <c r="C66" s="70">
        <v>9.6153846153846168</v>
      </c>
      <c r="D66" s="70">
        <v>0.88800088800088806</v>
      </c>
      <c r="E66" s="70">
        <v>0</v>
      </c>
      <c r="F66" s="70">
        <v>6.3923292049540548</v>
      </c>
      <c r="G66" s="33">
        <v>170</v>
      </c>
      <c r="H66" s="18">
        <v>8.090614886731391</v>
      </c>
      <c r="I66" s="18">
        <v>1.2220864348405733</v>
      </c>
      <c r="J66" s="18">
        <v>0</v>
      </c>
      <c r="K66" s="70">
        <v>3.3172496984318456</v>
      </c>
      <c r="L66" s="59"/>
      <c r="M66" s="59"/>
      <c r="N66" s="59"/>
      <c r="O66" s="59"/>
      <c r="P66" s="59"/>
      <c r="Q66" s="59"/>
      <c r="R66" s="59"/>
      <c r="S66" s="59"/>
      <c r="T66" s="59"/>
      <c r="U66" s="59"/>
      <c r="V66" s="59"/>
      <c r="W66" s="59"/>
      <c r="X66" s="59"/>
      <c r="Y66" s="59"/>
      <c r="Z66" s="59"/>
      <c r="AA66" s="59"/>
      <c r="AB66" s="59"/>
      <c r="AC66" s="59"/>
      <c r="AD66" s="59"/>
      <c r="AE66" s="59"/>
    </row>
    <row r="67" spans="1:31">
      <c r="A67" s="14">
        <v>3</v>
      </c>
      <c r="B67" s="18">
        <v>287.17948717948718</v>
      </c>
      <c r="C67" s="70">
        <v>14.204545454545453</v>
      </c>
      <c r="D67" s="70">
        <v>0.94777746185195721</v>
      </c>
      <c r="E67" s="70">
        <v>3.5714285714285712</v>
      </c>
      <c r="F67" s="70">
        <v>6.5632458233890212</v>
      </c>
      <c r="G67" s="33">
        <v>158.27338129496403</v>
      </c>
      <c r="H67" s="18">
        <v>0</v>
      </c>
      <c r="I67" s="18">
        <v>1.6127502134522342</v>
      </c>
      <c r="J67" s="18">
        <v>0</v>
      </c>
      <c r="K67" s="70">
        <v>3.5178035178035176</v>
      </c>
      <c r="L67" s="59"/>
      <c r="M67" s="59"/>
      <c r="N67" s="59"/>
      <c r="O67" s="59"/>
      <c r="P67" s="59"/>
      <c r="Q67" s="59"/>
      <c r="R67" s="59"/>
      <c r="S67" s="59"/>
      <c r="T67" s="59"/>
      <c r="U67" s="59"/>
      <c r="V67" s="59"/>
      <c r="W67" s="59"/>
      <c r="X67" s="59"/>
      <c r="Y67" s="59"/>
      <c r="Z67" s="59"/>
      <c r="AA67" s="59"/>
      <c r="AB67" s="59"/>
      <c r="AC67" s="59"/>
      <c r="AD67" s="59"/>
      <c r="AE67" s="59"/>
    </row>
    <row r="68" spans="1:31">
      <c r="A68" s="14">
        <v>4</v>
      </c>
      <c r="B68" s="18">
        <v>229.43722943722943</v>
      </c>
      <c r="C68" s="70">
        <v>15.435501653803748</v>
      </c>
      <c r="D68" s="70">
        <v>1.4616508962227863</v>
      </c>
      <c r="E68" s="70">
        <v>2.9673590504451042</v>
      </c>
      <c r="F68" s="70">
        <v>6.0781875949716806</v>
      </c>
      <c r="G68" s="33">
        <v>179.77528089887639</v>
      </c>
      <c r="H68" s="18">
        <v>10.078387458006718</v>
      </c>
      <c r="I68" s="18">
        <v>1.2326656394453006</v>
      </c>
      <c r="J68" s="18">
        <v>2.9761904761904758</v>
      </c>
      <c r="K68" s="70">
        <v>4.0305767894371085</v>
      </c>
      <c r="L68" s="59"/>
      <c r="M68" s="59"/>
      <c r="N68" s="59"/>
      <c r="O68" s="59"/>
      <c r="P68" s="59"/>
      <c r="Q68" s="59"/>
      <c r="R68" s="59"/>
      <c r="S68" s="59"/>
      <c r="T68" s="59"/>
      <c r="U68" s="59"/>
      <c r="V68" s="59"/>
      <c r="W68" s="59"/>
      <c r="X68" s="59"/>
      <c r="Y68" s="59"/>
      <c r="Z68" s="59"/>
      <c r="AA68" s="59"/>
      <c r="AB68" s="59"/>
      <c r="AC68" s="59"/>
      <c r="AD68" s="59"/>
      <c r="AE68" s="59"/>
    </row>
    <row r="69" spans="1:31">
      <c r="A69" s="68" t="s">
        <v>90</v>
      </c>
      <c r="B69" s="18">
        <v>276.24309392265195</v>
      </c>
      <c r="C69" s="70">
        <v>16.769638128861427</v>
      </c>
      <c r="D69" s="70">
        <v>2.4174053182917006</v>
      </c>
      <c r="E69" s="70">
        <v>0</v>
      </c>
      <c r="F69" s="70">
        <v>9.2724679029957215</v>
      </c>
      <c r="G69" s="33">
        <v>240.4580152671756</v>
      </c>
      <c r="H69" s="18">
        <v>11.669658886894075</v>
      </c>
      <c r="I69" s="18">
        <v>3.4329563812600967</v>
      </c>
      <c r="J69" s="18">
        <v>2.3419203747072599</v>
      </c>
      <c r="K69" s="70">
        <v>8.0993520518358544</v>
      </c>
      <c r="L69" s="59"/>
      <c r="M69" s="59"/>
      <c r="N69" s="59"/>
      <c r="O69" s="59"/>
      <c r="P69" s="59"/>
      <c r="Q69" s="59"/>
      <c r="R69" s="59"/>
      <c r="S69" s="59"/>
      <c r="T69" s="59"/>
      <c r="U69" s="59"/>
      <c r="V69" s="59"/>
      <c r="W69" s="59"/>
      <c r="X69" s="59"/>
      <c r="Y69" s="59"/>
      <c r="Z69" s="59"/>
      <c r="AA69" s="59"/>
      <c r="AB69" s="59"/>
      <c r="AC69" s="59"/>
      <c r="AD69" s="59"/>
      <c r="AE69" s="59"/>
    </row>
    <row r="70" spans="1:31">
      <c r="A70" s="104" t="s">
        <v>1</v>
      </c>
      <c r="B70" s="25"/>
      <c r="C70" s="105"/>
      <c r="D70" s="105"/>
      <c r="E70" s="105"/>
      <c r="F70" s="105"/>
      <c r="G70" s="117"/>
      <c r="H70" s="25"/>
      <c r="I70" s="25"/>
      <c r="J70" s="25"/>
      <c r="K70" s="27"/>
      <c r="L70" s="59"/>
      <c r="M70" s="59"/>
      <c r="N70" s="59"/>
      <c r="O70" s="59"/>
      <c r="P70" s="59"/>
      <c r="Q70" s="59"/>
      <c r="R70" s="59"/>
      <c r="S70" s="59"/>
      <c r="T70" s="59"/>
      <c r="U70" s="59"/>
      <c r="V70" s="59"/>
      <c r="W70" s="59"/>
      <c r="X70" s="59"/>
      <c r="Y70" s="59"/>
      <c r="Z70" s="59"/>
      <c r="AA70" s="59"/>
      <c r="AB70" s="59"/>
      <c r="AC70" s="59"/>
      <c r="AD70" s="59"/>
      <c r="AE70" s="59"/>
    </row>
    <row r="71" spans="1:31">
      <c r="A71" s="68" t="s">
        <v>112</v>
      </c>
      <c r="B71" s="18">
        <v>500</v>
      </c>
      <c r="C71" s="70">
        <v>615.38461538461547</v>
      </c>
      <c r="D71" s="70">
        <v>250</v>
      </c>
      <c r="E71" s="369" t="s">
        <v>139</v>
      </c>
      <c r="F71" s="70">
        <v>493.03135888501743</v>
      </c>
      <c r="G71" s="33">
        <v>462.68656716417911</v>
      </c>
      <c r="H71" s="18">
        <v>0</v>
      </c>
      <c r="I71" s="18">
        <v>0</v>
      </c>
      <c r="J71" s="369" t="s">
        <v>139</v>
      </c>
      <c r="K71" s="70">
        <v>439.86254295532643</v>
      </c>
      <c r="L71" s="59"/>
      <c r="M71" s="59"/>
      <c r="N71" s="59"/>
      <c r="O71" s="59"/>
      <c r="P71" s="59"/>
      <c r="Q71" s="59"/>
      <c r="R71" s="59"/>
      <c r="S71" s="59"/>
      <c r="T71" s="59"/>
      <c r="U71" s="59"/>
      <c r="V71" s="59"/>
      <c r="W71" s="59"/>
      <c r="X71" s="59"/>
      <c r="Y71" s="59"/>
      <c r="Z71" s="59"/>
      <c r="AA71" s="59"/>
      <c r="AB71" s="59"/>
      <c r="AC71" s="59"/>
      <c r="AD71" s="59"/>
      <c r="AE71" s="59"/>
    </row>
    <row r="72" spans="1:31">
      <c r="A72" s="68" t="s">
        <v>115</v>
      </c>
      <c r="B72" s="18">
        <v>86.505190311418673</v>
      </c>
      <c r="C72" s="70">
        <v>64.516129032258064</v>
      </c>
      <c r="D72" s="70">
        <v>285.71428571428572</v>
      </c>
      <c r="E72" s="369" t="s">
        <v>139</v>
      </c>
      <c r="F72" s="70">
        <v>84.832904884318765</v>
      </c>
      <c r="G72" s="33">
        <v>56.818181818181813</v>
      </c>
      <c r="H72" s="18">
        <v>45.977011494252871</v>
      </c>
      <c r="I72" s="18">
        <v>0</v>
      </c>
      <c r="J72" s="369" t="s">
        <v>139</v>
      </c>
      <c r="K72" s="70">
        <v>53.370786516853933</v>
      </c>
      <c r="L72" s="59"/>
      <c r="M72" s="59"/>
      <c r="N72" s="59"/>
      <c r="O72" s="59"/>
      <c r="P72" s="59"/>
      <c r="Q72" s="59"/>
      <c r="R72" s="59"/>
      <c r="S72" s="59"/>
      <c r="T72" s="59"/>
      <c r="U72" s="59"/>
      <c r="V72" s="59"/>
      <c r="W72" s="59"/>
      <c r="X72" s="59"/>
      <c r="Y72" s="59"/>
      <c r="Z72" s="59"/>
      <c r="AA72" s="59"/>
      <c r="AB72" s="59"/>
      <c r="AC72" s="59"/>
      <c r="AD72" s="59"/>
      <c r="AE72" s="59"/>
    </row>
    <row r="73" spans="1:31">
      <c r="A73" s="68" t="s">
        <v>113</v>
      </c>
      <c r="B73" s="18">
        <v>37.914691943127963</v>
      </c>
      <c r="C73" s="70">
        <v>15.566290928609769</v>
      </c>
      <c r="D73" s="70">
        <v>11.648745519713263</v>
      </c>
      <c r="E73" s="70">
        <v>0</v>
      </c>
      <c r="F73" s="70">
        <v>15.654351909830932</v>
      </c>
      <c r="G73" s="33">
        <v>14.778325123152708</v>
      </c>
      <c r="H73" s="18">
        <v>8.7241003271537618</v>
      </c>
      <c r="I73" s="18">
        <v>10.879419764279238</v>
      </c>
      <c r="J73" s="18">
        <v>0</v>
      </c>
      <c r="K73" s="70">
        <v>10.814249363867685</v>
      </c>
      <c r="L73" s="59"/>
      <c r="M73" s="59"/>
      <c r="N73" s="59"/>
      <c r="O73" s="59"/>
      <c r="P73" s="59"/>
      <c r="Q73" s="59"/>
      <c r="R73" s="59"/>
      <c r="S73" s="59"/>
      <c r="T73" s="59"/>
      <c r="U73" s="59"/>
      <c r="V73" s="59"/>
      <c r="W73" s="59"/>
      <c r="X73" s="59"/>
      <c r="Y73" s="59"/>
      <c r="Z73" s="59"/>
      <c r="AA73" s="59"/>
      <c r="AB73" s="59"/>
      <c r="AC73" s="59"/>
      <c r="AD73" s="59"/>
      <c r="AE73" s="59"/>
    </row>
    <row r="74" spans="1:31">
      <c r="A74" s="68" t="s">
        <v>114</v>
      </c>
      <c r="B74" s="18">
        <v>26.315789473684209</v>
      </c>
      <c r="C74" s="70">
        <v>5.4726368159203984</v>
      </c>
      <c r="D74" s="70">
        <v>1.1460564385826475</v>
      </c>
      <c r="E74" s="70">
        <v>1.4598540145985401</v>
      </c>
      <c r="F74" s="70">
        <v>1.3239421702060055</v>
      </c>
      <c r="G74" s="33">
        <v>0</v>
      </c>
      <c r="H74" s="18">
        <v>5.5027513756878434</v>
      </c>
      <c r="I74" s="18">
        <v>1.749271137026239</v>
      </c>
      <c r="J74" s="18">
        <v>1.4619883040935671</v>
      </c>
      <c r="K74" s="70">
        <v>1.8736522077279316</v>
      </c>
      <c r="L74" s="59"/>
      <c r="M74" s="59"/>
      <c r="N74" s="59"/>
      <c r="O74" s="59"/>
      <c r="P74" s="59"/>
      <c r="Q74" s="59"/>
      <c r="R74" s="59"/>
      <c r="S74" s="59"/>
      <c r="T74" s="59"/>
      <c r="U74" s="59"/>
      <c r="V74" s="59"/>
      <c r="W74" s="59"/>
      <c r="X74" s="59"/>
      <c r="Y74" s="59"/>
      <c r="Z74" s="59"/>
      <c r="AA74" s="59"/>
      <c r="AB74" s="59"/>
      <c r="AC74" s="59"/>
      <c r="AD74" s="59"/>
      <c r="AE74" s="59"/>
    </row>
    <row r="75" spans="1:31">
      <c r="A75" s="17" t="s">
        <v>116</v>
      </c>
      <c r="B75" s="368">
        <v>0</v>
      </c>
      <c r="C75" s="19">
        <v>0</v>
      </c>
      <c r="D75" s="19">
        <v>0.65659881812212728</v>
      </c>
      <c r="E75" s="19">
        <v>0</v>
      </c>
      <c r="F75" s="19">
        <v>0.60864272671941566</v>
      </c>
      <c r="G75" s="370">
        <v>0</v>
      </c>
      <c r="H75" s="19">
        <v>0</v>
      </c>
      <c r="I75" s="19">
        <v>0.65703022339027595</v>
      </c>
      <c r="J75" s="19">
        <v>0</v>
      </c>
      <c r="K75" s="19">
        <v>0.60901339829476242</v>
      </c>
      <c r="L75" s="59"/>
      <c r="M75" s="59"/>
      <c r="N75" s="59"/>
      <c r="O75" s="59"/>
      <c r="P75" s="59"/>
      <c r="Q75" s="59"/>
      <c r="R75" s="59"/>
      <c r="S75" s="59"/>
      <c r="T75" s="59"/>
      <c r="U75" s="59"/>
      <c r="V75" s="59"/>
      <c r="W75" s="59"/>
      <c r="X75" s="59"/>
      <c r="Y75" s="59"/>
      <c r="Z75" s="59"/>
      <c r="AA75" s="59"/>
      <c r="AB75" s="59"/>
      <c r="AC75" s="59"/>
      <c r="AD75" s="59"/>
      <c r="AE75" s="59"/>
    </row>
    <row r="76" spans="1:31">
      <c r="A76" s="444" t="s">
        <v>505</v>
      </c>
    </row>
    <row r="77" spans="1:31">
      <c r="A77" s="444" t="s">
        <v>504</v>
      </c>
    </row>
    <row r="79" spans="1:31">
      <c r="A79" s="287"/>
      <c r="B79" s="287"/>
      <c r="C79" s="287"/>
      <c r="D79" s="287"/>
      <c r="E79" s="287"/>
      <c r="F79" s="287"/>
      <c r="G79" s="287"/>
      <c r="H79" s="287"/>
      <c r="I79" s="287"/>
      <c r="J79" s="287"/>
      <c r="K79" s="287"/>
      <c r="L79" s="287"/>
      <c r="M79" s="287"/>
      <c r="N79" s="287"/>
      <c r="O79" s="287"/>
      <c r="P79" s="287"/>
    </row>
    <row r="80" spans="1:31">
      <c r="A80" s="287"/>
      <c r="B80" s="287"/>
      <c r="C80" s="287"/>
      <c r="D80" s="287"/>
      <c r="E80" s="287"/>
      <c r="F80" s="287"/>
      <c r="G80" s="287"/>
      <c r="H80" s="287"/>
      <c r="I80" s="287"/>
      <c r="J80" s="287"/>
      <c r="K80" s="287"/>
      <c r="L80" s="287"/>
      <c r="M80" s="287"/>
      <c r="N80" s="287"/>
      <c r="O80" s="287"/>
      <c r="P80" s="287"/>
    </row>
    <row r="81" spans="1:16">
      <c r="A81" s="287"/>
      <c r="B81" s="287"/>
      <c r="C81" s="287"/>
      <c r="D81" s="287"/>
      <c r="E81" s="287"/>
      <c r="F81" s="287"/>
      <c r="G81" s="287"/>
      <c r="H81" s="287"/>
      <c r="I81" s="287"/>
      <c r="J81" s="287"/>
      <c r="K81" s="287"/>
      <c r="L81" s="287"/>
      <c r="M81" s="287"/>
      <c r="N81" s="287"/>
      <c r="O81" s="287"/>
      <c r="P81" s="287"/>
    </row>
    <row r="82" spans="1:16">
      <c r="A82" s="287"/>
      <c r="B82" s="287"/>
      <c r="C82" s="287"/>
      <c r="D82" s="287"/>
      <c r="E82" s="287"/>
      <c r="F82" s="287"/>
      <c r="G82" s="287"/>
      <c r="H82" s="287"/>
      <c r="I82" s="287"/>
      <c r="J82" s="287"/>
      <c r="K82" s="287"/>
      <c r="L82" s="287"/>
      <c r="M82" s="287"/>
      <c r="N82" s="287"/>
      <c r="O82" s="287"/>
      <c r="P82" s="287"/>
    </row>
    <row r="83" spans="1:16">
      <c r="A83" s="287"/>
      <c r="B83" s="287"/>
      <c r="C83" s="287"/>
      <c r="D83" s="287"/>
      <c r="E83" s="287"/>
      <c r="F83" s="287"/>
      <c r="G83" s="287"/>
      <c r="H83" s="287"/>
      <c r="I83" s="287"/>
      <c r="J83" s="287"/>
      <c r="K83" s="287"/>
      <c r="L83" s="287"/>
      <c r="M83" s="287"/>
      <c r="N83" s="287"/>
      <c r="O83" s="287"/>
      <c r="P83" s="287"/>
    </row>
    <row r="84" spans="1:16">
      <c r="A84" s="287"/>
      <c r="B84" s="287"/>
      <c r="C84" s="287"/>
      <c r="D84" s="287"/>
      <c r="E84" s="287"/>
      <c r="F84" s="287"/>
      <c r="G84" s="287"/>
      <c r="H84" s="287"/>
      <c r="I84" s="287"/>
      <c r="J84" s="287"/>
      <c r="K84" s="287"/>
      <c r="L84" s="287"/>
      <c r="M84" s="287"/>
      <c r="N84" s="287"/>
      <c r="O84" s="287"/>
      <c r="P84" s="287"/>
    </row>
    <row r="85" spans="1:16">
      <c r="A85" s="287"/>
      <c r="B85" s="287"/>
      <c r="C85" s="287"/>
      <c r="D85" s="287"/>
      <c r="E85" s="287"/>
      <c r="F85" s="287"/>
      <c r="G85" s="287"/>
      <c r="H85" s="287"/>
      <c r="I85" s="287"/>
      <c r="J85" s="287"/>
      <c r="K85" s="287"/>
      <c r="L85" s="287"/>
      <c r="M85" s="287"/>
      <c r="N85" s="287"/>
      <c r="O85" s="287"/>
      <c r="P85" s="287"/>
    </row>
    <row r="86" spans="1:16">
      <c r="A86" s="287"/>
      <c r="B86" s="287"/>
      <c r="C86" s="287"/>
      <c r="D86" s="287"/>
      <c r="E86" s="287"/>
      <c r="F86" s="287"/>
      <c r="G86" s="287"/>
      <c r="H86" s="287"/>
      <c r="I86" s="287"/>
      <c r="J86" s="287"/>
      <c r="K86" s="287"/>
      <c r="L86" s="287"/>
      <c r="M86" s="287"/>
      <c r="N86" s="287"/>
      <c r="O86" s="287"/>
      <c r="P86" s="287"/>
    </row>
    <row r="87" spans="1:16">
      <c r="A87" s="287"/>
      <c r="B87" s="287"/>
      <c r="C87" s="287"/>
      <c r="D87" s="287"/>
      <c r="E87" s="287"/>
      <c r="F87" s="287"/>
      <c r="G87" s="287"/>
      <c r="H87" s="287"/>
      <c r="I87" s="287"/>
      <c r="J87" s="287"/>
      <c r="K87" s="287"/>
      <c r="L87" s="287"/>
      <c r="M87" s="287"/>
      <c r="N87" s="287"/>
      <c r="O87" s="287"/>
      <c r="P87" s="287"/>
    </row>
    <row r="88" spans="1:16">
      <c r="A88" s="287"/>
      <c r="B88" s="287"/>
      <c r="C88" s="287"/>
      <c r="D88" s="287"/>
      <c r="E88" s="287"/>
      <c r="F88" s="287"/>
      <c r="G88" s="287"/>
      <c r="H88" s="287"/>
      <c r="I88" s="287"/>
      <c r="J88" s="287"/>
      <c r="K88" s="287"/>
      <c r="L88" s="287"/>
      <c r="M88" s="287"/>
      <c r="N88" s="287"/>
      <c r="O88" s="287"/>
      <c r="P88" s="287"/>
    </row>
    <row r="89" spans="1:16">
      <c r="A89" s="287"/>
      <c r="B89" s="287"/>
      <c r="C89" s="287"/>
      <c r="D89" s="287"/>
      <c r="E89" s="287"/>
      <c r="F89" s="287"/>
      <c r="G89" s="287"/>
      <c r="H89" s="287"/>
      <c r="I89" s="287"/>
      <c r="J89" s="287"/>
      <c r="K89" s="287"/>
      <c r="L89" s="287"/>
      <c r="M89" s="287"/>
      <c r="N89" s="287"/>
      <c r="O89" s="287"/>
      <c r="P89" s="287"/>
    </row>
    <row r="90" spans="1:16">
      <c r="A90" s="287"/>
      <c r="B90" s="287"/>
      <c r="C90" s="287"/>
      <c r="D90" s="287"/>
      <c r="E90" s="287"/>
      <c r="F90" s="287"/>
      <c r="G90" s="287"/>
      <c r="H90" s="287"/>
      <c r="I90" s="287"/>
      <c r="J90" s="287"/>
      <c r="K90" s="287"/>
      <c r="L90" s="287"/>
      <c r="M90" s="287"/>
      <c r="N90" s="287"/>
      <c r="O90" s="287"/>
      <c r="P90" s="287"/>
    </row>
    <row r="91" spans="1:16">
      <c r="A91" s="287"/>
      <c r="B91" s="287"/>
      <c r="C91" s="287"/>
      <c r="D91" s="287"/>
      <c r="E91" s="287"/>
      <c r="F91" s="287"/>
      <c r="G91" s="287"/>
      <c r="H91" s="287"/>
      <c r="I91" s="287"/>
      <c r="J91" s="287"/>
      <c r="K91" s="287"/>
      <c r="L91" s="287"/>
      <c r="M91" s="287"/>
      <c r="N91" s="287"/>
      <c r="O91" s="287"/>
      <c r="P91" s="287"/>
    </row>
    <row r="92" spans="1:16">
      <c r="A92" s="287"/>
      <c r="B92" s="287"/>
      <c r="C92" s="287"/>
      <c r="D92" s="287"/>
      <c r="E92" s="287"/>
      <c r="F92" s="287"/>
      <c r="G92" s="287"/>
      <c r="H92" s="287"/>
      <c r="I92" s="287"/>
      <c r="J92" s="287"/>
      <c r="K92" s="287"/>
      <c r="L92" s="287"/>
      <c r="M92" s="287"/>
      <c r="N92" s="287"/>
      <c r="O92" s="287"/>
      <c r="P92" s="287"/>
    </row>
    <row r="93" spans="1:16">
      <c r="A93" s="287"/>
      <c r="B93" s="287"/>
      <c r="C93" s="287"/>
      <c r="D93" s="287"/>
      <c r="E93" s="287"/>
      <c r="F93" s="287"/>
      <c r="G93" s="287"/>
      <c r="H93" s="287"/>
      <c r="I93" s="287"/>
      <c r="J93" s="287"/>
      <c r="K93" s="287"/>
      <c r="L93" s="287"/>
      <c r="M93" s="287"/>
      <c r="N93" s="287"/>
      <c r="O93" s="287"/>
      <c r="P93" s="287"/>
    </row>
    <row r="94" spans="1:16">
      <c r="A94" s="287"/>
      <c r="B94" s="287"/>
      <c r="C94" s="287"/>
      <c r="D94" s="287"/>
      <c r="E94" s="287"/>
      <c r="F94" s="287"/>
      <c r="G94" s="287"/>
      <c r="H94" s="287"/>
      <c r="I94" s="287"/>
      <c r="J94" s="287"/>
      <c r="K94" s="287"/>
      <c r="L94" s="287"/>
      <c r="M94" s="287"/>
      <c r="N94" s="287"/>
      <c r="O94" s="287"/>
      <c r="P94" s="287"/>
    </row>
    <row r="95" spans="1:16">
      <c r="A95" s="287"/>
      <c r="B95" s="287"/>
      <c r="C95" s="287"/>
      <c r="D95" s="287"/>
      <c r="E95" s="287"/>
      <c r="F95" s="287"/>
      <c r="G95" s="287"/>
      <c r="H95" s="287"/>
      <c r="I95" s="287"/>
      <c r="J95" s="287"/>
      <c r="K95" s="287"/>
      <c r="L95" s="287"/>
      <c r="M95" s="287"/>
      <c r="N95" s="287"/>
      <c r="O95" s="287"/>
      <c r="P95" s="287"/>
    </row>
    <row r="96" spans="1:16">
      <c r="A96" s="287"/>
      <c r="B96" s="287"/>
      <c r="C96" s="287"/>
      <c r="D96" s="287"/>
      <c r="E96" s="287"/>
      <c r="F96" s="287"/>
      <c r="G96" s="287"/>
      <c r="H96" s="287"/>
      <c r="I96" s="287"/>
      <c r="J96" s="287"/>
      <c r="K96" s="287"/>
      <c r="L96" s="287"/>
      <c r="M96" s="287"/>
      <c r="N96" s="287"/>
      <c r="O96" s="287"/>
      <c r="P96" s="287"/>
    </row>
    <row r="97" spans="1:16">
      <c r="A97" s="287"/>
      <c r="B97" s="287"/>
      <c r="C97" s="287"/>
      <c r="D97" s="287"/>
      <c r="E97" s="287"/>
      <c r="F97" s="287"/>
      <c r="G97" s="287"/>
      <c r="H97" s="287"/>
      <c r="I97" s="287"/>
      <c r="J97" s="287"/>
      <c r="K97" s="287"/>
      <c r="L97" s="287"/>
      <c r="M97" s="287"/>
      <c r="N97" s="287"/>
      <c r="O97" s="287"/>
      <c r="P97" s="287"/>
    </row>
    <row r="98" spans="1:16">
      <c r="A98" s="287"/>
      <c r="B98" s="287"/>
      <c r="C98" s="287"/>
      <c r="D98" s="287"/>
      <c r="E98" s="287"/>
      <c r="F98" s="287"/>
      <c r="G98" s="287"/>
      <c r="H98" s="287"/>
      <c r="I98" s="287"/>
      <c r="J98" s="287"/>
      <c r="K98" s="287"/>
      <c r="L98" s="287"/>
      <c r="M98" s="287"/>
      <c r="N98" s="287"/>
      <c r="O98" s="287"/>
      <c r="P98" s="287"/>
    </row>
    <row r="99" spans="1:16">
      <c r="A99" s="287"/>
      <c r="B99" s="287"/>
      <c r="C99" s="287"/>
      <c r="D99" s="287"/>
      <c r="E99" s="287"/>
      <c r="F99" s="287"/>
      <c r="G99" s="287"/>
      <c r="H99" s="287"/>
      <c r="I99" s="287"/>
      <c r="J99" s="287"/>
      <c r="K99" s="287"/>
      <c r="L99" s="287"/>
      <c r="M99" s="287"/>
      <c r="N99" s="287"/>
      <c r="O99" s="287"/>
      <c r="P99" s="287"/>
    </row>
    <row r="100" spans="1:16">
      <c r="A100" s="287"/>
      <c r="B100" s="287"/>
      <c r="C100" s="287"/>
      <c r="D100" s="287"/>
      <c r="E100" s="287"/>
      <c r="F100" s="287"/>
      <c r="G100" s="287"/>
      <c r="H100" s="287"/>
      <c r="I100" s="287"/>
      <c r="J100" s="287"/>
      <c r="K100" s="287"/>
      <c r="L100" s="287"/>
      <c r="M100" s="287"/>
      <c r="N100" s="287"/>
      <c r="O100" s="287"/>
      <c r="P100" s="287"/>
    </row>
    <row r="101" spans="1:16">
      <c r="A101" s="287"/>
      <c r="B101" s="287"/>
      <c r="C101" s="287"/>
      <c r="D101" s="287"/>
      <c r="E101" s="287"/>
      <c r="F101" s="287"/>
      <c r="G101" s="287"/>
      <c r="H101" s="287"/>
      <c r="I101" s="287"/>
      <c r="J101" s="287"/>
      <c r="K101" s="287"/>
      <c r="L101" s="287"/>
      <c r="M101" s="287"/>
      <c r="N101" s="287"/>
      <c r="O101" s="287"/>
      <c r="P101" s="287"/>
    </row>
    <row r="102" spans="1:16">
      <c r="A102" s="287"/>
      <c r="B102" s="287"/>
      <c r="C102" s="287"/>
      <c r="D102" s="287"/>
      <c r="E102" s="287"/>
      <c r="F102" s="287"/>
      <c r="G102" s="287"/>
      <c r="H102" s="287"/>
      <c r="I102" s="287"/>
      <c r="J102" s="287"/>
      <c r="K102" s="287"/>
      <c r="L102" s="287"/>
      <c r="M102" s="287"/>
      <c r="N102" s="287"/>
      <c r="O102" s="287"/>
      <c r="P102" s="287"/>
    </row>
    <row r="103" spans="1:16">
      <c r="A103" s="287"/>
      <c r="B103" s="287"/>
      <c r="C103" s="287"/>
      <c r="D103" s="287"/>
      <c r="E103" s="287"/>
      <c r="F103" s="287"/>
      <c r="G103" s="287"/>
      <c r="H103" s="287"/>
      <c r="I103" s="287"/>
      <c r="J103" s="287"/>
      <c r="K103" s="287"/>
      <c r="L103" s="287"/>
      <c r="M103" s="287"/>
      <c r="N103" s="287"/>
      <c r="O103" s="287"/>
      <c r="P103" s="287"/>
    </row>
    <row r="104" spans="1:16">
      <c r="A104" s="287"/>
      <c r="B104" s="287"/>
      <c r="C104" s="287"/>
      <c r="D104" s="287"/>
      <c r="E104" s="287"/>
      <c r="F104" s="287"/>
      <c r="G104" s="287"/>
      <c r="H104" s="287"/>
      <c r="I104" s="287"/>
      <c r="J104" s="287"/>
      <c r="K104" s="287"/>
      <c r="L104" s="287"/>
      <c r="M104" s="287"/>
      <c r="N104" s="287"/>
      <c r="O104" s="287"/>
      <c r="P104" s="287"/>
    </row>
    <row r="105" spans="1:16">
      <c r="A105" s="287"/>
      <c r="B105" s="287"/>
      <c r="C105" s="287"/>
      <c r="D105" s="287"/>
      <c r="E105" s="287"/>
      <c r="F105" s="287"/>
      <c r="G105" s="287"/>
      <c r="H105" s="287"/>
      <c r="I105" s="287"/>
      <c r="J105" s="287"/>
      <c r="K105" s="287"/>
      <c r="L105" s="287"/>
      <c r="M105" s="287"/>
      <c r="N105" s="287"/>
      <c r="O105" s="287"/>
      <c r="P105" s="287"/>
    </row>
    <row r="106" spans="1:16">
      <c r="A106" s="287"/>
      <c r="B106" s="287"/>
      <c r="C106" s="287"/>
      <c r="D106" s="287"/>
      <c r="E106" s="287"/>
      <c r="F106" s="287"/>
      <c r="G106" s="287"/>
      <c r="H106" s="287"/>
      <c r="I106" s="287"/>
      <c r="J106" s="287"/>
      <c r="K106" s="287"/>
      <c r="L106" s="287"/>
      <c r="M106" s="287"/>
      <c r="N106" s="287"/>
      <c r="O106" s="287"/>
      <c r="P106" s="287"/>
    </row>
    <row r="107" spans="1:16">
      <c r="A107" s="287"/>
      <c r="B107" s="287"/>
      <c r="C107" s="287"/>
      <c r="D107" s="287"/>
      <c r="E107" s="287"/>
      <c r="F107" s="287"/>
      <c r="G107" s="287"/>
      <c r="H107" s="287"/>
      <c r="I107" s="287"/>
      <c r="J107" s="287"/>
      <c r="K107" s="287"/>
      <c r="L107" s="287"/>
      <c r="M107" s="287"/>
      <c r="N107" s="287"/>
      <c r="O107" s="287"/>
      <c r="P107" s="287"/>
    </row>
    <row r="108" spans="1:16">
      <c r="A108" s="287"/>
      <c r="B108" s="287"/>
      <c r="C108" s="287"/>
      <c r="D108" s="287"/>
      <c r="E108" s="287"/>
      <c r="F108" s="287"/>
      <c r="G108" s="287"/>
      <c r="H108" s="287"/>
      <c r="I108" s="287"/>
      <c r="J108" s="287"/>
      <c r="K108" s="287"/>
      <c r="L108" s="287"/>
      <c r="M108" s="287"/>
      <c r="N108" s="287"/>
      <c r="O108" s="287"/>
      <c r="P108" s="287"/>
    </row>
    <row r="109" spans="1:16">
      <c r="A109" s="287"/>
      <c r="B109" s="287"/>
      <c r="C109" s="287"/>
      <c r="D109" s="287"/>
      <c r="E109" s="287"/>
      <c r="F109" s="287"/>
      <c r="G109" s="287"/>
      <c r="H109" s="287"/>
      <c r="I109" s="287"/>
      <c r="J109" s="287"/>
      <c r="K109" s="287"/>
      <c r="L109" s="287"/>
      <c r="M109" s="287"/>
      <c r="N109" s="287"/>
      <c r="O109" s="287"/>
      <c r="P109" s="287"/>
    </row>
    <row r="110" spans="1:16">
      <c r="A110" s="287"/>
      <c r="B110" s="287"/>
      <c r="C110" s="287"/>
      <c r="D110" s="287"/>
      <c r="E110" s="287"/>
      <c r="F110" s="287"/>
      <c r="G110" s="287"/>
      <c r="H110" s="287"/>
      <c r="I110" s="287"/>
      <c r="J110" s="287"/>
      <c r="K110" s="287"/>
      <c r="L110" s="287"/>
      <c r="M110" s="287"/>
      <c r="N110" s="287"/>
      <c r="O110" s="287"/>
      <c r="P110" s="287"/>
    </row>
  </sheetData>
  <mergeCells count="10">
    <mergeCell ref="AP6:AT6"/>
    <mergeCell ref="A45:A46"/>
    <mergeCell ref="B45:F45"/>
    <mergeCell ref="G45:K45"/>
    <mergeCell ref="A5:P5"/>
    <mergeCell ref="A44:P44"/>
    <mergeCell ref="A6:A7"/>
    <mergeCell ref="B6:F6"/>
    <mergeCell ref="G6:K6"/>
    <mergeCell ref="L6:P6"/>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80" orientation="landscape" r:id="rId1"/>
  <headerFooter>
    <oddFooter>&amp;L&amp;"Arial,Regular"&amp;8&amp;K01+023Fetal and Infant Deaths 2012&amp;R&amp;"Arial,Regular"&amp;8&amp;K01+022Page &amp;P of &amp;N</oddFooter>
  </headerFooter>
  <rowBreaks count="1" manualBreakCount="1">
    <brk id="42" max="1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C110"/>
  <sheetViews>
    <sheetView zoomScaleNormal="100" workbookViewId="0">
      <pane ySplit="3" topLeftCell="A4" activePane="bottomLeft" state="frozen"/>
      <selection activeCell="F28" sqref="F28"/>
      <selection pane="bottomLeft" activeCell="A3" sqref="A3"/>
    </sheetView>
  </sheetViews>
  <sheetFormatPr defaultRowHeight="15"/>
  <cols>
    <col min="1" max="1" width="25.28515625" bestFit="1" customWidth="1"/>
    <col min="7" max="7" width="9.140625" style="10" customWidth="1"/>
    <col min="13" max="13" width="9.140625" style="10"/>
    <col min="19" max="19" width="9.140625" customWidth="1"/>
  </cols>
  <sheetData>
    <row r="1" spans="1:55" s="153" customFormat="1">
      <c r="A1" s="115" t="s">
        <v>199</v>
      </c>
      <c r="B1" s="115" t="s">
        <v>135</v>
      </c>
      <c r="C1" s="115" t="s">
        <v>214</v>
      </c>
      <c r="E1" s="83"/>
      <c r="F1" s="115"/>
      <c r="G1" s="116"/>
    </row>
    <row r="2" spans="1:55" s="5" customFormat="1" ht="9" customHeight="1">
      <c r="A2" s="81"/>
      <c r="B2" s="82"/>
      <c r="C2" s="83"/>
      <c r="D2" s="83"/>
      <c r="E2" s="83"/>
      <c r="F2" s="83"/>
    </row>
    <row r="3" spans="1:55" s="153" customFormat="1" ht="20.25">
      <c r="A3" s="98" t="s">
        <v>1</v>
      </c>
      <c r="G3" s="94"/>
      <c r="M3" s="94"/>
    </row>
    <row r="5" spans="1:55" s="93" customFormat="1" ht="23.25" customHeight="1">
      <c r="A5" s="645" t="str">
        <f>Contents!E25</f>
        <v xml:space="preserve">Table 21: Number of fetal deaths, infant deaths and live births, for each birthweight, by sex, ethnic group, maternal age group, deprivation quintile of residence and gestational age, 2012
</v>
      </c>
      <c r="B5" s="645"/>
      <c r="C5" s="645"/>
      <c r="D5" s="645"/>
      <c r="E5" s="645"/>
      <c r="F5" s="645"/>
      <c r="G5" s="645"/>
      <c r="H5" s="645"/>
      <c r="I5" s="645"/>
      <c r="J5" s="645"/>
      <c r="K5" s="645"/>
      <c r="L5" s="645"/>
      <c r="M5" s="645"/>
      <c r="N5" s="645"/>
      <c r="O5" s="645"/>
      <c r="P5" s="645"/>
      <c r="Q5" s="645"/>
      <c r="R5" s="645"/>
      <c r="S5" s="645"/>
      <c r="T5" s="172"/>
    </row>
    <row r="6" spans="1:55">
      <c r="A6" s="636" t="s">
        <v>74</v>
      </c>
      <c r="B6" s="637" t="s">
        <v>206</v>
      </c>
      <c r="C6" s="637"/>
      <c r="D6" s="637"/>
      <c r="E6" s="637"/>
      <c r="F6" s="637"/>
      <c r="G6" s="638"/>
      <c r="H6" s="639" t="s">
        <v>207</v>
      </c>
      <c r="I6" s="637"/>
      <c r="J6" s="637"/>
      <c r="K6" s="637"/>
      <c r="L6" s="637"/>
      <c r="M6" s="638"/>
      <c r="N6" s="639" t="s">
        <v>208</v>
      </c>
      <c r="O6" s="637"/>
      <c r="P6" s="637"/>
      <c r="Q6" s="637"/>
      <c r="R6" s="637"/>
      <c r="S6" s="63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row>
    <row r="7" spans="1:55" ht="36">
      <c r="A7" s="632"/>
      <c r="B7" s="35" t="s">
        <v>112</v>
      </c>
      <c r="C7" s="35" t="s">
        <v>131</v>
      </c>
      <c r="D7" s="35" t="s">
        <v>132</v>
      </c>
      <c r="E7" s="35" t="s">
        <v>133</v>
      </c>
      <c r="F7" s="35" t="s">
        <v>116</v>
      </c>
      <c r="G7" s="103" t="s">
        <v>503</v>
      </c>
      <c r="H7" s="35" t="s">
        <v>112</v>
      </c>
      <c r="I7" s="35" t="s">
        <v>131</v>
      </c>
      <c r="J7" s="35" t="s">
        <v>132</v>
      </c>
      <c r="K7" s="35" t="s">
        <v>133</v>
      </c>
      <c r="L7" s="35" t="s">
        <v>116</v>
      </c>
      <c r="M7" s="103" t="s">
        <v>503</v>
      </c>
      <c r="N7" s="35" t="s">
        <v>112</v>
      </c>
      <c r="O7" s="35" t="s">
        <v>131</v>
      </c>
      <c r="P7" s="35" t="s">
        <v>132</v>
      </c>
      <c r="Q7" s="35" t="s">
        <v>133</v>
      </c>
      <c r="R7" s="35" t="s">
        <v>116</v>
      </c>
      <c r="S7" s="103" t="s">
        <v>503</v>
      </c>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row>
    <row r="8" spans="1:55">
      <c r="A8" s="104" t="s">
        <v>117</v>
      </c>
      <c r="B8" s="22"/>
      <c r="C8" s="22"/>
      <c r="D8" s="22"/>
      <c r="E8" s="22"/>
      <c r="F8" s="22"/>
      <c r="G8" s="23"/>
      <c r="H8" s="24"/>
      <c r="I8" s="25"/>
      <c r="J8" s="25"/>
      <c r="K8" s="25"/>
      <c r="L8" s="25"/>
      <c r="M8" s="23"/>
      <c r="N8" s="24"/>
      <c r="O8" s="25"/>
      <c r="P8" s="25"/>
      <c r="Q8" s="25"/>
      <c r="R8" s="25"/>
      <c r="S8" s="105"/>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row>
    <row r="9" spans="1:55" s="99" customFormat="1">
      <c r="A9" s="106" t="s">
        <v>48</v>
      </c>
      <c r="B9" s="106">
        <v>283</v>
      </c>
      <c r="C9" s="106">
        <v>33</v>
      </c>
      <c r="D9" s="106">
        <v>50</v>
      </c>
      <c r="E9" s="106">
        <v>75</v>
      </c>
      <c r="F9" s="106">
        <v>1</v>
      </c>
      <c r="G9" s="111">
        <v>448</v>
      </c>
      <c r="H9" s="112">
        <v>128</v>
      </c>
      <c r="I9" s="106">
        <v>19</v>
      </c>
      <c r="J9" s="106">
        <v>34</v>
      </c>
      <c r="K9" s="106">
        <v>106</v>
      </c>
      <c r="L9" s="106">
        <v>1</v>
      </c>
      <c r="M9" s="111">
        <v>294</v>
      </c>
      <c r="N9" s="112">
        <v>291</v>
      </c>
      <c r="O9" s="106">
        <v>356</v>
      </c>
      <c r="P9" s="106">
        <v>3144</v>
      </c>
      <c r="Q9" s="106">
        <v>56574</v>
      </c>
      <c r="R9" s="106">
        <v>1642</v>
      </c>
      <c r="S9" s="106">
        <v>62035</v>
      </c>
    </row>
    <row r="10" spans="1:55">
      <c r="A10" s="104" t="s">
        <v>75</v>
      </c>
      <c r="B10" s="22"/>
      <c r="C10" s="22"/>
      <c r="D10" s="22"/>
      <c r="E10" s="22"/>
      <c r="F10" s="22"/>
      <c r="G10" s="23"/>
      <c r="H10" s="117"/>
      <c r="I10" s="117"/>
      <c r="J10" s="117"/>
      <c r="K10" s="117"/>
      <c r="L10" s="117"/>
      <c r="M10" s="117"/>
      <c r="N10" s="24"/>
      <c r="O10" s="25"/>
      <c r="P10" s="25"/>
      <c r="Q10" s="25"/>
      <c r="R10" s="25"/>
      <c r="S10" s="105"/>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c r="BC10" s="287"/>
    </row>
    <row r="11" spans="1:55" s="99" customFormat="1">
      <c r="A11" s="106" t="s">
        <v>76</v>
      </c>
      <c r="B11" s="106">
        <v>139</v>
      </c>
      <c r="C11" s="106">
        <v>14</v>
      </c>
      <c r="D11" s="106">
        <v>24</v>
      </c>
      <c r="E11" s="106">
        <v>45</v>
      </c>
      <c r="F11" s="106">
        <v>0</v>
      </c>
      <c r="G11" s="111">
        <v>224</v>
      </c>
      <c r="H11" s="112">
        <v>71</v>
      </c>
      <c r="I11" s="106">
        <v>14</v>
      </c>
      <c r="J11" s="106">
        <v>18</v>
      </c>
      <c r="K11" s="106">
        <v>59</v>
      </c>
      <c r="L11" s="106">
        <v>1</v>
      </c>
      <c r="M11" s="111">
        <v>164</v>
      </c>
      <c r="N11" s="112">
        <v>144</v>
      </c>
      <c r="O11" s="106">
        <v>190</v>
      </c>
      <c r="P11" s="106">
        <v>1467</v>
      </c>
      <c r="Q11" s="106">
        <v>28820</v>
      </c>
      <c r="R11" s="106">
        <v>1061</v>
      </c>
      <c r="S11" s="106">
        <v>31698</v>
      </c>
    </row>
    <row r="12" spans="1:55" s="99" customFormat="1">
      <c r="A12" s="106" t="s">
        <v>77</v>
      </c>
      <c r="B12" s="106">
        <v>135</v>
      </c>
      <c r="C12" s="106">
        <v>19</v>
      </c>
      <c r="D12" s="106">
        <v>26</v>
      </c>
      <c r="E12" s="106">
        <v>30</v>
      </c>
      <c r="F12" s="106">
        <v>1</v>
      </c>
      <c r="G12" s="111">
        <v>215</v>
      </c>
      <c r="H12" s="112">
        <v>57</v>
      </c>
      <c r="I12" s="106">
        <v>5</v>
      </c>
      <c r="J12" s="106">
        <v>16</v>
      </c>
      <c r="K12" s="106">
        <v>47</v>
      </c>
      <c r="L12" s="106">
        <v>0</v>
      </c>
      <c r="M12" s="111">
        <v>130</v>
      </c>
      <c r="N12" s="112">
        <v>147</v>
      </c>
      <c r="O12" s="106">
        <v>166</v>
      </c>
      <c r="P12" s="106">
        <v>1677</v>
      </c>
      <c r="Q12" s="106">
        <v>27754</v>
      </c>
      <c r="R12" s="106">
        <v>581</v>
      </c>
      <c r="S12" s="106">
        <v>30337</v>
      </c>
    </row>
    <row r="13" spans="1:55" s="99" customFormat="1">
      <c r="A13" s="106" t="s">
        <v>69</v>
      </c>
      <c r="B13" s="106">
        <v>9</v>
      </c>
      <c r="C13" s="106">
        <v>0</v>
      </c>
      <c r="D13" s="106">
        <v>0</v>
      </c>
      <c r="E13" s="106">
        <v>0</v>
      </c>
      <c r="F13" s="106">
        <v>0</v>
      </c>
      <c r="G13" s="111">
        <v>9</v>
      </c>
      <c r="H13" s="112">
        <v>0</v>
      </c>
      <c r="I13" s="106">
        <v>0</v>
      </c>
      <c r="J13" s="106">
        <v>0</v>
      </c>
      <c r="K13" s="106">
        <v>0</v>
      </c>
      <c r="L13" s="106">
        <v>0</v>
      </c>
      <c r="M13" s="111">
        <v>0</v>
      </c>
      <c r="N13" s="106">
        <v>0</v>
      </c>
      <c r="O13" s="106">
        <v>0</v>
      </c>
      <c r="P13" s="106">
        <v>0</v>
      </c>
      <c r="Q13" s="106">
        <v>0</v>
      </c>
      <c r="R13" s="106">
        <v>0</v>
      </c>
      <c r="S13" s="106">
        <v>0</v>
      </c>
    </row>
    <row r="14" spans="1:55">
      <c r="A14" s="104" t="s">
        <v>79</v>
      </c>
      <c r="B14" s="104"/>
      <c r="C14" s="22"/>
      <c r="D14" s="22"/>
      <c r="E14" s="22"/>
      <c r="F14" s="22"/>
      <c r="G14" s="117"/>
      <c r="H14" s="117"/>
      <c r="I14" s="117"/>
      <c r="J14" s="117"/>
      <c r="K14" s="117"/>
      <c r="L14" s="117"/>
      <c r="M14" s="117"/>
      <c r="N14" s="117"/>
      <c r="O14" s="22"/>
      <c r="P14" s="22"/>
      <c r="Q14" s="22"/>
      <c r="R14" s="22"/>
      <c r="S14" s="104"/>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row>
    <row r="15" spans="1:55" s="99" customFormat="1">
      <c r="A15" s="106" t="s">
        <v>80</v>
      </c>
      <c r="B15" s="106">
        <v>75</v>
      </c>
      <c r="C15" s="106">
        <v>11</v>
      </c>
      <c r="D15" s="106">
        <v>15</v>
      </c>
      <c r="E15" s="106">
        <v>22</v>
      </c>
      <c r="F15" s="106">
        <v>0</v>
      </c>
      <c r="G15" s="111">
        <v>127</v>
      </c>
      <c r="H15" s="106">
        <v>45</v>
      </c>
      <c r="I15" s="106">
        <v>5</v>
      </c>
      <c r="J15" s="106">
        <v>9</v>
      </c>
      <c r="K15" s="106">
        <v>42</v>
      </c>
      <c r="L15" s="106">
        <v>0</v>
      </c>
      <c r="M15" s="106">
        <v>103</v>
      </c>
      <c r="N15" s="112">
        <v>96</v>
      </c>
      <c r="O15" s="106">
        <v>122</v>
      </c>
      <c r="P15" s="106">
        <v>995</v>
      </c>
      <c r="Q15" s="106">
        <v>16265</v>
      </c>
      <c r="R15" s="106">
        <v>459</v>
      </c>
      <c r="S15" s="106">
        <v>17948</v>
      </c>
    </row>
    <row r="16" spans="1:55" s="99" customFormat="1">
      <c r="A16" s="106" t="s">
        <v>403</v>
      </c>
      <c r="B16" s="106">
        <v>22</v>
      </c>
      <c r="C16" s="106">
        <v>5</v>
      </c>
      <c r="D16" s="106">
        <v>7</v>
      </c>
      <c r="E16" s="106">
        <v>14</v>
      </c>
      <c r="F16" s="106">
        <v>1</v>
      </c>
      <c r="G16" s="111">
        <v>50</v>
      </c>
      <c r="H16" s="106">
        <v>20</v>
      </c>
      <c r="I16" s="106">
        <v>4</v>
      </c>
      <c r="J16" s="106">
        <v>2</v>
      </c>
      <c r="K16" s="106">
        <v>19</v>
      </c>
      <c r="L16" s="106">
        <v>1</v>
      </c>
      <c r="M16" s="106">
        <v>48</v>
      </c>
      <c r="N16" s="112">
        <v>37</v>
      </c>
      <c r="O16" s="106">
        <v>34</v>
      </c>
      <c r="P16" s="106">
        <v>267</v>
      </c>
      <c r="Q16" s="106">
        <v>6313</v>
      </c>
      <c r="R16" s="106">
        <v>300</v>
      </c>
      <c r="S16" s="106">
        <v>6955</v>
      </c>
    </row>
    <row r="17" spans="1:55" s="99" customFormat="1">
      <c r="A17" s="533" t="s">
        <v>551</v>
      </c>
      <c r="B17" s="106">
        <v>51</v>
      </c>
      <c r="C17" s="106">
        <v>6</v>
      </c>
      <c r="D17" s="106">
        <v>9</v>
      </c>
      <c r="E17" s="106">
        <v>10</v>
      </c>
      <c r="F17" s="106">
        <v>0</v>
      </c>
      <c r="G17" s="111">
        <v>76</v>
      </c>
      <c r="H17" s="106">
        <v>16</v>
      </c>
      <c r="I17" s="106">
        <v>2</v>
      </c>
      <c r="J17" s="106">
        <v>3</v>
      </c>
      <c r="K17" s="106">
        <v>3</v>
      </c>
      <c r="L17" s="106">
        <v>0</v>
      </c>
      <c r="M17" s="106">
        <v>25</v>
      </c>
      <c r="N17" s="112">
        <v>51</v>
      </c>
      <c r="O17" s="106">
        <v>45</v>
      </c>
      <c r="P17" s="106">
        <v>567</v>
      </c>
      <c r="Q17" s="106">
        <v>7887</v>
      </c>
      <c r="R17" s="106">
        <v>58</v>
      </c>
      <c r="S17" s="106">
        <v>8613</v>
      </c>
    </row>
    <row r="18" spans="1:55" s="99" customFormat="1">
      <c r="A18" s="533" t="s">
        <v>552</v>
      </c>
      <c r="B18" s="107">
        <v>135</v>
      </c>
      <c r="C18" s="107">
        <v>11</v>
      </c>
      <c r="D18" s="107">
        <v>19</v>
      </c>
      <c r="E18" s="107">
        <v>29</v>
      </c>
      <c r="F18" s="106">
        <v>0</v>
      </c>
      <c r="G18" s="113">
        <v>195</v>
      </c>
      <c r="H18" s="106">
        <v>47</v>
      </c>
      <c r="I18" s="106">
        <v>8</v>
      </c>
      <c r="J18" s="106">
        <v>20</v>
      </c>
      <c r="K18" s="106">
        <v>42</v>
      </c>
      <c r="L18" s="106">
        <v>0</v>
      </c>
      <c r="M18" s="106">
        <v>118</v>
      </c>
      <c r="N18" s="114">
        <v>107</v>
      </c>
      <c r="O18" s="107">
        <v>155</v>
      </c>
      <c r="P18" s="107">
        <v>1315</v>
      </c>
      <c r="Q18" s="107">
        <v>26109</v>
      </c>
      <c r="R18" s="107">
        <v>825</v>
      </c>
      <c r="S18" s="107">
        <v>28519</v>
      </c>
    </row>
    <row r="19" spans="1:55">
      <c r="A19" s="104" t="s">
        <v>187</v>
      </c>
      <c r="B19" s="22"/>
      <c r="C19" s="25"/>
      <c r="D19" s="25"/>
      <c r="E19" s="25"/>
      <c r="F19" s="25"/>
      <c r="G19" s="117"/>
      <c r="H19" s="117"/>
      <c r="I19" s="117"/>
      <c r="J19" s="117"/>
      <c r="K19" s="117"/>
      <c r="L19" s="117"/>
      <c r="M19" s="117"/>
      <c r="N19" s="117"/>
      <c r="O19" s="25"/>
      <c r="P19" s="25"/>
      <c r="Q19" s="25"/>
      <c r="R19" s="25"/>
      <c r="S19" s="2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row>
    <row r="20" spans="1:55" s="99" customFormat="1">
      <c r="A20" s="106" t="s">
        <v>82</v>
      </c>
      <c r="B20" s="106">
        <v>28</v>
      </c>
      <c r="C20" s="106">
        <v>4</v>
      </c>
      <c r="D20" s="106">
        <v>2</v>
      </c>
      <c r="E20" s="106">
        <v>7</v>
      </c>
      <c r="F20" s="106">
        <v>0</v>
      </c>
      <c r="G20" s="111">
        <v>41</v>
      </c>
      <c r="H20" s="112">
        <v>14</v>
      </c>
      <c r="I20" s="106">
        <v>4</v>
      </c>
      <c r="J20" s="106">
        <v>1</v>
      </c>
      <c r="K20" s="106">
        <v>14</v>
      </c>
      <c r="L20" s="106">
        <v>0</v>
      </c>
      <c r="M20" s="111">
        <v>33</v>
      </c>
      <c r="N20" s="112">
        <v>26</v>
      </c>
      <c r="O20" s="106">
        <v>28</v>
      </c>
      <c r="P20" s="106">
        <v>228</v>
      </c>
      <c r="Q20" s="106">
        <v>3522</v>
      </c>
      <c r="R20" s="106">
        <v>75</v>
      </c>
      <c r="S20" s="106">
        <v>3881</v>
      </c>
    </row>
    <row r="21" spans="1:55" s="99" customFormat="1">
      <c r="A21" s="106" t="s">
        <v>83</v>
      </c>
      <c r="B21" s="106">
        <v>42</v>
      </c>
      <c r="C21" s="106">
        <v>10</v>
      </c>
      <c r="D21" s="106">
        <v>11</v>
      </c>
      <c r="E21" s="106">
        <v>14</v>
      </c>
      <c r="F21" s="106">
        <v>0</v>
      </c>
      <c r="G21" s="111">
        <v>79</v>
      </c>
      <c r="H21" s="112">
        <v>31</v>
      </c>
      <c r="I21" s="106">
        <v>3</v>
      </c>
      <c r="J21" s="106">
        <v>6</v>
      </c>
      <c r="K21" s="106">
        <v>32</v>
      </c>
      <c r="L21" s="106">
        <v>0</v>
      </c>
      <c r="M21" s="111">
        <v>73</v>
      </c>
      <c r="N21" s="112">
        <v>63</v>
      </c>
      <c r="O21" s="106">
        <v>69</v>
      </c>
      <c r="P21" s="106">
        <v>542</v>
      </c>
      <c r="Q21" s="106">
        <v>10610</v>
      </c>
      <c r="R21" s="106">
        <v>244</v>
      </c>
      <c r="S21" s="106">
        <v>11530</v>
      </c>
    </row>
    <row r="22" spans="1:55" s="99" customFormat="1">
      <c r="A22" s="106" t="s">
        <v>84</v>
      </c>
      <c r="B22" s="106">
        <v>57</v>
      </c>
      <c r="C22" s="106">
        <v>5</v>
      </c>
      <c r="D22" s="106">
        <v>11</v>
      </c>
      <c r="E22" s="106">
        <v>14</v>
      </c>
      <c r="F22" s="106">
        <v>0</v>
      </c>
      <c r="G22" s="111">
        <v>88</v>
      </c>
      <c r="H22" s="112">
        <v>33</v>
      </c>
      <c r="I22" s="106">
        <v>3</v>
      </c>
      <c r="J22" s="106">
        <v>6</v>
      </c>
      <c r="K22" s="106">
        <v>24</v>
      </c>
      <c r="L22" s="106">
        <v>0</v>
      </c>
      <c r="M22" s="111">
        <v>68</v>
      </c>
      <c r="N22" s="112">
        <v>76</v>
      </c>
      <c r="O22" s="106">
        <v>85</v>
      </c>
      <c r="P22" s="106">
        <v>757</v>
      </c>
      <c r="Q22" s="106">
        <v>14513</v>
      </c>
      <c r="R22" s="106">
        <v>424</v>
      </c>
      <c r="S22" s="106">
        <v>15863</v>
      </c>
    </row>
    <row r="23" spans="1:55" s="99" customFormat="1">
      <c r="A23" s="106" t="s">
        <v>85</v>
      </c>
      <c r="B23" s="106">
        <v>71</v>
      </c>
      <c r="C23" s="106">
        <v>8</v>
      </c>
      <c r="D23" s="106">
        <v>11</v>
      </c>
      <c r="E23" s="106">
        <v>24</v>
      </c>
      <c r="F23" s="106">
        <v>0</v>
      </c>
      <c r="G23" s="111">
        <v>117</v>
      </c>
      <c r="H23" s="112">
        <v>24</v>
      </c>
      <c r="I23" s="106">
        <v>5</v>
      </c>
      <c r="J23" s="106">
        <v>6</v>
      </c>
      <c r="K23" s="106">
        <v>17</v>
      </c>
      <c r="L23" s="106">
        <v>0</v>
      </c>
      <c r="M23" s="111">
        <v>52</v>
      </c>
      <c r="N23" s="112">
        <v>65</v>
      </c>
      <c r="O23" s="106">
        <v>92</v>
      </c>
      <c r="P23" s="106">
        <v>855</v>
      </c>
      <c r="Q23" s="106">
        <v>16089</v>
      </c>
      <c r="R23" s="106">
        <v>523</v>
      </c>
      <c r="S23" s="106">
        <v>17635</v>
      </c>
    </row>
    <row r="24" spans="1:55" s="99" customFormat="1">
      <c r="A24" s="106" t="s">
        <v>86</v>
      </c>
      <c r="B24" s="106">
        <v>65</v>
      </c>
      <c r="C24" s="106">
        <v>3</v>
      </c>
      <c r="D24" s="106">
        <v>11</v>
      </c>
      <c r="E24" s="106">
        <v>10</v>
      </c>
      <c r="F24" s="106">
        <v>1</v>
      </c>
      <c r="G24" s="111">
        <v>90</v>
      </c>
      <c r="H24" s="112">
        <v>19</v>
      </c>
      <c r="I24" s="106">
        <v>3</v>
      </c>
      <c r="J24" s="106">
        <v>10</v>
      </c>
      <c r="K24" s="106">
        <v>15</v>
      </c>
      <c r="L24" s="106">
        <v>1</v>
      </c>
      <c r="M24" s="111">
        <v>49</v>
      </c>
      <c r="N24" s="112">
        <v>39</v>
      </c>
      <c r="O24" s="106">
        <v>57</v>
      </c>
      <c r="P24" s="106">
        <v>553</v>
      </c>
      <c r="Q24" s="106">
        <v>9492</v>
      </c>
      <c r="R24" s="106">
        <v>314</v>
      </c>
      <c r="S24" s="106">
        <v>10460</v>
      </c>
    </row>
    <row r="25" spans="1:55" s="99" customFormat="1">
      <c r="A25" s="106" t="s">
        <v>87</v>
      </c>
      <c r="B25" s="106">
        <v>20</v>
      </c>
      <c r="C25" s="106">
        <v>3</v>
      </c>
      <c r="D25" s="106">
        <v>4</v>
      </c>
      <c r="E25" s="106">
        <v>6</v>
      </c>
      <c r="F25" s="106">
        <v>0</v>
      </c>
      <c r="G25" s="111">
        <v>33</v>
      </c>
      <c r="H25" s="112">
        <v>7</v>
      </c>
      <c r="I25" s="106">
        <v>1</v>
      </c>
      <c r="J25" s="106">
        <v>4</v>
      </c>
      <c r="K25" s="106">
        <v>4</v>
      </c>
      <c r="L25" s="106">
        <v>0</v>
      </c>
      <c r="M25" s="111">
        <v>16</v>
      </c>
      <c r="N25" s="112">
        <v>22</v>
      </c>
      <c r="O25" s="106">
        <v>25</v>
      </c>
      <c r="P25" s="106">
        <v>209</v>
      </c>
      <c r="Q25" s="106">
        <v>2348</v>
      </c>
      <c r="R25" s="106">
        <v>62</v>
      </c>
      <c r="S25" s="106">
        <v>2666</v>
      </c>
    </row>
    <row r="26" spans="1:55" s="99" customFormat="1">
      <c r="A26" s="106" t="s">
        <v>69</v>
      </c>
      <c r="B26" s="106">
        <v>0</v>
      </c>
      <c r="C26" s="106">
        <v>0</v>
      </c>
      <c r="D26" s="106">
        <v>0</v>
      </c>
      <c r="E26" s="106">
        <v>0</v>
      </c>
      <c r="F26" s="106">
        <v>0</v>
      </c>
      <c r="G26" s="111">
        <v>0</v>
      </c>
      <c r="H26" s="112">
        <v>0</v>
      </c>
      <c r="I26" s="106">
        <v>0</v>
      </c>
      <c r="J26" s="106">
        <v>1</v>
      </c>
      <c r="K26" s="106">
        <v>0</v>
      </c>
      <c r="L26" s="106">
        <v>0</v>
      </c>
      <c r="M26" s="111">
        <v>3</v>
      </c>
      <c r="N26" s="106">
        <v>0</v>
      </c>
      <c r="O26" s="106">
        <v>0</v>
      </c>
      <c r="P26" s="106">
        <v>0</v>
      </c>
      <c r="Q26" s="106">
        <v>0</v>
      </c>
      <c r="R26" s="106">
        <v>0</v>
      </c>
      <c r="S26" s="106">
        <v>0</v>
      </c>
    </row>
    <row r="27" spans="1:55">
      <c r="A27" s="104" t="s">
        <v>88</v>
      </c>
      <c r="B27" s="22"/>
      <c r="C27" s="25"/>
      <c r="D27" s="25"/>
      <c r="E27" s="25"/>
      <c r="F27" s="25"/>
      <c r="G27" s="117"/>
      <c r="H27" s="117"/>
      <c r="I27" s="117"/>
      <c r="J27" s="117"/>
      <c r="K27" s="117"/>
      <c r="L27" s="117"/>
      <c r="M27" s="117"/>
      <c r="N27" s="117"/>
      <c r="O27" s="25"/>
      <c r="P27" s="25"/>
      <c r="Q27" s="25"/>
      <c r="R27" s="25"/>
      <c r="S27" s="27"/>
      <c r="T27" s="99"/>
      <c r="U27" s="99"/>
      <c r="V27" s="99"/>
      <c r="W27" s="99"/>
      <c r="X27" s="99"/>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row>
    <row r="28" spans="1:55" s="99" customFormat="1">
      <c r="A28" s="106" t="s">
        <v>89</v>
      </c>
      <c r="B28" s="106">
        <v>41</v>
      </c>
      <c r="C28" s="106">
        <v>4</v>
      </c>
      <c r="D28" s="106">
        <v>4</v>
      </c>
      <c r="E28" s="106">
        <v>10</v>
      </c>
      <c r="F28" s="106">
        <v>0</v>
      </c>
      <c r="G28" s="111">
        <v>59</v>
      </c>
      <c r="H28" s="112">
        <v>9</v>
      </c>
      <c r="I28" s="106">
        <v>1</v>
      </c>
      <c r="J28" s="106">
        <v>6</v>
      </c>
      <c r="K28" s="106">
        <v>9</v>
      </c>
      <c r="L28" s="106">
        <v>0</v>
      </c>
      <c r="M28" s="111">
        <v>26</v>
      </c>
      <c r="N28" s="112">
        <v>30</v>
      </c>
      <c r="O28" s="106">
        <v>43</v>
      </c>
      <c r="P28" s="106">
        <v>418</v>
      </c>
      <c r="Q28" s="106">
        <v>8462</v>
      </c>
      <c r="R28" s="106">
        <v>225</v>
      </c>
      <c r="S28" s="106">
        <v>9179</v>
      </c>
    </row>
    <row r="29" spans="1:55" s="99" customFormat="1">
      <c r="A29" s="439">
        <v>2</v>
      </c>
      <c r="B29" s="106">
        <v>45</v>
      </c>
      <c r="C29" s="106">
        <v>5</v>
      </c>
      <c r="D29" s="106">
        <v>5</v>
      </c>
      <c r="E29" s="106">
        <v>8</v>
      </c>
      <c r="F29" s="106">
        <v>0</v>
      </c>
      <c r="G29" s="111">
        <v>64</v>
      </c>
      <c r="H29" s="112">
        <v>13</v>
      </c>
      <c r="I29" s="106">
        <v>6</v>
      </c>
      <c r="J29" s="106">
        <v>4</v>
      </c>
      <c r="K29" s="106">
        <v>10</v>
      </c>
      <c r="L29" s="106">
        <v>0</v>
      </c>
      <c r="M29" s="111">
        <v>33</v>
      </c>
      <c r="N29" s="112">
        <v>38</v>
      </c>
      <c r="O29" s="106">
        <v>49</v>
      </c>
      <c r="P29" s="106">
        <v>455</v>
      </c>
      <c r="Q29" s="106">
        <v>9146</v>
      </c>
      <c r="R29" s="106">
        <v>257</v>
      </c>
      <c r="S29" s="106">
        <v>9948</v>
      </c>
    </row>
    <row r="30" spans="1:55" s="99" customFormat="1">
      <c r="A30" s="439">
        <v>3</v>
      </c>
      <c r="B30" s="106">
        <v>53</v>
      </c>
      <c r="C30" s="106">
        <v>5</v>
      </c>
      <c r="D30" s="106">
        <v>7</v>
      </c>
      <c r="E30" s="106">
        <v>12</v>
      </c>
      <c r="F30" s="106">
        <v>0</v>
      </c>
      <c r="G30" s="111">
        <v>77</v>
      </c>
      <c r="H30" s="112">
        <v>19</v>
      </c>
      <c r="I30" s="106">
        <v>2</v>
      </c>
      <c r="J30" s="106">
        <v>5</v>
      </c>
      <c r="K30" s="106">
        <v>15</v>
      </c>
      <c r="L30" s="106">
        <v>0</v>
      </c>
      <c r="M30" s="111">
        <v>41</v>
      </c>
      <c r="N30" s="112">
        <v>43</v>
      </c>
      <c r="O30" s="106">
        <v>67</v>
      </c>
      <c r="P30" s="106">
        <v>552</v>
      </c>
      <c r="Q30" s="106">
        <v>10688</v>
      </c>
      <c r="R30" s="106">
        <v>302</v>
      </c>
      <c r="S30" s="106">
        <v>11655</v>
      </c>
    </row>
    <row r="31" spans="1:55" s="99" customFormat="1">
      <c r="A31" s="439">
        <v>4</v>
      </c>
      <c r="B31" s="106">
        <v>52</v>
      </c>
      <c r="C31" s="106">
        <v>7</v>
      </c>
      <c r="D31" s="106">
        <v>13</v>
      </c>
      <c r="E31" s="106">
        <v>16</v>
      </c>
      <c r="F31" s="106">
        <v>0</v>
      </c>
      <c r="G31" s="111">
        <v>88</v>
      </c>
      <c r="H31" s="112">
        <v>29</v>
      </c>
      <c r="I31" s="106">
        <v>3</v>
      </c>
      <c r="J31" s="106">
        <v>7</v>
      </c>
      <c r="K31" s="106">
        <v>19</v>
      </c>
      <c r="L31" s="106">
        <v>0</v>
      </c>
      <c r="M31" s="111">
        <v>58</v>
      </c>
      <c r="N31" s="112">
        <v>73</v>
      </c>
      <c r="O31" s="106">
        <v>85</v>
      </c>
      <c r="P31" s="106">
        <v>737</v>
      </c>
      <c r="Q31" s="106">
        <v>13120</v>
      </c>
      <c r="R31" s="106">
        <v>368</v>
      </c>
      <c r="S31" s="106">
        <v>14390</v>
      </c>
    </row>
    <row r="32" spans="1:55" s="99" customFormat="1">
      <c r="A32" s="106" t="s">
        <v>90</v>
      </c>
      <c r="B32" s="106">
        <v>88</v>
      </c>
      <c r="C32" s="106">
        <v>12</v>
      </c>
      <c r="D32" s="106">
        <v>21</v>
      </c>
      <c r="E32" s="106">
        <v>29</v>
      </c>
      <c r="F32" s="106">
        <v>1</v>
      </c>
      <c r="G32" s="111">
        <v>156</v>
      </c>
      <c r="H32" s="112">
        <v>58</v>
      </c>
      <c r="I32" s="106">
        <v>7</v>
      </c>
      <c r="J32" s="106">
        <v>12</v>
      </c>
      <c r="K32" s="106">
        <v>53</v>
      </c>
      <c r="L32" s="106">
        <v>1</v>
      </c>
      <c r="M32" s="111">
        <v>135</v>
      </c>
      <c r="N32" s="112">
        <v>104</v>
      </c>
      <c r="O32" s="106">
        <v>110</v>
      </c>
      <c r="P32" s="106">
        <v>971</v>
      </c>
      <c r="Q32" s="106">
        <v>14987</v>
      </c>
      <c r="R32" s="106">
        <v>484</v>
      </c>
      <c r="S32" s="106">
        <v>16668</v>
      </c>
    </row>
    <row r="33" spans="1:55" s="99" customFormat="1">
      <c r="A33" s="106" t="s">
        <v>69</v>
      </c>
      <c r="B33" s="106">
        <v>4</v>
      </c>
      <c r="C33" s="106">
        <v>0</v>
      </c>
      <c r="D33" s="106">
        <v>0</v>
      </c>
      <c r="E33" s="106">
        <v>0</v>
      </c>
      <c r="F33" s="106">
        <v>0</v>
      </c>
      <c r="G33" s="111">
        <v>4</v>
      </c>
      <c r="H33" s="112">
        <v>0</v>
      </c>
      <c r="I33" s="106">
        <v>0</v>
      </c>
      <c r="J33" s="106">
        <v>0</v>
      </c>
      <c r="K33" s="106">
        <v>0</v>
      </c>
      <c r="L33" s="106">
        <v>0</v>
      </c>
      <c r="M33" s="111">
        <v>1</v>
      </c>
      <c r="N33" s="112">
        <v>3</v>
      </c>
      <c r="O33" s="106">
        <v>2</v>
      </c>
      <c r="P33" s="106">
        <v>11</v>
      </c>
      <c r="Q33" s="106">
        <v>171</v>
      </c>
      <c r="R33" s="106">
        <v>6</v>
      </c>
      <c r="S33" s="106">
        <v>195</v>
      </c>
    </row>
    <row r="34" spans="1:55">
      <c r="A34" s="104" t="s">
        <v>119</v>
      </c>
      <c r="B34" s="22"/>
      <c r="C34" s="25"/>
      <c r="D34" s="25"/>
      <c r="E34" s="25"/>
      <c r="F34" s="25"/>
      <c r="G34" s="117"/>
      <c r="H34" s="117"/>
      <c r="I34" s="117"/>
      <c r="J34" s="117"/>
      <c r="K34" s="117"/>
      <c r="L34" s="117"/>
      <c r="M34" s="117"/>
      <c r="N34" s="117"/>
      <c r="O34" s="25"/>
      <c r="P34" s="25"/>
      <c r="Q34" s="25"/>
      <c r="R34" s="25"/>
      <c r="S34" s="2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row>
    <row r="35" spans="1:55" s="99" customFormat="1">
      <c r="A35" s="106" t="s">
        <v>118</v>
      </c>
      <c r="B35" s="106">
        <v>268</v>
      </c>
      <c r="C35" s="106">
        <v>25</v>
      </c>
      <c r="D35" s="106">
        <v>8</v>
      </c>
      <c r="E35" s="106">
        <v>1</v>
      </c>
      <c r="F35" s="106">
        <v>0</v>
      </c>
      <c r="G35" s="111">
        <v>307</v>
      </c>
      <c r="H35" s="112">
        <v>124</v>
      </c>
      <c r="I35" s="106">
        <v>15</v>
      </c>
      <c r="J35" s="106">
        <v>3</v>
      </c>
      <c r="K35" s="106">
        <v>0</v>
      </c>
      <c r="L35" s="106">
        <v>0</v>
      </c>
      <c r="M35" s="111">
        <v>143</v>
      </c>
      <c r="N35" s="112">
        <v>268</v>
      </c>
      <c r="O35" s="106">
        <v>264</v>
      </c>
      <c r="P35" s="106">
        <v>203</v>
      </c>
      <c r="Q35" s="106">
        <v>37</v>
      </c>
      <c r="R35" s="106">
        <v>2</v>
      </c>
      <c r="S35" s="106">
        <v>775</v>
      </c>
    </row>
    <row r="36" spans="1:55" s="99" customFormat="1">
      <c r="A36" s="106" t="s">
        <v>70</v>
      </c>
      <c r="B36" s="106">
        <v>8</v>
      </c>
      <c r="C36" s="106">
        <v>6</v>
      </c>
      <c r="D36" s="106">
        <v>29</v>
      </c>
      <c r="E36" s="106">
        <v>11</v>
      </c>
      <c r="F36" s="106">
        <v>0</v>
      </c>
      <c r="G36" s="111">
        <v>54</v>
      </c>
      <c r="H36" s="112">
        <v>0</v>
      </c>
      <c r="I36" s="106">
        <v>4</v>
      </c>
      <c r="J36" s="106">
        <v>16</v>
      </c>
      <c r="K36" s="106">
        <v>11</v>
      </c>
      <c r="L36" s="106">
        <v>0</v>
      </c>
      <c r="M36" s="111">
        <v>31</v>
      </c>
      <c r="N36" s="112">
        <v>5</v>
      </c>
      <c r="O36" s="106">
        <v>87</v>
      </c>
      <c r="P36" s="106">
        <v>1834</v>
      </c>
      <c r="Q36" s="106">
        <v>1999</v>
      </c>
      <c r="R36" s="106">
        <v>10</v>
      </c>
      <c r="S36" s="106">
        <v>3935</v>
      </c>
    </row>
    <row r="37" spans="1:55" s="99" customFormat="1">
      <c r="A37" s="106" t="s">
        <v>71</v>
      </c>
      <c r="B37" s="106">
        <v>6</v>
      </c>
      <c r="C37" s="106">
        <v>2</v>
      </c>
      <c r="D37" s="106">
        <v>13</v>
      </c>
      <c r="E37" s="106">
        <v>61</v>
      </c>
      <c r="F37" s="106">
        <v>1</v>
      </c>
      <c r="G37" s="111">
        <v>83</v>
      </c>
      <c r="H37" s="112">
        <v>0</v>
      </c>
      <c r="I37" s="106">
        <v>0</v>
      </c>
      <c r="J37" s="106">
        <v>12</v>
      </c>
      <c r="K37" s="106">
        <v>93</v>
      </c>
      <c r="L37" s="106">
        <v>1</v>
      </c>
      <c r="M37" s="111">
        <v>106</v>
      </c>
      <c r="N37" s="112">
        <v>18</v>
      </c>
      <c r="O37" s="106">
        <v>5</v>
      </c>
      <c r="P37" s="106">
        <v>1103</v>
      </c>
      <c r="Q37" s="106">
        <v>53165</v>
      </c>
      <c r="R37" s="106">
        <v>1522</v>
      </c>
      <c r="S37" s="106">
        <v>55825</v>
      </c>
    </row>
    <row r="38" spans="1:55" s="99" customFormat="1">
      <c r="A38" s="106" t="s">
        <v>72</v>
      </c>
      <c r="B38" s="106">
        <v>0</v>
      </c>
      <c r="C38" s="106">
        <v>0</v>
      </c>
      <c r="D38" s="106">
        <v>0</v>
      </c>
      <c r="E38" s="106">
        <v>2</v>
      </c>
      <c r="F38" s="106">
        <v>0</v>
      </c>
      <c r="G38" s="111">
        <v>2</v>
      </c>
      <c r="H38" s="112">
        <v>0</v>
      </c>
      <c r="I38" s="106">
        <v>0</v>
      </c>
      <c r="J38" s="106">
        <v>0</v>
      </c>
      <c r="K38" s="106">
        <v>2</v>
      </c>
      <c r="L38" s="106">
        <v>0</v>
      </c>
      <c r="M38" s="111">
        <v>2</v>
      </c>
      <c r="N38" s="112">
        <v>0</v>
      </c>
      <c r="O38" s="106">
        <v>0</v>
      </c>
      <c r="P38" s="106">
        <v>4</v>
      </c>
      <c r="Q38" s="106">
        <v>1368</v>
      </c>
      <c r="R38" s="106">
        <v>108</v>
      </c>
      <c r="S38" s="106">
        <v>1481</v>
      </c>
    </row>
    <row r="39" spans="1:55" s="99" customFormat="1">
      <c r="A39" s="107" t="s">
        <v>69</v>
      </c>
      <c r="B39" s="107">
        <v>1</v>
      </c>
      <c r="C39" s="107">
        <v>0</v>
      </c>
      <c r="D39" s="107">
        <v>0</v>
      </c>
      <c r="E39" s="107">
        <v>0</v>
      </c>
      <c r="F39" s="107">
        <v>0</v>
      </c>
      <c r="G39" s="113">
        <v>2</v>
      </c>
      <c r="H39" s="114">
        <v>4</v>
      </c>
      <c r="I39" s="107">
        <v>0</v>
      </c>
      <c r="J39" s="107">
        <v>3</v>
      </c>
      <c r="K39" s="107">
        <v>0</v>
      </c>
      <c r="L39" s="107">
        <v>0</v>
      </c>
      <c r="M39" s="113">
        <v>12</v>
      </c>
      <c r="N39" s="114">
        <v>0</v>
      </c>
      <c r="O39" s="107">
        <v>0</v>
      </c>
      <c r="P39" s="107">
        <v>0</v>
      </c>
      <c r="Q39" s="107">
        <v>5</v>
      </c>
      <c r="R39" s="107">
        <v>0</v>
      </c>
      <c r="S39" s="107">
        <v>19</v>
      </c>
    </row>
    <row r="40" spans="1:55" s="99" customFormat="1">
      <c r="A40" s="80" t="s">
        <v>509</v>
      </c>
      <c r="B40" s="106"/>
      <c r="C40" s="106"/>
      <c r="D40" s="106"/>
      <c r="E40" s="106"/>
      <c r="F40" s="106"/>
      <c r="G40" s="106"/>
      <c r="H40" s="106"/>
      <c r="I40" s="106"/>
      <c r="J40" s="106"/>
      <c r="K40" s="106"/>
      <c r="L40" s="106"/>
      <c r="M40" s="106"/>
      <c r="N40" s="106"/>
      <c r="O40" s="106"/>
      <c r="P40" s="106"/>
      <c r="Q40" s="106"/>
      <c r="R40" s="106"/>
      <c r="S40" s="106"/>
    </row>
    <row r="41" spans="1:55" s="99" customFormat="1">
      <c r="G41" s="445"/>
      <c r="M41" s="445"/>
    </row>
    <row r="43" spans="1:55" s="93" customFormat="1" ht="26.25" customHeight="1">
      <c r="A43" s="645" t="str">
        <f>Contents!E26</f>
        <v xml:space="preserve">Table 22: Rate of fetal deaths and infant deaths for each birthweight, by sex, ethnic group, maternal age group, deprivation quintile of residence and gestational age, 2012
</v>
      </c>
      <c r="B43" s="645"/>
      <c r="C43" s="645"/>
      <c r="D43" s="645"/>
      <c r="E43" s="645"/>
      <c r="F43" s="645"/>
      <c r="G43" s="645"/>
      <c r="H43" s="645"/>
      <c r="I43" s="645"/>
      <c r="J43" s="645"/>
      <c r="K43" s="645"/>
      <c r="L43" s="645"/>
      <c r="M43" s="645"/>
      <c r="N43" s="645"/>
      <c r="O43" s="645"/>
      <c r="P43" s="645"/>
      <c r="Q43" s="645"/>
      <c r="R43" s="645"/>
      <c r="S43" s="645"/>
    </row>
    <row r="44" spans="1:55">
      <c r="A44" s="636" t="s">
        <v>74</v>
      </c>
      <c r="B44" s="637" t="s">
        <v>209</v>
      </c>
      <c r="C44" s="637"/>
      <c r="D44" s="637"/>
      <c r="E44" s="637"/>
      <c r="F44" s="637"/>
      <c r="G44" s="637"/>
      <c r="H44" s="639" t="s">
        <v>210</v>
      </c>
      <c r="I44" s="637"/>
      <c r="J44" s="637"/>
      <c r="K44" s="637"/>
      <c r="L44" s="637"/>
      <c r="M44" s="637"/>
      <c r="N44" s="110"/>
    </row>
    <row r="45" spans="1:55" ht="36">
      <c r="A45" s="632"/>
      <c r="B45" s="35" t="s">
        <v>112</v>
      </c>
      <c r="C45" s="35" t="s">
        <v>131</v>
      </c>
      <c r="D45" s="35" t="s">
        <v>132</v>
      </c>
      <c r="E45" s="35" t="s">
        <v>133</v>
      </c>
      <c r="F45" s="35" t="s">
        <v>116</v>
      </c>
      <c r="G45" s="36" t="s">
        <v>48</v>
      </c>
      <c r="H45" s="35" t="s">
        <v>112</v>
      </c>
      <c r="I45" s="35" t="s">
        <v>131</v>
      </c>
      <c r="J45" s="35" t="s">
        <v>132</v>
      </c>
      <c r="K45" s="35" t="s">
        <v>133</v>
      </c>
      <c r="L45" s="35" t="s">
        <v>116</v>
      </c>
      <c r="M45" s="128" t="s">
        <v>48</v>
      </c>
      <c r="N45" s="110"/>
    </row>
    <row r="46" spans="1:55">
      <c r="A46" s="104" t="s">
        <v>117</v>
      </c>
      <c r="B46" s="117"/>
      <c r="C46" s="117"/>
      <c r="D46" s="117"/>
      <c r="E46" s="117"/>
      <c r="F46" s="117"/>
      <c r="G46" s="117"/>
      <c r="H46" s="117"/>
      <c r="I46" s="117"/>
      <c r="J46" s="117"/>
      <c r="K46" s="25"/>
      <c r="L46" s="25"/>
      <c r="M46" s="105"/>
      <c r="N46" s="110"/>
    </row>
    <row r="47" spans="1:55">
      <c r="A47" s="68" t="s">
        <v>48</v>
      </c>
      <c r="B47" s="18">
        <v>493.03135888501743</v>
      </c>
      <c r="C47" s="70">
        <v>84.832904884318765</v>
      </c>
      <c r="D47" s="70">
        <v>15.654351909830932</v>
      </c>
      <c r="E47" s="70">
        <v>1.3239421702060055</v>
      </c>
      <c r="F47" s="70">
        <v>0.60864272671941566</v>
      </c>
      <c r="G47" s="70">
        <v>7.1699502264615971</v>
      </c>
      <c r="H47" s="33">
        <v>439.86254295532643</v>
      </c>
      <c r="I47" s="70">
        <v>53.370786516853933</v>
      </c>
      <c r="J47" s="70">
        <v>10.814249363867685</v>
      </c>
      <c r="K47" s="70">
        <v>1.8736522077279316</v>
      </c>
      <c r="L47" s="70">
        <v>0.60901339829476242</v>
      </c>
      <c r="M47" s="70">
        <v>4.7392600951076007</v>
      </c>
      <c r="N47" s="110"/>
    </row>
    <row r="48" spans="1:55">
      <c r="A48" s="104" t="s">
        <v>75</v>
      </c>
      <c r="B48" s="22"/>
      <c r="C48" s="104"/>
      <c r="D48" s="104"/>
      <c r="E48" s="104"/>
      <c r="F48" s="104"/>
      <c r="G48" s="104"/>
      <c r="H48" s="117"/>
      <c r="I48" s="117"/>
      <c r="J48" s="25"/>
      <c r="K48" s="25"/>
      <c r="L48" s="25"/>
      <c r="M48" s="105"/>
      <c r="N48" s="110"/>
    </row>
    <row r="49" spans="1:20">
      <c r="A49" s="68" t="s">
        <v>76</v>
      </c>
      <c r="B49" s="18">
        <v>491.16607773851587</v>
      </c>
      <c r="C49" s="70">
        <v>68.627450980392169</v>
      </c>
      <c r="D49" s="70">
        <v>16.096579476861169</v>
      </c>
      <c r="E49" s="70">
        <v>1.5589814654425775</v>
      </c>
      <c r="F49" s="70">
        <v>0</v>
      </c>
      <c r="G49" s="70">
        <v>7.0171041914667001</v>
      </c>
      <c r="H49" s="33">
        <v>493.0555555555556</v>
      </c>
      <c r="I49" s="18">
        <v>73.68421052631578</v>
      </c>
      <c r="J49" s="18">
        <v>12.269938650306749</v>
      </c>
      <c r="K49" s="18">
        <v>2.0471894517696043</v>
      </c>
      <c r="L49" s="18">
        <v>0.94250706880301605</v>
      </c>
      <c r="M49" s="70">
        <v>5.1738280017666725</v>
      </c>
      <c r="N49" s="110"/>
    </row>
    <row r="50" spans="1:20">
      <c r="A50" s="68" t="s">
        <v>77</v>
      </c>
      <c r="B50" s="18">
        <v>478.72340425531917</v>
      </c>
      <c r="C50" s="70">
        <v>102.70270270270271</v>
      </c>
      <c r="D50" s="70">
        <v>15.267175572519083</v>
      </c>
      <c r="E50" s="70">
        <v>1.0797581341779441</v>
      </c>
      <c r="F50" s="70">
        <v>1.7182130584192439</v>
      </c>
      <c r="G50" s="70">
        <v>7.0371825085100816</v>
      </c>
      <c r="H50" s="33">
        <v>387.75510204081633</v>
      </c>
      <c r="I50" s="18">
        <v>30.120481927710845</v>
      </c>
      <c r="J50" s="18">
        <v>9.5408467501490755</v>
      </c>
      <c r="K50" s="18">
        <v>1.6934495928514808</v>
      </c>
      <c r="L50" s="18">
        <v>0</v>
      </c>
      <c r="M50" s="70">
        <v>4.2851962949533577</v>
      </c>
      <c r="N50" s="110"/>
    </row>
    <row r="51" spans="1:20">
      <c r="A51" s="104" t="s">
        <v>79</v>
      </c>
      <c r="B51" s="22"/>
      <c r="C51" s="104"/>
      <c r="D51" s="104"/>
      <c r="E51" s="104"/>
      <c r="F51" s="104"/>
      <c r="G51" s="104"/>
      <c r="H51" s="117"/>
      <c r="I51" s="117"/>
      <c r="J51" s="117"/>
      <c r="K51" s="25"/>
      <c r="L51" s="25"/>
      <c r="M51" s="105"/>
      <c r="N51" s="110"/>
    </row>
    <row r="52" spans="1:20" s="99" customFormat="1">
      <c r="A52" s="106" t="s">
        <v>80</v>
      </c>
      <c r="B52" s="108">
        <v>438.59649122807014</v>
      </c>
      <c r="C52" s="108">
        <v>82.706766917293223</v>
      </c>
      <c r="D52" s="108">
        <v>14.85148514851485</v>
      </c>
      <c r="E52" s="108">
        <v>1.3507705532019403</v>
      </c>
      <c r="F52" s="108">
        <v>0</v>
      </c>
      <c r="G52" s="108">
        <v>7.0262793914246204</v>
      </c>
      <c r="H52" s="293">
        <v>468.75</v>
      </c>
      <c r="I52" s="108">
        <v>40.983606557377044</v>
      </c>
      <c r="J52" s="108">
        <v>9.0452261306532655</v>
      </c>
      <c r="K52" s="108">
        <v>2.5822317860436521</v>
      </c>
      <c r="L52" s="108">
        <v>0</v>
      </c>
      <c r="M52" s="108">
        <v>5.7388009806106535</v>
      </c>
      <c r="N52" s="541"/>
      <c r="O52" s="542"/>
      <c r="P52" s="542"/>
      <c r="Q52" s="542"/>
      <c r="R52" s="542"/>
      <c r="S52" s="542"/>
      <c r="T52" s="542"/>
    </row>
    <row r="53" spans="1:20" s="99" customFormat="1">
      <c r="A53" s="106" t="s">
        <v>403</v>
      </c>
      <c r="B53" s="108">
        <v>372.88135593220341</v>
      </c>
      <c r="C53" s="108">
        <v>128.2051282051282</v>
      </c>
      <c r="D53" s="108">
        <v>25.547445255474454</v>
      </c>
      <c r="E53" s="108">
        <v>2.212739054844318</v>
      </c>
      <c r="F53" s="108">
        <v>3.3222591362126246</v>
      </c>
      <c r="G53" s="108">
        <v>7.1377587437544605</v>
      </c>
      <c r="H53" s="293">
        <v>540.54054054054052</v>
      </c>
      <c r="I53" s="108">
        <v>117.64705882352941</v>
      </c>
      <c r="J53" s="108">
        <v>7.4906367041198498</v>
      </c>
      <c r="K53" s="108">
        <v>3.0096626009821006</v>
      </c>
      <c r="L53" s="108">
        <v>3.3333333333333335</v>
      </c>
      <c r="M53" s="108">
        <v>6.9015097052480234</v>
      </c>
      <c r="N53" s="541"/>
      <c r="O53" s="542"/>
      <c r="P53" s="542"/>
      <c r="Q53" s="542"/>
      <c r="R53" s="542"/>
      <c r="S53" s="542"/>
      <c r="T53" s="542"/>
    </row>
    <row r="54" spans="1:20" s="99" customFormat="1">
      <c r="A54" s="533" t="s">
        <v>551</v>
      </c>
      <c r="B54" s="108">
        <v>500</v>
      </c>
      <c r="C54" s="108">
        <v>117.64705882352941</v>
      </c>
      <c r="D54" s="108">
        <v>15.625</v>
      </c>
      <c r="E54" s="108">
        <v>1.2663036596175763</v>
      </c>
      <c r="F54" s="108">
        <v>0</v>
      </c>
      <c r="G54" s="108">
        <v>8.7466912187823684</v>
      </c>
      <c r="H54" s="293">
        <v>313.72549019607845</v>
      </c>
      <c r="I54" s="108">
        <v>44.444444444444443</v>
      </c>
      <c r="J54" s="108">
        <v>5.2910052910052912</v>
      </c>
      <c r="K54" s="108">
        <v>0.3803727653100038</v>
      </c>
      <c r="L54" s="108">
        <v>0</v>
      </c>
      <c r="M54" s="108">
        <v>2.9025891094856613</v>
      </c>
      <c r="N54" s="541"/>
      <c r="O54" s="542"/>
      <c r="P54" s="542"/>
      <c r="Q54" s="542"/>
      <c r="R54" s="542"/>
      <c r="S54" s="542"/>
      <c r="T54" s="542"/>
    </row>
    <row r="55" spans="1:20" s="99" customFormat="1">
      <c r="A55" s="533" t="s">
        <v>552</v>
      </c>
      <c r="B55" s="108">
        <v>557.85123966942149</v>
      </c>
      <c r="C55" s="108">
        <v>66.265060240963862</v>
      </c>
      <c r="D55" s="108">
        <v>14.242878560719639</v>
      </c>
      <c r="E55" s="108">
        <v>1.1094957533093581</v>
      </c>
      <c r="F55" s="108">
        <v>0</v>
      </c>
      <c r="G55" s="108">
        <v>6.7911123493766103</v>
      </c>
      <c r="H55" s="440">
        <v>439.2523364485981</v>
      </c>
      <c r="I55" s="118">
        <v>51.612903225806448</v>
      </c>
      <c r="J55" s="118">
        <v>15.209125475285171</v>
      </c>
      <c r="K55" s="118">
        <v>1.6086406986096748</v>
      </c>
      <c r="L55" s="118">
        <v>0</v>
      </c>
      <c r="M55" s="118">
        <v>4.1375924822048464</v>
      </c>
      <c r="N55" s="541"/>
      <c r="O55" s="542"/>
      <c r="P55" s="542"/>
      <c r="Q55" s="542"/>
      <c r="R55" s="542"/>
      <c r="S55" s="542"/>
      <c r="T55" s="542"/>
    </row>
    <row r="56" spans="1:20">
      <c r="A56" s="104" t="s">
        <v>187</v>
      </c>
      <c r="B56" s="25"/>
      <c r="C56" s="105"/>
      <c r="D56" s="105"/>
      <c r="E56" s="105"/>
      <c r="F56" s="105"/>
      <c r="G56" s="105"/>
      <c r="H56" s="117"/>
      <c r="I56" s="117"/>
      <c r="J56" s="117"/>
      <c r="K56" s="117"/>
      <c r="L56" s="117"/>
      <c r="M56" s="117"/>
      <c r="N56" s="543"/>
      <c r="O56" s="187"/>
      <c r="P56" s="187"/>
      <c r="Q56" s="187"/>
      <c r="R56" s="187"/>
      <c r="S56" s="187"/>
      <c r="T56" s="187"/>
    </row>
    <row r="57" spans="1:20">
      <c r="A57" s="68" t="s">
        <v>82</v>
      </c>
      <c r="B57" s="108">
        <v>518.51851851851848</v>
      </c>
      <c r="C57" s="108">
        <v>125</v>
      </c>
      <c r="D57" s="108">
        <v>8.695652173913043</v>
      </c>
      <c r="E57" s="108">
        <v>1.9835647492207424</v>
      </c>
      <c r="F57" s="70">
        <v>0</v>
      </c>
      <c r="G57" s="70">
        <v>10.453850076491586</v>
      </c>
      <c r="H57" s="33">
        <v>538.46153846153845</v>
      </c>
      <c r="I57" s="18">
        <v>142.85714285714286</v>
      </c>
      <c r="J57" s="18">
        <v>4.3859649122807012</v>
      </c>
      <c r="K57" s="18">
        <v>3.9750141964792727</v>
      </c>
      <c r="L57" s="18">
        <v>0</v>
      </c>
      <c r="M57" s="70">
        <v>8.5029631538263342</v>
      </c>
      <c r="N57" s="543"/>
      <c r="O57" s="187"/>
      <c r="P57" s="187"/>
      <c r="Q57" s="187"/>
      <c r="R57" s="187"/>
      <c r="S57" s="187"/>
      <c r="T57" s="187"/>
    </row>
    <row r="58" spans="1:20">
      <c r="A58" s="68" t="s">
        <v>83</v>
      </c>
      <c r="B58" s="108">
        <v>400</v>
      </c>
      <c r="C58" s="108">
        <v>126.58227848101266</v>
      </c>
      <c r="D58" s="108">
        <v>19.891500904159134</v>
      </c>
      <c r="E58" s="108">
        <v>1.3177710843373494</v>
      </c>
      <c r="F58" s="70">
        <v>0</v>
      </c>
      <c r="G58" s="70">
        <v>6.8050650357481262</v>
      </c>
      <c r="H58" s="33">
        <v>492.06349206349205</v>
      </c>
      <c r="I58" s="18">
        <v>43.478260869565219</v>
      </c>
      <c r="J58" s="18">
        <v>11.07011070110701</v>
      </c>
      <c r="K58" s="18">
        <v>3.0160226201696516</v>
      </c>
      <c r="L58" s="18">
        <v>0</v>
      </c>
      <c r="M58" s="70">
        <v>6.3313096270598432</v>
      </c>
      <c r="N58" s="543"/>
      <c r="O58" s="187"/>
      <c r="P58" s="187"/>
      <c r="Q58" s="187"/>
      <c r="R58" s="187"/>
      <c r="S58" s="187"/>
      <c r="T58" s="187"/>
    </row>
    <row r="59" spans="1:20">
      <c r="A59" s="68" t="s">
        <v>84</v>
      </c>
      <c r="B59" s="108">
        <v>428.57142857142856</v>
      </c>
      <c r="C59" s="108">
        <v>55.55555555555555</v>
      </c>
      <c r="D59" s="108">
        <v>14.322916666666666</v>
      </c>
      <c r="E59" s="108">
        <v>0.96372272320506647</v>
      </c>
      <c r="F59" s="70">
        <v>0</v>
      </c>
      <c r="G59" s="70">
        <v>5.5168954924456148</v>
      </c>
      <c r="H59" s="33">
        <v>434.21052631578948</v>
      </c>
      <c r="I59" s="18">
        <v>35.294117647058826</v>
      </c>
      <c r="J59" s="18">
        <v>7.9260237780713343</v>
      </c>
      <c r="K59" s="18">
        <v>1.6536897953558878</v>
      </c>
      <c r="L59" s="18">
        <v>0</v>
      </c>
      <c r="M59" s="70">
        <v>4.2867049107987141</v>
      </c>
      <c r="N59" s="543"/>
      <c r="O59" s="187"/>
      <c r="P59" s="187"/>
      <c r="Q59" s="187"/>
      <c r="R59" s="187"/>
      <c r="S59" s="187"/>
      <c r="T59" s="187"/>
    </row>
    <row r="60" spans="1:20">
      <c r="A60" s="68" t="s">
        <v>85</v>
      </c>
      <c r="B60" s="108">
        <v>522.05882352941182</v>
      </c>
      <c r="C60" s="108">
        <v>80</v>
      </c>
      <c r="D60" s="108">
        <v>12.702078521939953</v>
      </c>
      <c r="E60" s="108">
        <v>1.4894805436603984</v>
      </c>
      <c r="F60" s="70">
        <v>0</v>
      </c>
      <c r="G60" s="70">
        <v>6.5908066696710232</v>
      </c>
      <c r="H60" s="33">
        <v>369.23076923076923</v>
      </c>
      <c r="I60" s="18">
        <v>54.347826086956523</v>
      </c>
      <c r="J60" s="18">
        <v>7.0175438596491233</v>
      </c>
      <c r="K60" s="18">
        <v>1.0566225371371745</v>
      </c>
      <c r="L60" s="18">
        <v>0</v>
      </c>
      <c r="M60" s="70">
        <v>2.9486815990927133</v>
      </c>
      <c r="N60" s="110"/>
    </row>
    <row r="61" spans="1:20">
      <c r="A61" s="68" t="s">
        <v>86</v>
      </c>
      <c r="B61" s="108">
        <v>625</v>
      </c>
      <c r="C61" s="108">
        <v>50</v>
      </c>
      <c r="D61" s="108">
        <v>19.50354609929078</v>
      </c>
      <c r="E61" s="108">
        <v>1.0524100189433805</v>
      </c>
      <c r="F61" s="70">
        <v>3.1746031746031744</v>
      </c>
      <c r="G61" s="70">
        <v>8.5308056872037916</v>
      </c>
      <c r="H61" s="33">
        <v>487.17948717948718</v>
      </c>
      <c r="I61" s="18">
        <v>52.631578947368418</v>
      </c>
      <c r="J61" s="18">
        <v>18.083182640144667</v>
      </c>
      <c r="K61" s="18">
        <v>1.5802781289506953</v>
      </c>
      <c r="L61" s="18">
        <v>3.1847133757961785</v>
      </c>
      <c r="M61" s="70">
        <v>4.6845124282982784</v>
      </c>
      <c r="N61" s="110"/>
    </row>
    <row r="62" spans="1:20">
      <c r="A62" s="68" t="s">
        <v>87</v>
      </c>
      <c r="B62" s="108">
        <v>476.19047619047615</v>
      </c>
      <c r="C62" s="108">
        <v>107.14285714285714</v>
      </c>
      <c r="D62" s="108">
        <v>18.779342723004696</v>
      </c>
      <c r="E62" s="108">
        <v>2.5488530161427359</v>
      </c>
      <c r="F62" s="70">
        <v>0</v>
      </c>
      <c r="G62" s="70">
        <v>12.226750648388293</v>
      </c>
      <c r="H62" s="33">
        <v>318.18181818181819</v>
      </c>
      <c r="I62" s="18">
        <v>40</v>
      </c>
      <c r="J62" s="18">
        <v>19.138755980861244</v>
      </c>
      <c r="K62" s="18">
        <v>1.7035775127768313</v>
      </c>
      <c r="L62" s="18">
        <v>0</v>
      </c>
      <c r="M62" s="70">
        <v>6.0015003750937739</v>
      </c>
      <c r="N62" s="110"/>
    </row>
    <row r="63" spans="1:20">
      <c r="A63" s="104" t="s">
        <v>88</v>
      </c>
      <c r="B63" s="25"/>
      <c r="C63" s="105"/>
      <c r="D63" s="105"/>
      <c r="E63" s="105"/>
      <c r="F63" s="105"/>
      <c r="G63" s="105"/>
      <c r="H63" s="117"/>
      <c r="I63" s="117"/>
      <c r="J63" s="117"/>
      <c r="K63" s="117"/>
      <c r="L63" s="117"/>
      <c r="M63" s="117"/>
      <c r="N63" s="110"/>
    </row>
    <row r="64" spans="1:20">
      <c r="A64" s="68" t="s">
        <v>89</v>
      </c>
      <c r="B64" s="18">
        <v>577.46478873239437</v>
      </c>
      <c r="C64" s="70">
        <v>85.106382978723403</v>
      </c>
      <c r="D64" s="70">
        <v>9.4786729857819907</v>
      </c>
      <c r="E64" s="70">
        <v>1.1803588290840414</v>
      </c>
      <c r="F64" s="70">
        <v>0</v>
      </c>
      <c r="G64" s="70">
        <v>6.386663780038969</v>
      </c>
      <c r="H64" s="33">
        <v>300</v>
      </c>
      <c r="I64" s="18">
        <v>23.255813953488371</v>
      </c>
      <c r="J64" s="18">
        <v>14.354066985645934</v>
      </c>
      <c r="K64" s="18">
        <v>1.0635783502718035</v>
      </c>
      <c r="L64" s="18">
        <v>0</v>
      </c>
      <c r="M64" s="70">
        <v>2.8325525656389585</v>
      </c>
      <c r="N64" s="110"/>
    </row>
    <row r="65" spans="1:19">
      <c r="A65" s="14">
        <v>2</v>
      </c>
      <c r="B65" s="18">
        <v>542.16867469879514</v>
      </c>
      <c r="C65" s="70">
        <v>92.592592592592581</v>
      </c>
      <c r="D65" s="70">
        <v>10.869565217391305</v>
      </c>
      <c r="E65" s="70">
        <v>0.87393489185055706</v>
      </c>
      <c r="F65" s="70">
        <v>0</v>
      </c>
      <c r="G65" s="70">
        <v>6.3923292049540548</v>
      </c>
      <c r="H65" s="33">
        <v>342.10526315789474</v>
      </c>
      <c r="I65" s="18">
        <v>122.44897959183673</v>
      </c>
      <c r="J65" s="18">
        <v>8.791208791208792</v>
      </c>
      <c r="K65" s="18">
        <v>1.0933741526350316</v>
      </c>
      <c r="L65" s="18">
        <v>0</v>
      </c>
      <c r="M65" s="70">
        <v>3.3172496984318456</v>
      </c>
      <c r="N65" s="110"/>
    </row>
    <row r="66" spans="1:19">
      <c r="A66" s="14">
        <v>3</v>
      </c>
      <c r="B66" s="18">
        <v>552.08333333333337</v>
      </c>
      <c r="C66" s="70">
        <v>69.444444444444443</v>
      </c>
      <c r="D66" s="70">
        <v>12.522361359570663</v>
      </c>
      <c r="E66" s="70">
        <v>1.1214953271028036</v>
      </c>
      <c r="F66" s="70">
        <v>0</v>
      </c>
      <c r="G66" s="70">
        <v>6.5632458233890212</v>
      </c>
      <c r="H66" s="33">
        <v>441.8604651162791</v>
      </c>
      <c r="I66" s="18">
        <v>29.850746268656717</v>
      </c>
      <c r="J66" s="18">
        <v>9.0579710144927539</v>
      </c>
      <c r="K66" s="18">
        <v>1.403443113772455</v>
      </c>
      <c r="L66" s="18">
        <v>0</v>
      </c>
      <c r="M66" s="70">
        <v>3.5178035178035176</v>
      </c>
      <c r="N66" s="110"/>
    </row>
    <row r="67" spans="1:19">
      <c r="A67" s="14">
        <v>4</v>
      </c>
      <c r="B67" s="18">
        <v>416</v>
      </c>
      <c r="C67" s="70">
        <v>76.08695652173914</v>
      </c>
      <c r="D67" s="70">
        <v>17.333333333333332</v>
      </c>
      <c r="E67" s="70">
        <v>1.2180267965895248</v>
      </c>
      <c r="F67" s="70">
        <v>0</v>
      </c>
      <c r="G67" s="70">
        <v>6.0781875949716806</v>
      </c>
      <c r="H67" s="33">
        <v>397.2602739726027</v>
      </c>
      <c r="I67" s="18">
        <v>35.294117647058826</v>
      </c>
      <c r="J67" s="18">
        <v>9.4979647218453191</v>
      </c>
      <c r="K67" s="18">
        <v>1.4481707317073171</v>
      </c>
      <c r="L67" s="18">
        <v>0</v>
      </c>
      <c r="M67" s="70">
        <v>4.0305767894371085</v>
      </c>
      <c r="N67" s="110"/>
    </row>
    <row r="68" spans="1:19">
      <c r="A68" s="68" t="s">
        <v>90</v>
      </c>
      <c r="B68" s="18">
        <v>458.33333333333331</v>
      </c>
      <c r="C68" s="70">
        <v>98.360655737704917</v>
      </c>
      <c r="D68" s="70">
        <v>21.169354838709676</v>
      </c>
      <c r="E68" s="70">
        <v>1.9312733084709643</v>
      </c>
      <c r="F68" s="70">
        <v>2.061855670103093</v>
      </c>
      <c r="G68" s="70">
        <v>9.2724679029957215</v>
      </c>
      <c r="H68" s="33">
        <v>557.69230769230774</v>
      </c>
      <c r="I68" s="18">
        <v>63.636363636363633</v>
      </c>
      <c r="J68" s="18">
        <v>12.358393408856848</v>
      </c>
      <c r="K68" s="18">
        <v>3.5363982117835455</v>
      </c>
      <c r="L68" s="18">
        <v>2.0661157024793391</v>
      </c>
      <c r="M68" s="70">
        <v>8.0993520518358544</v>
      </c>
      <c r="N68" s="110"/>
    </row>
    <row r="69" spans="1:19">
      <c r="A69" s="104" t="s">
        <v>119</v>
      </c>
      <c r="B69" s="25"/>
      <c r="C69" s="105"/>
      <c r="D69" s="105"/>
      <c r="E69" s="105"/>
      <c r="F69" s="105"/>
      <c r="G69" s="105"/>
      <c r="H69" s="117"/>
      <c r="I69" s="117"/>
      <c r="J69" s="117"/>
      <c r="K69" s="117"/>
      <c r="L69" s="117"/>
      <c r="M69" s="117"/>
      <c r="N69" s="110"/>
    </row>
    <row r="70" spans="1:19">
      <c r="A70" s="68" t="s">
        <v>118</v>
      </c>
      <c r="B70" s="18">
        <v>500</v>
      </c>
      <c r="C70" s="70">
        <v>86.505190311418673</v>
      </c>
      <c r="D70" s="70">
        <v>37.914691943127963</v>
      </c>
      <c r="E70" s="70">
        <v>26.315789473684209</v>
      </c>
      <c r="F70" s="369">
        <v>0</v>
      </c>
      <c r="G70" s="70">
        <v>283.73382624768942</v>
      </c>
      <c r="H70" s="33">
        <v>462.68656716417911</v>
      </c>
      <c r="I70" s="18">
        <v>56.818181818181813</v>
      </c>
      <c r="J70" s="18">
        <v>14.778325123152708</v>
      </c>
      <c r="K70" s="18">
        <v>0</v>
      </c>
      <c r="L70" s="369">
        <v>0</v>
      </c>
      <c r="M70" s="70">
        <v>184.51612903225805</v>
      </c>
      <c r="N70" s="110"/>
    </row>
    <row r="71" spans="1:19">
      <c r="A71" s="68" t="s">
        <v>70</v>
      </c>
      <c r="B71" s="18">
        <v>615.38461538461547</v>
      </c>
      <c r="C71" s="70">
        <v>64.516129032258064</v>
      </c>
      <c r="D71" s="70">
        <v>15.566290928609769</v>
      </c>
      <c r="E71" s="70">
        <v>5.4726368159203984</v>
      </c>
      <c r="F71" s="70">
        <v>0</v>
      </c>
      <c r="G71" s="70">
        <v>13.537227375282026</v>
      </c>
      <c r="H71" s="33">
        <v>0</v>
      </c>
      <c r="I71" s="18">
        <v>45.977011494252871</v>
      </c>
      <c r="J71" s="18">
        <v>8.7241003271537618</v>
      </c>
      <c r="K71" s="18">
        <v>5.5027513756878434</v>
      </c>
      <c r="L71" s="18">
        <v>0</v>
      </c>
      <c r="M71" s="70">
        <v>7.8780177890724268</v>
      </c>
      <c r="N71" s="110"/>
    </row>
    <row r="72" spans="1:19">
      <c r="A72" s="68" t="s">
        <v>71</v>
      </c>
      <c r="B72" s="18">
        <v>250</v>
      </c>
      <c r="C72" s="70">
        <v>285.71428571428572</v>
      </c>
      <c r="D72" s="70">
        <v>11.648745519713263</v>
      </c>
      <c r="E72" s="70">
        <v>1.1460564385826475</v>
      </c>
      <c r="F72" s="70">
        <v>0.65659881812212728</v>
      </c>
      <c r="G72" s="70">
        <v>1.4845818129784647</v>
      </c>
      <c r="H72" s="33">
        <v>0</v>
      </c>
      <c r="I72" s="18">
        <v>0</v>
      </c>
      <c r="J72" s="18">
        <v>10.879419764279238</v>
      </c>
      <c r="K72" s="18">
        <v>1.749271137026239</v>
      </c>
      <c r="L72" s="18">
        <v>0.65703022339027595</v>
      </c>
      <c r="M72" s="70">
        <v>1.8987908643081055</v>
      </c>
      <c r="N72" s="110"/>
    </row>
    <row r="73" spans="1:19">
      <c r="A73" s="17" t="s">
        <v>72</v>
      </c>
      <c r="B73" s="368" t="s">
        <v>139</v>
      </c>
      <c r="C73" s="368" t="s">
        <v>139</v>
      </c>
      <c r="D73" s="19">
        <v>0</v>
      </c>
      <c r="E73" s="19">
        <v>1.4598540145985401</v>
      </c>
      <c r="F73" s="19">
        <v>0</v>
      </c>
      <c r="G73" s="19">
        <v>1.3486176668914363</v>
      </c>
      <c r="H73" s="371" t="s">
        <v>139</v>
      </c>
      <c r="I73" s="368" t="s">
        <v>139</v>
      </c>
      <c r="J73" s="19">
        <v>0</v>
      </c>
      <c r="K73" s="19">
        <v>1.4619883040935671</v>
      </c>
      <c r="L73" s="19">
        <v>0</v>
      </c>
      <c r="M73" s="19">
        <v>1.3504388926401081</v>
      </c>
      <c r="N73" s="110"/>
    </row>
    <row r="74" spans="1:19">
      <c r="A74" s="444" t="s">
        <v>505</v>
      </c>
    </row>
    <row r="75" spans="1:19">
      <c r="A75" s="444" t="s">
        <v>504</v>
      </c>
    </row>
    <row r="78" spans="1:19">
      <c r="A78" s="287"/>
      <c r="B78" s="287"/>
      <c r="C78" s="287"/>
      <c r="D78" s="287"/>
      <c r="E78" s="287"/>
      <c r="F78" s="287"/>
      <c r="G78" s="287"/>
      <c r="H78" s="287"/>
      <c r="I78" s="287"/>
      <c r="J78" s="287"/>
      <c r="K78" s="287"/>
      <c r="L78" s="287"/>
      <c r="M78" s="287"/>
      <c r="N78" s="287"/>
      <c r="O78" s="287"/>
      <c r="P78" s="287"/>
      <c r="Q78" s="287"/>
      <c r="R78" s="287"/>
      <c r="S78" s="287"/>
    </row>
    <row r="79" spans="1:19">
      <c r="A79" s="287"/>
      <c r="B79" s="287"/>
      <c r="C79" s="287"/>
      <c r="D79" s="287"/>
      <c r="E79" s="287"/>
      <c r="F79" s="287"/>
      <c r="G79" s="287"/>
      <c r="H79" s="287"/>
      <c r="I79" s="287"/>
      <c r="J79" s="287"/>
      <c r="K79" s="287"/>
      <c r="L79" s="287"/>
      <c r="M79" s="287"/>
      <c r="N79" s="287"/>
      <c r="O79" s="287"/>
      <c r="P79" s="287"/>
      <c r="Q79" s="287"/>
      <c r="R79" s="287"/>
      <c r="S79" s="287"/>
    </row>
    <row r="80" spans="1:19">
      <c r="A80" s="287"/>
      <c r="B80" s="287"/>
      <c r="C80" s="287"/>
      <c r="D80" s="287"/>
      <c r="E80" s="287"/>
      <c r="F80" s="287"/>
      <c r="G80" s="287"/>
      <c r="H80" s="287"/>
      <c r="I80" s="287"/>
      <c r="J80" s="287"/>
      <c r="K80" s="287"/>
      <c r="L80" s="287"/>
      <c r="M80" s="287"/>
      <c r="N80" s="287"/>
      <c r="O80" s="287"/>
      <c r="P80" s="287"/>
      <c r="Q80" s="287"/>
      <c r="R80" s="287"/>
      <c r="S80" s="287"/>
    </row>
    <row r="81" spans="1:19">
      <c r="A81" s="287"/>
      <c r="B81" s="287"/>
      <c r="C81" s="287"/>
      <c r="D81" s="287"/>
      <c r="E81" s="287"/>
      <c r="F81" s="287"/>
      <c r="G81" s="287"/>
      <c r="H81" s="287"/>
      <c r="I81" s="287"/>
      <c r="J81" s="287"/>
      <c r="K81" s="287"/>
      <c r="L81" s="287"/>
      <c r="M81" s="287"/>
      <c r="N81" s="287"/>
      <c r="O81" s="287"/>
      <c r="P81" s="287"/>
      <c r="Q81" s="287"/>
      <c r="R81" s="287"/>
      <c r="S81" s="287"/>
    </row>
    <row r="82" spans="1:19">
      <c r="A82" s="287"/>
      <c r="B82" s="287"/>
      <c r="C82" s="287"/>
      <c r="D82" s="287"/>
      <c r="E82" s="287"/>
      <c r="F82" s="287"/>
      <c r="G82" s="287"/>
      <c r="H82" s="287"/>
      <c r="I82" s="287"/>
      <c r="J82" s="287"/>
      <c r="K82" s="287"/>
      <c r="L82" s="287"/>
      <c r="M82" s="287"/>
      <c r="N82" s="287"/>
      <c r="O82" s="287"/>
      <c r="P82" s="287"/>
      <c r="Q82" s="287"/>
      <c r="R82" s="287"/>
      <c r="S82" s="287"/>
    </row>
    <row r="83" spans="1:19">
      <c r="A83" s="287"/>
      <c r="B83" s="287"/>
      <c r="C83" s="287"/>
      <c r="D83" s="287"/>
      <c r="E83" s="287"/>
      <c r="F83" s="287"/>
      <c r="G83" s="287"/>
      <c r="H83" s="287"/>
      <c r="I83" s="287"/>
      <c r="J83" s="287"/>
      <c r="K83" s="287"/>
      <c r="L83" s="287"/>
      <c r="M83" s="287"/>
      <c r="N83" s="287"/>
      <c r="O83" s="287"/>
      <c r="P83" s="287"/>
      <c r="Q83" s="287"/>
      <c r="R83" s="287"/>
      <c r="S83" s="287"/>
    </row>
    <row r="84" spans="1:19">
      <c r="A84" s="287"/>
      <c r="B84" s="287"/>
      <c r="C84" s="287"/>
      <c r="D84" s="287"/>
      <c r="E84" s="287"/>
      <c r="F84" s="287"/>
      <c r="G84" s="287"/>
      <c r="H84" s="287"/>
      <c r="I84" s="287"/>
      <c r="J84" s="287"/>
      <c r="K84" s="287"/>
      <c r="L84" s="287"/>
      <c r="M84" s="287"/>
      <c r="N84" s="287"/>
      <c r="O84" s="287"/>
      <c r="P84" s="287"/>
      <c r="Q84" s="287"/>
      <c r="R84" s="287"/>
      <c r="S84" s="287"/>
    </row>
    <row r="85" spans="1:19">
      <c r="A85" s="287"/>
      <c r="B85" s="287"/>
      <c r="C85" s="287"/>
      <c r="D85" s="287"/>
      <c r="E85" s="287"/>
      <c r="F85" s="287"/>
      <c r="G85" s="287"/>
      <c r="H85" s="287"/>
      <c r="I85" s="287"/>
      <c r="J85" s="287"/>
      <c r="K85" s="287"/>
      <c r="L85" s="287"/>
      <c r="M85" s="287"/>
      <c r="N85" s="287"/>
      <c r="O85" s="287"/>
      <c r="P85" s="287"/>
      <c r="Q85" s="287"/>
      <c r="R85" s="287"/>
      <c r="S85" s="287"/>
    </row>
    <row r="86" spans="1:19">
      <c r="A86" s="287"/>
      <c r="B86" s="287"/>
      <c r="C86" s="287"/>
      <c r="D86" s="287"/>
      <c r="E86" s="287"/>
      <c r="F86" s="287"/>
      <c r="G86" s="287"/>
      <c r="H86" s="287"/>
      <c r="I86" s="287"/>
      <c r="J86" s="287"/>
      <c r="K86" s="287"/>
      <c r="L86" s="287"/>
      <c r="M86" s="287"/>
      <c r="N86" s="287"/>
      <c r="O86" s="287"/>
      <c r="P86" s="287"/>
      <c r="Q86" s="287"/>
      <c r="R86" s="287"/>
      <c r="S86" s="287"/>
    </row>
    <row r="87" spans="1:19">
      <c r="A87" s="287"/>
      <c r="B87" s="287"/>
      <c r="C87" s="287"/>
      <c r="D87" s="287"/>
      <c r="E87" s="287"/>
      <c r="F87" s="287"/>
      <c r="G87" s="287"/>
      <c r="H87" s="287"/>
      <c r="I87" s="287"/>
      <c r="J87" s="287"/>
      <c r="K87" s="287"/>
      <c r="L87" s="287"/>
      <c r="M87" s="287"/>
      <c r="N87" s="287"/>
      <c r="O87" s="287"/>
      <c r="P87" s="287"/>
      <c r="Q87" s="287"/>
      <c r="R87" s="287"/>
      <c r="S87" s="287"/>
    </row>
    <row r="88" spans="1:19">
      <c r="A88" s="287"/>
      <c r="B88" s="287"/>
      <c r="C88" s="287"/>
      <c r="D88" s="287"/>
      <c r="E88" s="287"/>
      <c r="F88" s="287"/>
      <c r="G88" s="287"/>
      <c r="H88" s="287"/>
      <c r="I88" s="287"/>
      <c r="J88" s="287"/>
      <c r="K88" s="287"/>
      <c r="L88" s="287"/>
      <c r="M88" s="287"/>
      <c r="N88" s="287"/>
      <c r="O88" s="287"/>
      <c r="P88" s="287"/>
      <c r="Q88" s="287"/>
      <c r="R88" s="287"/>
      <c r="S88" s="287"/>
    </row>
    <row r="89" spans="1:19">
      <c r="A89" s="287"/>
      <c r="B89" s="287"/>
      <c r="C89" s="287"/>
      <c r="D89" s="287"/>
      <c r="E89" s="287"/>
      <c r="F89" s="287"/>
      <c r="G89" s="287"/>
      <c r="H89" s="287"/>
      <c r="I89" s="287"/>
      <c r="J89" s="287"/>
      <c r="K89" s="287"/>
      <c r="L89" s="287"/>
      <c r="M89" s="287"/>
      <c r="N89" s="287"/>
      <c r="O89" s="287"/>
      <c r="P89" s="287"/>
      <c r="Q89" s="287"/>
      <c r="R89" s="287"/>
      <c r="S89" s="287"/>
    </row>
    <row r="90" spans="1:19">
      <c r="A90" s="287"/>
      <c r="B90" s="287"/>
      <c r="C90" s="287"/>
      <c r="D90" s="287"/>
      <c r="E90" s="287"/>
      <c r="F90" s="287"/>
      <c r="G90" s="287"/>
      <c r="H90" s="287"/>
      <c r="I90" s="287"/>
      <c r="J90" s="287"/>
      <c r="K90" s="287"/>
      <c r="L90" s="287"/>
      <c r="M90" s="287"/>
      <c r="N90" s="287"/>
      <c r="O90" s="287"/>
      <c r="P90" s="287"/>
      <c r="Q90" s="287"/>
      <c r="R90" s="287"/>
      <c r="S90" s="287"/>
    </row>
    <row r="91" spans="1:19">
      <c r="A91" s="287"/>
      <c r="B91" s="287"/>
      <c r="C91" s="287"/>
      <c r="D91" s="287"/>
      <c r="E91" s="287"/>
      <c r="F91" s="287"/>
      <c r="G91" s="287"/>
      <c r="H91" s="287"/>
      <c r="I91" s="287"/>
      <c r="J91" s="287"/>
      <c r="K91" s="287"/>
      <c r="L91" s="287"/>
      <c r="M91" s="287"/>
      <c r="N91" s="287"/>
      <c r="O91" s="287"/>
      <c r="P91" s="287"/>
      <c r="Q91" s="287"/>
      <c r="R91" s="287"/>
      <c r="S91" s="287"/>
    </row>
    <row r="92" spans="1:19">
      <c r="A92" s="287"/>
      <c r="B92" s="287"/>
      <c r="C92" s="287"/>
      <c r="D92" s="287"/>
      <c r="E92" s="287"/>
      <c r="F92" s="287"/>
      <c r="G92" s="287"/>
      <c r="H92" s="287"/>
      <c r="I92" s="287"/>
      <c r="J92" s="287"/>
      <c r="K92" s="287"/>
      <c r="L92" s="287"/>
      <c r="M92" s="287"/>
      <c r="N92" s="287"/>
      <c r="O92" s="287"/>
      <c r="P92" s="287"/>
      <c r="Q92" s="287"/>
      <c r="R92" s="287"/>
      <c r="S92" s="287"/>
    </row>
    <row r="93" spans="1:19">
      <c r="A93" s="287"/>
      <c r="B93" s="287"/>
      <c r="C93" s="287"/>
      <c r="D93" s="287"/>
      <c r="E93" s="287"/>
      <c r="F93" s="287"/>
      <c r="G93" s="287"/>
      <c r="H93" s="287"/>
      <c r="I93" s="287"/>
      <c r="J93" s="287"/>
      <c r="K93" s="287"/>
      <c r="L93" s="287"/>
      <c r="M93" s="287"/>
      <c r="N93" s="287"/>
      <c r="O93" s="287"/>
      <c r="P93" s="287"/>
      <c r="Q93" s="287"/>
      <c r="R93" s="287"/>
      <c r="S93" s="287"/>
    </row>
    <row r="94" spans="1:19">
      <c r="A94" s="287"/>
      <c r="B94" s="287"/>
      <c r="C94" s="287"/>
      <c r="D94" s="287"/>
      <c r="E94" s="287"/>
      <c r="F94" s="287"/>
      <c r="G94" s="287"/>
      <c r="H94" s="287"/>
      <c r="I94" s="287"/>
      <c r="J94" s="287"/>
      <c r="K94" s="287"/>
      <c r="L94" s="287"/>
      <c r="M94" s="287"/>
      <c r="N94" s="287"/>
      <c r="O94" s="287"/>
      <c r="P94" s="287"/>
      <c r="Q94" s="287"/>
      <c r="R94" s="287"/>
      <c r="S94" s="287"/>
    </row>
    <row r="95" spans="1:19">
      <c r="A95" s="287"/>
      <c r="B95" s="287"/>
      <c r="C95" s="287"/>
      <c r="D95" s="287"/>
      <c r="E95" s="287"/>
      <c r="F95" s="287"/>
      <c r="G95" s="287"/>
      <c r="H95" s="287"/>
      <c r="I95" s="287"/>
      <c r="J95" s="287"/>
      <c r="K95" s="287"/>
      <c r="L95" s="287"/>
      <c r="M95" s="287"/>
      <c r="N95" s="287"/>
      <c r="O95" s="287"/>
      <c r="P95" s="287"/>
      <c r="Q95" s="287"/>
      <c r="R95" s="287"/>
      <c r="S95" s="287"/>
    </row>
    <row r="96" spans="1:19">
      <c r="A96" s="287"/>
      <c r="B96" s="287"/>
      <c r="C96" s="287"/>
      <c r="D96" s="287"/>
      <c r="E96" s="287"/>
      <c r="F96" s="287"/>
      <c r="G96" s="287"/>
      <c r="H96" s="287"/>
      <c r="I96" s="287"/>
      <c r="J96" s="287"/>
      <c r="K96" s="287"/>
      <c r="L96" s="287"/>
      <c r="M96" s="287"/>
      <c r="N96" s="287"/>
      <c r="O96" s="287"/>
      <c r="P96" s="287"/>
      <c r="Q96" s="287"/>
      <c r="R96" s="287"/>
      <c r="S96" s="287"/>
    </row>
    <row r="97" spans="1:19">
      <c r="A97" s="287"/>
      <c r="B97" s="287"/>
      <c r="C97" s="287"/>
      <c r="D97" s="287"/>
      <c r="E97" s="287"/>
      <c r="F97" s="287"/>
      <c r="G97" s="287"/>
      <c r="H97" s="287"/>
      <c r="I97" s="287"/>
      <c r="J97" s="287"/>
      <c r="K97" s="287"/>
      <c r="L97" s="287"/>
      <c r="M97" s="287"/>
      <c r="N97" s="287"/>
      <c r="O97" s="287"/>
      <c r="P97" s="287"/>
      <c r="Q97" s="287"/>
      <c r="R97" s="287"/>
      <c r="S97" s="287"/>
    </row>
    <row r="98" spans="1:19">
      <c r="A98" s="287"/>
      <c r="B98" s="287"/>
      <c r="C98" s="287"/>
      <c r="D98" s="287"/>
      <c r="E98" s="287"/>
      <c r="F98" s="287"/>
      <c r="G98" s="287"/>
      <c r="H98" s="287"/>
      <c r="I98" s="287"/>
      <c r="J98" s="287"/>
      <c r="K98" s="287"/>
      <c r="L98" s="287"/>
      <c r="M98" s="287"/>
      <c r="N98" s="287"/>
      <c r="O98" s="287"/>
      <c r="P98" s="287"/>
      <c r="Q98" s="287"/>
      <c r="R98" s="287"/>
      <c r="S98" s="287"/>
    </row>
    <row r="99" spans="1:19">
      <c r="A99" s="287"/>
      <c r="B99" s="287"/>
      <c r="C99" s="287"/>
      <c r="D99" s="287"/>
      <c r="E99" s="287"/>
      <c r="F99" s="287"/>
      <c r="G99" s="287"/>
      <c r="H99" s="287"/>
      <c r="I99" s="287"/>
      <c r="J99" s="287"/>
      <c r="K99" s="287"/>
      <c r="L99" s="287"/>
      <c r="M99" s="287"/>
      <c r="N99" s="287"/>
      <c r="O99" s="287"/>
      <c r="P99" s="287"/>
      <c r="Q99" s="287"/>
      <c r="R99" s="287"/>
      <c r="S99" s="287"/>
    </row>
    <row r="100" spans="1:19">
      <c r="A100" s="287"/>
      <c r="B100" s="287"/>
      <c r="C100" s="287"/>
      <c r="D100" s="287"/>
      <c r="E100" s="287"/>
      <c r="F100" s="287"/>
      <c r="G100" s="287"/>
      <c r="H100" s="287"/>
      <c r="I100" s="287"/>
      <c r="J100" s="287"/>
      <c r="K100" s="287"/>
      <c r="L100" s="287"/>
      <c r="M100" s="287"/>
      <c r="N100" s="287"/>
      <c r="O100" s="287"/>
      <c r="P100" s="287"/>
      <c r="Q100" s="287"/>
      <c r="R100" s="287"/>
      <c r="S100" s="287"/>
    </row>
    <row r="101" spans="1:19">
      <c r="A101" s="287"/>
      <c r="B101" s="287"/>
      <c r="C101" s="287"/>
      <c r="D101" s="287"/>
      <c r="E101" s="287"/>
      <c r="F101" s="287"/>
      <c r="G101" s="287"/>
      <c r="H101" s="287"/>
      <c r="I101" s="287"/>
      <c r="J101" s="287"/>
      <c r="K101" s="287"/>
      <c r="L101" s="287"/>
      <c r="M101" s="287"/>
      <c r="N101" s="287"/>
      <c r="O101" s="287"/>
      <c r="P101" s="287"/>
      <c r="Q101" s="287"/>
      <c r="R101" s="287"/>
      <c r="S101" s="287"/>
    </row>
    <row r="102" spans="1:19">
      <c r="A102" s="287"/>
      <c r="B102" s="287"/>
      <c r="C102" s="287"/>
      <c r="D102" s="287"/>
      <c r="E102" s="287"/>
      <c r="F102" s="287"/>
      <c r="G102" s="287"/>
      <c r="H102" s="287"/>
      <c r="I102" s="287"/>
      <c r="J102" s="287"/>
      <c r="K102" s="287"/>
      <c r="L102" s="287"/>
      <c r="M102" s="287"/>
      <c r="N102" s="287"/>
      <c r="O102" s="287"/>
      <c r="P102" s="287"/>
      <c r="Q102" s="287"/>
      <c r="R102" s="287"/>
      <c r="S102" s="287"/>
    </row>
    <row r="103" spans="1:19">
      <c r="A103" s="287"/>
      <c r="B103" s="287"/>
      <c r="C103" s="287"/>
      <c r="D103" s="287"/>
      <c r="E103" s="287"/>
      <c r="F103" s="287"/>
      <c r="G103" s="287"/>
      <c r="H103" s="287"/>
      <c r="I103" s="287"/>
      <c r="J103" s="287"/>
      <c r="K103" s="287"/>
      <c r="L103" s="287"/>
      <c r="M103" s="287"/>
      <c r="N103" s="287"/>
      <c r="O103" s="287"/>
      <c r="P103" s="287"/>
      <c r="Q103" s="287"/>
      <c r="R103" s="287"/>
      <c r="S103" s="287"/>
    </row>
    <row r="104" spans="1:19">
      <c r="A104" s="287"/>
      <c r="B104" s="287"/>
      <c r="C104" s="287"/>
      <c r="D104" s="287"/>
      <c r="E104" s="287"/>
      <c r="F104" s="287"/>
      <c r="G104" s="287"/>
      <c r="H104" s="287"/>
      <c r="I104" s="287"/>
      <c r="J104" s="287"/>
      <c r="K104" s="287"/>
      <c r="L104" s="287"/>
      <c r="M104" s="287"/>
      <c r="N104" s="287"/>
      <c r="O104" s="287"/>
      <c r="P104" s="287"/>
      <c r="Q104" s="287"/>
      <c r="R104" s="287"/>
      <c r="S104" s="287"/>
    </row>
    <row r="105" spans="1:19">
      <c r="A105" s="287"/>
      <c r="B105" s="287"/>
      <c r="C105" s="287"/>
      <c r="D105" s="287"/>
      <c r="E105" s="287"/>
      <c r="F105" s="287"/>
      <c r="G105" s="287"/>
      <c r="H105" s="287"/>
      <c r="I105" s="287"/>
      <c r="J105" s="287"/>
      <c r="K105" s="287"/>
      <c r="L105" s="287"/>
      <c r="M105" s="287"/>
      <c r="N105" s="287"/>
      <c r="O105" s="287"/>
      <c r="P105" s="287"/>
      <c r="Q105" s="287"/>
      <c r="R105" s="287"/>
      <c r="S105" s="287"/>
    </row>
    <row r="106" spans="1:19">
      <c r="A106" s="287"/>
      <c r="B106" s="287"/>
      <c r="C106" s="287"/>
      <c r="D106" s="287"/>
      <c r="E106" s="287"/>
      <c r="F106" s="287"/>
      <c r="G106" s="287"/>
      <c r="H106" s="287"/>
      <c r="I106" s="287"/>
      <c r="J106" s="287"/>
      <c r="K106" s="287"/>
      <c r="L106" s="287"/>
      <c r="M106" s="287"/>
      <c r="N106" s="287"/>
      <c r="O106" s="287"/>
      <c r="P106" s="287"/>
      <c r="Q106" s="287"/>
      <c r="R106" s="287"/>
      <c r="S106" s="287"/>
    </row>
    <row r="107" spans="1:19">
      <c r="A107" s="287"/>
      <c r="B107" s="287"/>
      <c r="C107" s="287"/>
      <c r="D107" s="287"/>
      <c r="E107" s="287"/>
      <c r="F107" s="287"/>
      <c r="G107" s="287"/>
      <c r="H107" s="287"/>
      <c r="I107" s="287"/>
      <c r="J107" s="287"/>
      <c r="K107" s="287"/>
      <c r="L107" s="287"/>
      <c r="M107" s="287"/>
      <c r="N107" s="287"/>
      <c r="O107" s="287"/>
      <c r="P107" s="287"/>
      <c r="Q107" s="287"/>
      <c r="R107" s="287"/>
      <c r="S107" s="287"/>
    </row>
    <row r="108" spans="1:19">
      <c r="A108" s="287"/>
      <c r="B108" s="287"/>
      <c r="C108" s="287"/>
      <c r="D108" s="287"/>
      <c r="E108" s="287"/>
      <c r="F108" s="287"/>
      <c r="G108" s="287"/>
      <c r="H108" s="287"/>
      <c r="I108" s="287"/>
      <c r="J108" s="287"/>
      <c r="K108" s="287"/>
      <c r="L108" s="287"/>
      <c r="M108" s="287"/>
      <c r="N108" s="287"/>
      <c r="O108" s="287"/>
      <c r="P108" s="287"/>
      <c r="Q108" s="287"/>
      <c r="R108" s="287"/>
      <c r="S108" s="287"/>
    </row>
    <row r="109" spans="1:19">
      <c r="A109" s="287"/>
      <c r="B109" s="287"/>
      <c r="C109" s="287"/>
      <c r="D109" s="287"/>
      <c r="E109" s="287"/>
      <c r="F109" s="287"/>
      <c r="G109" s="287"/>
      <c r="H109" s="287"/>
      <c r="I109" s="287"/>
      <c r="J109" s="287"/>
      <c r="K109" s="287"/>
      <c r="L109" s="287"/>
      <c r="M109" s="287"/>
      <c r="N109" s="287"/>
      <c r="O109" s="287"/>
      <c r="P109" s="287"/>
      <c r="Q109" s="287"/>
      <c r="R109" s="287"/>
      <c r="S109" s="287"/>
    </row>
    <row r="110" spans="1:19">
      <c r="A110" s="287"/>
      <c r="B110" s="287"/>
      <c r="C110" s="287"/>
      <c r="D110" s="287"/>
      <c r="E110" s="287"/>
      <c r="F110" s="287"/>
      <c r="G110" s="287"/>
      <c r="H110" s="287"/>
      <c r="I110" s="287"/>
      <c r="J110" s="287"/>
      <c r="K110" s="287"/>
      <c r="L110" s="287"/>
      <c r="M110" s="287"/>
      <c r="N110" s="287"/>
      <c r="O110" s="287"/>
      <c r="P110" s="287"/>
      <c r="Q110" s="287"/>
      <c r="R110" s="287"/>
      <c r="S110" s="287"/>
    </row>
  </sheetData>
  <mergeCells count="9">
    <mergeCell ref="A44:A45"/>
    <mergeCell ref="B44:G44"/>
    <mergeCell ref="H44:M44"/>
    <mergeCell ref="A5:S5"/>
    <mergeCell ref="A43:S43"/>
    <mergeCell ref="A6:A7"/>
    <mergeCell ref="B6:G6"/>
    <mergeCell ref="H6:M6"/>
    <mergeCell ref="N6:S6"/>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68" orientation="landscape" r:id="rId1"/>
  <headerFooter>
    <oddFooter>&amp;L&amp;"Arial,Regular"&amp;8&amp;K01+023Fetal and Infant Deaths 2012&amp;R&amp;"Arial,Regular"&amp;8&amp;K01+022Page &amp;P of &amp;N</oddFooter>
  </headerFooter>
  <rowBreaks count="1" manualBreakCount="1">
    <brk id="41" max="18"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T47"/>
  <sheetViews>
    <sheetView zoomScaleNormal="100" workbookViewId="0">
      <pane ySplit="3" topLeftCell="A4" activePane="bottomLeft" state="frozen"/>
      <selection activeCell="F28" sqref="F28"/>
      <selection pane="bottomLeft" activeCell="A3" sqref="A3"/>
    </sheetView>
  </sheetViews>
  <sheetFormatPr defaultRowHeight="15"/>
  <cols>
    <col min="1" max="1" width="25.28515625" bestFit="1" customWidth="1"/>
    <col min="2" max="2" width="11.140625" customWidth="1"/>
    <col min="3" max="6" width="8.5703125" customWidth="1"/>
    <col min="7" max="7" width="8.5703125" style="10" customWidth="1"/>
    <col min="8" max="11" width="8.5703125" style="61" customWidth="1"/>
    <col min="12" max="16" width="8.5703125" customWidth="1"/>
  </cols>
  <sheetData>
    <row r="1" spans="1:46" s="153" customFormat="1">
      <c r="A1" s="115" t="s">
        <v>199</v>
      </c>
      <c r="B1" s="115" t="s">
        <v>135</v>
      </c>
      <c r="C1" s="115" t="s">
        <v>214</v>
      </c>
      <c r="E1" s="83"/>
      <c r="F1" s="115"/>
      <c r="G1" s="116"/>
    </row>
    <row r="2" spans="1:46" s="153" customFormat="1" ht="9" customHeight="1">
      <c r="A2" s="115"/>
      <c r="B2" s="116"/>
      <c r="C2" s="83"/>
      <c r="D2" s="83"/>
      <c r="E2" s="83"/>
      <c r="F2" s="83"/>
    </row>
    <row r="3" spans="1:46" s="153" customFormat="1" ht="20.25">
      <c r="A3" s="98" t="s">
        <v>138</v>
      </c>
      <c r="G3" s="94"/>
      <c r="M3" s="94"/>
    </row>
    <row r="5" spans="1:46" ht="24" customHeight="1">
      <c r="A5" s="625" t="str">
        <f>Contents!E27</f>
        <v xml:space="preserve">Table 23: Number and rate of infant deaths, by age at death, sex, ethnic group, maternal age group, deprivation quintile of residence, gestational age and birthweight, 2012
</v>
      </c>
      <c r="B5" s="625"/>
      <c r="C5" s="625"/>
      <c r="D5" s="625"/>
      <c r="E5" s="625"/>
      <c r="F5" s="625"/>
      <c r="G5" s="625"/>
      <c r="H5" s="625"/>
      <c r="I5" s="625"/>
      <c r="J5" s="625"/>
      <c r="K5" s="625"/>
      <c r="L5" s="625"/>
      <c r="M5" s="625"/>
      <c r="N5" s="625"/>
      <c r="O5" s="625"/>
      <c r="P5" s="625"/>
    </row>
    <row r="6" spans="1:46">
      <c r="A6" s="636" t="s">
        <v>74</v>
      </c>
      <c r="B6" s="646" t="s">
        <v>441</v>
      </c>
      <c r="C6" s="637" t="s">
        <v>60</v>
      </c>
      <c r="D6" s="637"/>
      <c r="E6" s="637"/>
      <c r="F6" s="637"/>
      <c r="G6" s="638"/>
      <c r="H6" s="639" t="s">
        <v>341</v>
      </c>
      <c r="I6" s="637"/>
      <c r="J6" s="637"/>
      <c r="K6" s="638"/>
      <c r="L6" s="639" t="s">
        <v>211</v>
      </c>
      <c r="M6" s="637"/>
      <c r="N6" s="637"/>
      <c r="O6" s="637"/>
      <c r="P6" s="637"/>
      <c r="Q6" s="287"/>
      <c r="R6" s="550"/>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row>
    <row r="7" spans="1:46">
      <c r="A7" s="632"/>
      <c r="B7" s="647"/>
      <c r="C7" s="173" t="s">
        <v>136</v>
      </c>
      <c r="D7" s="173" t="s">
        <v>569</v>
      </c>
      <c r="E7" s="173" t="s">
        <v>570</v>
      </c>
      <c r="F7" s="173" t="s">
        <v>137</v>
      </c>
      <c r="G7" s="36" t="s">
        <v>48</v>
      </c>
      <c r="H7" s="174" t="s">
        <v>136</v>
      </c>
      <c r="I7" s="175" t="s">
        <v>569</v>
      </c>
      <c r="J7" s="175" t="s">
        <v>570</v>
      </c>
      <c r="K7" s="175" t="s">
        <v>137</v>
      </c>
      <c r="L7" s="174" t="s">
        <v>136</v>
      </c>
      <c r="M7" s="175" t="s">
        <v>569</v>
      </c>
      <c r="N7" s="175" t="s">
        <v>570</v>
      </c>
      <c r="O7" s="175" t="s">
        <v>137</v>
      </c>
      <c r="P7" s="175" t="s">
        <v>48</v>
      </c>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row>
    <row r="8" spans="1:46">
      <c r="A8" s="117" t="s">
        <v>117</v>
      </c>
      <c r="B8" s="104"/>
      <c r="C8" s="117"/>
      <c r="D8" s="117"/>
      <c r="E8" s="117"/>
      <c r="F8" s="117"/>
      <c r="G8" s="117"/>
      <c r="H8" s="117"/>
      <c r="I8" s="117"/>
      <c r="J8" s="117"/>
      <c r="K8" s="117"/>
      <c r="L8" s="117"/>
      <c r="M8" s="117"/>
      <c r="N8" s="117"/>
      <c r="O8" s="117"/>
      <c r="P8" s="11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row>
    <row r="9" spans="1:46" s="99" customFormat="1">
      <c r="A9" s="106" t="s">
        <v>48</v>
      </c>
      <c r="B9" s="106">
        <f>BirthsTrend!R8</f>
        <v>62035</v>
      </c>
      <c r="C9" s="106">
        <v>114</v>
      </c>
      <c r="D9" s="106">
        <v>46</v>
      </c>
      <c r="E9" s="106">
        <v>34</v>
      </c>
      <c r="F9" s="106">
        <v>100</v>
      </c>
      <c r="G9" s="111">
        <v>294</v>
      </c>
      <c r="H9" s="108">
        <v>38.775510204081634</v>
      </c>
      <c r="I9" s="108">
        <v>15.646258503401361</v>
      </c>
      <c r="J9" s="108">
        <v>11.564625850340136</v>
      </c>
      <c r="K9" s="108">
        <v>34.013605442176868</v>
      </c>
      <c r="L9" s="293">
        <v>1.8376722817764164</v>
      </c>
      <c r="M9" s="108">
        <v>0.74151688562908036</v>
      </c>
      <c r="N9" s="108">
        <v>0.54807769807366813</v>
      </c>
      <c r="O9" s="108">
        <v>1.6119932296284356</v>
      </c>
      <c r="P9" s="108">
        <v>4.7392600951076007</v>
      </c>
    </row>
    <row r="10" spans="1:46">
      <c r="A10" s="117" t="s">
        <v>75</v>
      </c>
      <c r="B10" s="104"/>
      <c r="C10" s="117"/>
      <c r="D10" s="117"/>
      <c r="E10" s="117"/>
      <c r="F10" s="117"/>
      <c r="G10" s="117"/>
      <c r="H10" s="117"/>
      <c r="I10" s="117"/>
      <c r="J10" s="117"/>
      <c r="K10" s="117"/>
      <c r="L10" s="117"/>
      <c r="M10" s="117"/>
      <c r="N10" s="117"/>
      <c r="O10" s="117"/>
      <c r="P10" s="47"/>
      <c r="Q10" s="287"/>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row>
    <row r="11" spans="1:46" s="99" customFormat="1">
      <c r="A11" s="106" t="s">
        <v>76</v>
      </c>
      <c r="B11" s="106">
        <f>BirthsTrend!R10</f>
        <v>31698</v>
      </c>
      <c r="C11" s="106">
        <v>62</v>
      </c>
      <c r="D11" s="106">
        <v>25</v>
      </c>
      <c r="E11" s="106">
        <v>17</v>
      </c>
      <c r="F11" s="106">
        <v>60</v>
      </c>
      <c r="G11" s="111">
        <v>164</v>
      </c>
      <c r="H11" s="108">
        <v>37.804878048780488</v>
      </c>
      <c r="I11" s="108">
        <v>15.24390243902439</v>
      </c>
      <c r="J11" s="108">
        <v>10.365853658536585</v>
      </c>
      <c r="K11" s="108">
        <v>36.585365853658537</v>
      </c>
      <c r="L11" s="293">
        <v>1.9559593665215471</v>
      </c>
      <c r="M11" s="108">
        <v>0.78869329295223667</v>
      </c>
      <c r="N11" s="108">
        <v>0.536311439207521</v>
      </c>
      <c r="O11" s="108">
        <v>1.8928639030853682</v>
      </c>
      <c r="P11" s="108">
        <v>5.1738280017666725</v>
      </c>
    </row>
    <row r="12" spans="1:46" s="99" customFormat="1">
      <c r="A12" s="106" t="s">
        <v>77</v>
      </c>
      <c r="B12" s="106">
        <f>BirthsTrend!R11</f>
        <v>30337</v>
      </c>
      <c r="C12" s="106">
        <v>52</v>
      </c>
      <c r="D12" s="106">
        <v>21</v>
      </c>
      <c r="E12" s="106">
        <v>17</v>
      </c>
      <c r="F12" s="106">
        <v>40</v>
      </c>
      <c r="G12" s="111">
        <v>130</v>
      </c>
      <c r="H12" s="108">
        <v>40</v>
      </c>
      <c r="I12" s="108">
        <v>16.153846153846153</v>
      </c>
      <c r="J12" s="108">
        <v>13.076923076923078</v>
      </c>
      <c r="K12" s="108">
        <v>30.76923076923077</v>
      </c>
      <c r="L12" s="293">
        <v>1.7140785179813429</v>
      </c>
      <c r="M12" s="108">
        <v>0.69222401687708079</v>
      </c>
      <c r="N12" s="108">
        <v>0.56037182318620826</v>
      </c>
      <c r="O12" s="108">
        <v>1.3185219369087253</v>
      </c>
      <c r="P12" s="108">
        <v>4.2851962949533577</v>
      </c>
    </row>
    <row r="13" spans="1:46">
      <c r="A13" s="117" t="s">
        <v>79</v>
      </c>
      <c r="B13" s="104"/>
      <c r="C13" s="117"/>
      <c r="D13" s="170"/>
      <c r="E13" s="170"/>
      <c r="F13" s="170"/>
      <c r="G13" s="170"/>
      <c r="H13" s="117"/>
      <c r="I13" s="117"/>
      <c r="J13" s="117"/>
      <c r="K13" s="117"/>
      <c r="L13" s="117"/>
      <c r="M13" s="117"/>
      <c r="N13" s="48"/>
      <c r="O13" s="48"/>
      <c r="P13" s="48"/>
      <c r="Q13" s="287"/>
      <c r="R13" s="287"/>
      <c r="S13" s="287"/>
      <c r="T13" s="287"/>
      <c r="U13" s="287"/>
      <c r="V13" s="287"/>
      <c r="W13" s="287"/>
      <c r="X13" s="287"/>
      <c r="Y13" s="287"/>
      <c r="Z13" s="287"/>
      <c r="AA13" s="287"/>
      <c r="AB13" s="287"/>
      <c r="AC13" s="287"/>
      <c r="AD13" s="287"/>
      <c r="AE13" s="287"/>
      <c r="AF13" s="287"/>
      <c r="AG13" s="287"/>
      <c r="AH13" s="287"/>
      <c r="AI13" s="287"/>
      <c r="AJ13" s="287"/>
      <c r="AK13" s="287"/>
      <c r="AL13" s="287"/>
      <c r="AM13" s="287"/>
      <c r="AN13" s="287"/>
      <c r="AO13" s="287"/>
      <c r="AP13" s="287"/>
      <c r="AQ13" s="287"/>
      <c r="AR13" s="287"/>
      <c r="AS13" s="287"/>
      <c r="AT13" s="287"/>
    </row>
    <row r="14" spans="1:46" s="99" customFormat="1">
      <c r="A14" s="106" t="s">
        <v>80</v>
      </c>
      <c r="B14" s="106">
        <v>17948</v>
      </c>
      <c r="C14" s="106">
        <v>30</v>
      </c>
      <c r="D14" s="106">
        <v>21</v>
      </c>
      <c r="E14" s="106">
        <v>8</v>
      </c>
      <c r="F14" s="106">
        <v>44</v>
      </c>
      <c r="G14" s="111">
        <v>103</v>
      </c>
      <c r="H14" s="108">
        <v>29.126213592233007</v>
      </c>
      <c r="I14" s="108">
        <v>20.388349514563107</v>
      </c>
      <c r="J14" s="108">
        <v>7.7669902912621351</v>
      </c>
      <c r="K14" s="108">
        <v>42.718446601941743</v>
      </c>
      <c r="L14" s="293">
        <v>1.6714954312458212</v>
      </c>
      <c r="M14" s="108">
        <v>1.1700468018720749</v>
      </c>
      <c r="N14" s="108">
        <v>0.44573211499888571</v>
      </c>
      <c r="O14" s="108">
        <v>2.4515266324938714</v>
      </c>
      <c r="P14" s="108">
        <v>5.7388009806106535</v>
      </c>
    </row>
    <row r="15" spans="1:46" s="99" customFormat="1">
      <c r="A15" s="106" t="s">
        <v>403</v>
      </c>
      <c r="B15" s="106">
        <v>6955</v>
      </c>
      <c r="C15" s="106">
        <v>24</v>
      </c>
      <c r="D15" s="106">
        <v>3</v>
      </c>
      <c r="E15" s="106">
        <v>6</v>
      </c>
      <c r="F15" s="106">
        <v>15</v>
      </c>
      <c r="G15" s="111">
        <v>48</v>
      </c>
      <c r="H15" s="108">
        <v>50</v>
      </c>
      <c r="I15" s="108">
        <v>6.25</v>
      </c>
      <c r="J15" s="108">
        <v>12.5</v>
      </c>
      <c r="K15" s="108">
        <v>31.25</v>
      </c>
      <c r="L15" s="293">
        <v>3.4507548526240117</v>
      </c>
      <c r="M15" s="108">
        <v>0.43134435657800146</v>
      </c>
      <c r="N15" s="108">
        <v>0.86268871315600293</v>
      </c>
      <c r="O15" s="108">
        <v>2.1567217828900072</v>
      </c>
      <c r="P15" s="108">
        <v>6.9015097052480234</v>
      </c>
    </row>
    <row r="16" spans="1:46" s="99" customFormat="1">
      <c r="A16" s="533" t="s">
        <v>551</v>
      </c>
      <c r="B16" s="106">
        <v>8613</v>
      </c>
      <c r="C16" s="106">
        <v>13</v>
      </c>
      <c r="D16" s="106">
        <v>7</v>
      </c>
      <c r="E16" s="106">
        <v>1</v>
      </c>
      <c r="F16" s="106">
        <v>4</v>
      </c>
      <c r="G16" s="111">
        <v>25</v>
      </c>
      <c r="H16" s="108">
        <v>52</v>
      </c>
      <c r="I16" s="108">
        <v>28.000000000000004</v>
      </c>
      <c r="J16" s="108">
        <v>4</v>
      </c>
      <c r="K16" s="108">
        <v>16</v>
      </c>
      <c r="L16" s="293">
        <v>1.5093463369325439</v>
      </c>
      <c r="M16" s="108">
        <v>0.81272495065598516</v>
      </c>
      <c r="N16" s="108">
        <v>0.11610356437942645</v>
      </c>
      <c r="O16" s="108">
        <v>0.46441425751770582</v>
      </c>
      <c r="P16" s="108">
        <v>2.9025891094856613</v>
      </c>
    </row>
    <row r="17" spans="1:46" s="99" customFormat="1">
      <c r="A17" s="533" t="s">
        <v>552</v>
      </c>
      <c r="B17" s="106">
        <v>28519</v>
      </c>
      <c r="C17" s="107">
        <v>47</v>
      </c>
      <c r="D17" s="107">
        <v>15</v>
      </c>
      <c r="E17" s="107">
        <v>19</v>
      </c>
      <c r="F17" s="107">
        <v>37</v>
      </c>
      <c r="G17" s="113">
        <v>118</v>
      </c>
      <c r="H17" s="108">
        <v>39.83050847457627</v>
      </c>
      <c r="I17" s="108">
        <v>12.711864406779661</v>
      </c>
      <c r="J17" s="108">
        <v>16.101694915254235</v>
      </c>
      <c r="K17" s="108">
        <v>31.35593220338983</v>
      </c>
      <c r="L17" s="293">
        <v>1.6480241242680318</v>
      </c>
      <c r="M17" s="108">
        <v>0.52596514604298883</v>
      </c>
      <c r="N17" s="108">
        <v>0.66622251832111923</v>
      </c>
      <c r="O17" s="108">
        <v>1.2973806935727059</v>
      </c>
      <c r="P17" s="108">
        <v>4.1375924822048464</v>
      </c>
    </row>
    <row r="18" spans="1:46">
      <c r="A18" s="117" t="s">
        <v>187</v>
      </c>
      <c r="B18" s="104"/>
      <c r="C18" s="117"/>
      <c r="D18" s="117"/>
      <c r="E18" s="117"/>
      <c r="F18" s="117"/>
      <c r="G18" s="117"/>
      <c r="H18" s="117"/>
      <c r="I18" s="117"/>
      <c r="J18" s="117"/>
      <c r="K18" s="117"/>
      <c r="L18" s="117"/>
      <c r="M18" s="47"/>
      <c r="N18" s="47"/>
      <c r="O18" s="47"/>
      <c r="P18" s="129"/>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R18" s="287"/>
      <c r="AS18" s="287"/>
      <c r="AT18" s="287"/>
    </row>
    <row r="19" spans="1:46">
      <c r="A19" s="68" t="s">
        <v>82</v>
      </c>
      <c r="B19" s="68">
        <f>BirthsTrend!R18</f>
        <v>3881</v>
      </c>
      <c r="C19" s="68">
        <v>9</v>
      </c>
      <c r="D19" s="68">
        <v>4</v>
      </c>
      <c r="E19" s="68">
        <v>6</v>
      </c>
      <c r="F19" s="68">
        <v>14</v>
      </c>
      <c r="G19" s="28">
        <v>33</v>
      </c>
      <c r="H19" s="70">
        <v>27.27272727272727</v>
      </c>
      <c r="I19" s="70">
        <v>12.121212121212121</v>
      </c>
      <c r="J19" s="70">
        <v>18.181818181818183</v>
      </c>
      <c r="K19" s="70">
        <v>42.424242424242422</v>
      </c>
      <c r="L19" s="33">
        <v>2.3189899510435454</v>
      </c>
      <c r="M19" s="18">
        <v>1.030662200463798</v>
      </c>
      <c r="N19" s="18">
        <v>1.545993300695697</v>
      </c>
      <c r="O19" s="18">
        <v>3.6073177016232929</v>
      </c>
      <c r="P19" s="70">
        <v>8.5029631538263342</v>
      </c>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row>
    <row r="20" spans="1:46">
      <c r="A20" s="68" t="s">
        <v>83</v>
      </c>
      <c r="B20" s="68">
        <f>BirthsTrend!R19</f>
        <v>11530</v>
      </c>
      <c r="C20" s="68">
        <v>25</v>
      </c>
      <c r="D20" s="68">
        <v>12</v>
      </c>
      <c r="E20" s="68">
        <v>6</v>
      </c>
      <c r="F20" s="68">
        <v>30</v>
      </c>
      <c r="G20" s="28">
        <v>73</v>
      </c>
      <c r="H20" s="70">
        <v>34.246575342465754</v>
      </c>
      <c r="I20" s="70">
        <v>16.43835616438356</v>
      </c>
      <c r="J20" s="70">
        <v>8.2191780821917799</v>
      </c>
      <c r="K20" s="70">
        <v>41.095890410958901</v>
      </c>
      <c r="L20" s="33">
        <v>2.1682567215958368</v>
      </c>
      <c r="M20" s="18">
        <v>1.0407632263660018</v>
      </c>
      <c r="N20" s="18">
        <v>0.52038161318300091</v>
      </c>
      <c r="O20" s="18">
        <v>2.6019080659150045</v>
      </c>
      <c r="P20" s="70">
        <v>6.3313096270598432</v>
      </c>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row>
    <row r="21" spans="1:46">
      <c r="A21" s="68" t="s">
        <v>84</v>
      </c>
      <c r="B21" s="68">
        <f>BirthsTrend!R20</f>
        <v>15863</v>
      </c>
      <c r="C21" s="68">
        <v>29</v>
      </c>
      <c r="D21" s="68">
        <v>12</v>
      </c>
      <c r="E21" s="68">
        <v>8</v>
      </c>
      <c r="F21" s="68">
        <v>19</v>
      </c>
      <c r="G21" s="28">
        <v>68</v>
      </c>
      <c r="H21" s="70">
        <v>42.647058823529413</v>
      </c>
      <c r="I21" s="70">
        <v>17.647058823529413</v>
      </c>
      <c r="J21" s="70">
        <v>11.76470588235294</v>
      </c>
      <c r="K21" s="70">
        <v>27.941176470588236</v>
      </c>
      <c r="L21" s="33">
        <v>1.8281535648994516</v>
      </c>
      <c r="M21" s="18">
        <v>0.75647733719977306</v>
      </c>
      <c r="N21" s="18">
        <v>0.50431822479984867</v>
      </c>
      <c r="O21" s="18">
        <v>1.1977557838996407</v>
      </c>
      <c r="P21" s="70">
        <v>4.2867049107987141</v>
      </c>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row>
    <row r="22" spans="1:46">
      <c r="A22" s="68" t="s">
        <v>85</v>
      </c>
      <c r="B22" s="68">
        <f>BirthsTrend!R21</f>
        <v>17635</v>
      </c>
      <c r="C22" s="68">
        <v>27</v>
      </c>
      <c r="D22" s="68">
        <v>4</v>
      </c>
      <c r="E22" s="68">
        <v>5</v>
      </c>
      <c r="F22" s="68">
        <v>16</v>
      </c>
      <c r="G22" s="28">
        <v>52</v>
      </c>
      <c r="H22" s="70">
        <v>51.923076923076927</v>
      </c>
      <c r="I22" s="70">
        <v>7.6923076923076925</v>
      </c>
      <c r="J22" s="70">
        <v>9.6153846153846168</v>
      </c>
      <c r="K22" s="70">
        <v>30.76923076923077</v>
      </c>
      <c r="L22" s="33">
        <v>1.5310462149135242</v>
      </c>
      <c r="M22" s="18">
        <v>0.22682166146867025</v>
      </c>
      <c r="N22" s="18">
        <v>0.28352707683583783</v>
      </c>
      <c r="O22" s="18">
        <v>0.907286645874681</v>
      </c>
      <c r="P22" s="70">
        <v>2.9486815990927133</v>
      </c>
      <c r="Q22" s="287"/>
      <c r="R22" s="287"/>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row>
    <row r="23" spans="1:46">
      <c r="A23" s="68" t="s">
        <v>86</v>
      </c>
      <c r="B23" s="68">
        <f>BirthsTrend!R22</f>
        <v>10460</v>
      </c>
      <c r="C23" s="68">
        <v>18</v>
      </c>
      <c r="D23" s="68">
        <v>12</v>
      </c>
      <c r="E23" s="68">
        <v>3</v>
      </c>
      <c r="F23" s="68">
        <v>16</v>
      </c>
      <c r="G23" s="28">
        <v>49</v>
      </c>
      <c r="H23" s="70">
        <v>36.734693877551024</v>
      </c>
      <c r="I23" s="70">
        <v>24.489795918367346</v>
      </c>
      <c r="J23" s="70">
        <v>6.1224489795918364</v>
      </c>
      <c r="K23" s="70">
        <v>32.653061224489797</v>
      </c>
      <c r="L23" s="33">
        <v>1.7208413001912046</v>
      </c>
      <c r="M23" s="18">
        <v>1.1472275334608031</v>
      </c>
      <c r="N23" s="18">
        <v>0.28680688336520077</v>
      </c>
      <c r="O23" s="18">
        <v>1.5296367112810707</v>
      </c>
      <c r="P23" s="70">
        <v>4.6845124282982784</v>
      </c>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row>
    <row r="24" spans="1:46">
      <c r="A24" s="68" t="s">
        <v>87</v>
      </c>
      <c r="B24" s="68">
        <f>BirthsTrend!R23</f>
        <v>2666</v>
      </c>
      <c r="C24" s="68">
        <v>5</v>
      </c>
      <c r="D24" s="68">
        <v>2</v>
      </c>
      <c r="E24" s="68">
        <v>5</v>
      </c>
      <c r="F24" s="68">
        <v>4</v>
      </c>
      <c r="G24" s="28">
        <v>16</v>
      </c>
      <c r="H24" s="70">
        <v>31.25</v>
      </c>
      <c r="I24" s="70">
        <v>12.5</v>
      </c>
      <c r="J24" s="70">
        <v>31.25</v>
      </c>
      <c r="K24" s="70">
        <v>25</v>
      </c>
      <c r="L24" s="33">
        <v>1.8754688672168041</v>
      </c>
      <c r="M24" s="18">
        <v>0.75018754688672173</v>
      </c>
      <c r="N24" s="18">
        <v>1.8754688672168041</v>
      </c>
      <c r="O24" s="18">
        <v>1.5003750937734435</v>
      </c>
      <c r="P24" s="70">
        <v>6.0015003750937739</v>
      </c>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row>
    <row r="25" spans="1:46">
      <c r="A25" s="68" t="s">
        <v>69</v>
      </c>
      <c r="B25" s="68">
        <f>BirthsTrend!R24</f>
        <v>0</v>
      </c>
      <c r="C25" s="68">
        <v>1</v>
      </c>
      <c r="D25" s="68">
        <v>0</v>
      </c>
      <c r="E25" s="68">
        <v>1</v>
      </c>
      <c r="F25" s="68">
        <v>1</v>
      </c>
      <c r="G25" s="28">
        <v>3</v>
      </c>
      <c r="H25" s="49" t="s">
        <v>139</v>
      </c>
      <c r="I25" s="72" t="s">
        <v>139</v>
      </c>
      <c r="J25" s="51" t="s">
        <v>139</v>
      </c>
      <c r="K25" s="51" t="s">
        <v>139</v>
      </c>
      <c r="L25" s="425" t="s">
        <v>139</v>
      </c>
      <c r="M25" s="50" t="s">
        <v>139</v>
      </c>
      <c r="N25" s="51" t="s">
        <v>139</v>
      </c>
      <c r="O25" s="51" t="s">
        <v>139</v>
      </c>
      <c r="P25" s="51" t="s">
        <v>139</v>
      </c>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row>
    <row r="26" spans="1:46">
      <c r="A26" s="117" t="s">
        <v>88</v>
      </c>
      <c r="B26" s="104"/>
      <c r="C26" s="117"/>
      <c r="D26" s="117"/>
      <c r="E26" s="117"/>
      <c r="F26" s="117"/>
      <c r="G26" s="117"/>
      <c r="H26" s="117"/>
      <c r="I26" s="117"/>
      <c r="J26" s="117"/>
      <c r="K26" s="117"/>
      <c r="L26" s="117"/>
      <c r="M26" s="117"/>
      <c r="N26" s="117"/>
      <c r="O26" s="47"/>
      <c r="P26" s="129"/>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row>
    <row r="27" spans="1:46">
      <c r="A27" s="68" t="s">
        <v>89</v>
      </c>
      <c r="B27" s="68">
        <f>BirthsTrend!R26</f>
        <v>9179</v>
      </c>
      <c r="C27" s="68">
        <v>7</v>
      </c>
      <c r="D27" s="68">
        <v>9</v>
      </c>
      <c r="E27" s="68">
        <v>2</v>
      </c>
      <c r="F27" s="68">
        <v>8</v>
      </c>
      <c r="G27" s="28">
        <v>26</v>
      </c>
      <c r="H27" s="70">
        <v>26.923076923076923</v>
      </c>
      <c r="I27" s="70">
        <v>34.615384615384613</v>
      </c>
      <c r="J27" s="70">
        <v>7.6923076923076925</v>
      </c>
      <c r="K27" s="70">
        <v>30.76923076923077</v>
      </c>
      <c r="L27" s="33">
        <v>0.76261030613356573</v>
      </c>
      <c r="M27" s="18">
        <v>0.98049896502887024</v>
      </c>
      <c r="N27" s="18">
        <v>0.21788865889530451</v>
      </c>
      <c r="O27" s="18">
        <v>0.87155463558121804</v>
      </c>
      <c r="P27" s="70">
        <v>2.8325525656389585</v>
      </c>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row>
    <row r="28" spans="1:46">
      <c r="A28" s="14">
        <v>2</v>
      </c>
      <c r="B28" s="68">
        <f>BirthsTrend!R27</f>
        <v>9948</v>
      </c>
      <c r="C28" s="68">
        <v>11</v>
      </c>
      <c r="D28" s="68">
        <v>2</v>
      </c>
      <c r="E28" s="68">
        <v>7</v>
      </c>
      <c r="F28" s="68">
        <v>13</v>
      </c>
      <c r="G28" s="28">
        <v>33</v>
      </c>
      <c r="H28" s="70">
        <v>33.333333333333329</v>
      </c>
      <c r="I28" s="70">
        <v>6.0606060606060606</v>
      </c>
      <c r="J28" s="70">
        <v>21.212121212121211</v>
      </c>
      <c r="K28" s="70">
        <v>39.393939393939391</v>
      </c>
      <c r="L28" s="33">
        <v>1.1057498994772819</v>
      </c>
      <c r="M28" s="18">
        <v>0.20104543626859669</v>
      </c>
      <c r="N28" s="18">
        <v>0.70365902694008842</v>
      </c>
      <c r="O28" s="18">
        <v>1.3067953357458786</v>
      </c>
      <c r="P28" s="70">
        <v>3.3172496984318456</v>
      </c>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row>
    <row r="29" spans="1:46">
      <c r="A29" s="14">
        <v>3</v>
      </c>
      <c r="B29" s="68">
        <f>BirthsTrend!R28</f>
        <v>11655</v>
      </c>
      <c r="C29" s="68">
        <v>18</v>
      </c>
      <c r="D29" s="68">
        <v>7</v>
      </c>
      <c r="E29" s="68">
        <v>6</v>
      </c>
      <c r="F29" s="68">
        <v>10</v>
      </c>
      <c r="G29" s="28">
        <v>41</v>
      </c>
      <c r="H29" s="70">
        <v>43.902439024390247</v>
      </c>
      <c r="I29" s="70">
        <v>17.073170731707318</v>
      </c>
      <c r="J29" s="70">
        <v>14.634146341463413</v>
      </c>
      <c r="K29" s="70">
        <v>24.390243902439025</v>
      </c>
      <c r="L29" s="33">
        <v>1.5444015444015444</v>
      </c>
      <c r="M29" s="18">
        <v>0.60060060060060061</v>
      </c>
      <c r="N29" s="18">
        <v>0.51480051480051481</v>
      </c>
      <c r="O29" s="18">
        <v>0.85800085800085801</v>
      </c>
      <c r="P29" s="70">
        <v>3.5178035178035176</v>
      </c>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row>
    <row r="30" spans="1:46">
      <c r="A30" s="14">
        <v>4</v>
      </c>
      <c r="B30" s="68">
        <f>BirthsTrend!R29</f>
        <v>14390</v>
      </c>
      <c r="C30" s="68">
        <v>22</v>
      </c>
      <c r="D30" s="68">
        <v>12</v>
      </c>
      <c r="E30" s="68">
        <v>8</v>
      </c>
      <c r="F30" s="68">
        <v>16</v>
      </c>
      <c r="G30" s="28">
        <v>58</v>
      </c>
      <c r="H30" s="70">
        <v>37.931034482758619</v>
      </c>
      <c r="I30" s="70">
        <v>20.689655172413794</v>
      </c>
      <c r="J30" s="70">
        <v>13.793103448275861</v>
      </c>
      <c r="K30" s="70">
        <v>27.586206896551722</v>
      </c>
      <c r="L30" s="33">
        <v>1.5288394718554552</v>
      </c>
      <c r="M30" s="18">
        <v>0.83391243919388458</v>
      </c>
      <c r="N30" s="18">
        <v>0.55594162612925646</v>
      </c>
      <c r="O30" s="18">
        <v>1.1118832522585129</v>
      </c>
      <c r="P30" s="70">
        <v>4.0305767894371085</v>
      </c>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row>
    <row r="31" spans="1:46">
      <c r="A31" s="68" t="s">
        <v>90</v>
      </c>
      <c r="B31" s="68">
        <f>BirthsTrend!R30</f>
        <v>16668</v>
      </c>
      <c r="C31" s="68">
        <v>56</v>
      </c>
      <c r="D31" s="68">
        <v>16</v>
      </c>
      <c r="E31" s="68">
        <v>11</v>
      </c>
      <c r="F31" s="68">
        <v>52</v>
      </c>
      <c r="G31" s="28">
        <v>135</v>
      </c>
      <c r="H31" s="70">
        <v>41.481481481481481</v>
      </c>
      <c r="I31" s="70">
        <v>11.851851851851853</v>
      </c>
      <c r="J31" s="70">
        <v>8.1481481481481488</v>
      </c>
      <c r="K31" s="70">
        <v>38.518518518518519</v>
      </c>
      <c r="L31" s="33">
        <v>3.3597312215022801</v>
      </c>
      <c r="M31" s="18">
        <v>0.95992320614350857</v>
      </c>
      <c r="N31" s="18">
        <v>0.65994720422366215</v>
      </c>
      <c r="O31" s="18">
        <v>3.1197504199664023</v>
      </c>
      <c r="P31" s="70">
        <v>8.0993520518358544</v>
      </c>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row>
    <row r="32" spans="1:46">
      <c r="A32" s="68" t="s">
        <v>69</v>
      </c>
      <c r="B32" s="68">
        <f>BirthsTrend!R31</f>
        <v>195</v>
      </c>
      <c r="C32" s="68">
        <v>0</v>
      </c>
      <c r="D32" s="68">
        <v>0</v>
      </c>
      <c r="E32" s="68">
        <v>0</v>
      </c>
      <c r="F32" s="106">
        <v>1</v>
      </c>
      <c r="G32" s="28">
        <v>1</v>
      </c>
      <c r="H32" s="49" t="s">
        <v>139</v>
      </c>
      <c r="I32" s="72" t="s">
        <v>139</v>
      </c>
      <c r="J32" s="51" t="s">
        <v>139</v>
      </c>
      <c r="K32" s="51" t="s">
        <v>139</v>
      </c>
      <c r="L32" s="425" t="s">
        <v>139</v>
      </c>
      <c r="M32" s="72" t="s">
        <v>139</v>
      </c>
      <c r="N32" s="51" t="s">
        <v>139</v>
      </c>
      <c r="O32" s="51" t="s">
        <v>139</v>
      </c>
      <c r="P32" s="51" t="s">
        <v>139</v>
      </c>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row>
    <row r="33" spans="1:46">
      <c r="A33" s="117" t="s">
        <v>119</v>
      </c>
      <c r="B33" s="104"/>
      <c r="C33" s="117"/>
      <c r="D33" s="117"/>
      <c r="E33" s="117"/>
      <c r="F33" s="117"/>
      <c r="G33" s="117"/>
      <c r="H33" s="117"/>
      <c r="I33" s="117"/>
      <c r="J33" s="117"/>
      <c r="K33" s="117"/>
      <c r="L33" s="117"/>
      <c r="M33" s="117"/>
      <c r="N33" s="117"/>
      <c r="O33" s="117"/>
      <c r="P33" s="129"/>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row>
    <row r="34" spans="1:46">
      <c r="A34" s="68" t="s">
        <v>118</v>
      </c>
      <c r="B34" s="68">
        <f>BirthsTrend!R33</f>
        <v>775</v>
      </c>
      <c r="C34" s="68">
        <v>91</v>
      </c>
      <c r="D34" s="68">
        <v>22</v>
      </c>
      <c r="E34" s="68">
        <v>14</v>
      </c>
      <c r="F34" s="68">
        <v>16</v>
      </c>
      <c r="G34" s="28">
        <v>143</v>
      </c>
      <c r="H34" s="70">
        <v>63.636363636363633</v>
      </c>
      <c r="I34" s="70">
        <v>15.384615384615385</v>
      </c>
      <c r="J34" s="70">
        <v>9.79020979020979</v>
      </c>
      <c r="K34" s="70">
        <v>11.188811188811188</v>
      </c>
      <c r="L34" s="33">
        <v>117.41935483870968</v>
      </c>
      <c r="M34" s="18">
        <v>28.387096774193552</v>
      </c>
      <c r="N34" s="18">
        <v>18.06451612903226</v>
      </c>
      <c r="O34" s="18">
        <v>20.64516129032258</v>
      </c>
      <c r="P34" s="70">
        <v>184.51612903225805</v>
      </c>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row>
    <row r="35" spans="1:46">
      <c r="A35" s="68" t="s">
        <v>70</v>
      </c>
      <c r="B35" s="68">
        <f>BirthsTrend!R34</f>
        <v>3935</v>
      </c>
      <c r="C35" s="68">
        <v>7</v>
      </c>
      <c r="D35" s="68">
        <v>2</v>
      </c>
      <c r="E35" s="68">
        <v>6</v>
      </c>
      <c r="F35" s="68">
        <v>16</v>
      </c>
      <c r="G35" s="28">
        <v>31</v>
      </c>
      <c r="H35" s="70">
        <v>22.58064516129032</v>
      </c>
      <c r="I35" s="70">
        <v>6.4516129032258061</v>
      </c>
      <c r="J35" s="70">
        <v>19.35483870967742</v>
      </c>
      <c r="K35" s="70">
        <v>51.612903225806448</v>
      </c>
      <c r="L35" s="33">
        <v>1.7789072426937738</v>
      </c>
      <c r="M35" s="18">
        <v>0.50825921219822112</v>
      </c>
      <c r="N35" s="18">
        <v>1.5247776365946633</v>
      </c>
      <c r="O35" s="18">
        <v>4.066073697585769</v>
      </c>
      <c r="P35" s="70">
        <v>7.8780177890724268</v>
      </c>
      <c r="Q35" s="287"/>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row>
    <row r="36" spans="1:46">
      <c r="A36" s="68" t="s">
        <v>71</v>
      </c>
      <c r="B36" s="68">
        <f>BirthsTrend!R35</f>
        <v>55825</v>
      </c>
      <c r="C36" s="68">
        <v>13</v>
      </c>
      <c r="D36" s="68">
        <v>18</v>
      </c>
      <c r="E36" s="68">
        <v>12</v>
      </c>
      <c r="F36" s="68">
        <v>63</v>
      </c>
      <c r="G36" s="28">
        <v>106</v>
      </c>
      <c r="H36" s="70">
        <v>12.264150943396226</v>
      </c>
      <c r="I36" s="70">
        <v>16.981132075471699</v>
      </c>
      <c r="J36" s="70">
        <v>11.320754716981133</v>
      </c>
      <c r="K36" s="70">
        <v>59.433962264150942</v>
      </c>
      <c r="L36" s="33">
        <v>0.23287057769816388</v>
      </c>
      <c r="M36" s="18">
        <v>0.32243618450515005</v>
      </c>
      <c r="N36" s="18">
        <v>0.21495745633676669</v>
      </c>
      <c r="O36" s="18">
        <v>1.1285266457680252</v>
      </c>
      <c r="P36" s="70">
        <v>1.8987908643081055</v>
      </c>
      <c r="Q36" s="287"/>
      <c r="R36" s="287"/>
      <c r="S36" s="287"/>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row>
    <row r="37" spans="1:46">
      <c r="A37" s="68" t="s">
        <v>72</v>
      </c>
      <c r="B37" s="68">
        <f>BirthsTrend!R36</f>
        <v>1481</v>
      </c>
      <c r="C37" s="68">
        <v>0</v>
      </c>
      <c r="D37" s="68">
        <v>0</v>
      </c>
      <c r="E37" s="68">
        <v>1</v>
      </c>
      <c r="F37" s="68">
        <v>1</v>
      </c>
      <c r="G37" s="28">
        <v>2</v>
      </c>
      <c r="H37" s="70">
        <v>0</v>
      </c>
      <c r="I37" s="70">
        <v>0</v>
      </c>
      <c r="J37" s="70">
        <v>50</v>
      </c>
      <c r="K37" s="70">
        <v>50</v>
      </c>
      <c r="L37" s="33">
        <v>0</v>
      </c>
      <c r="M37" s="18">
        <v>0</v>
      </c>
      <c r="N37" s="18">
        <v>0.67521944632005404</v>
      </c>
      <c r="O37" s="18">
        <v>0.67521944632005404</v>
      </c>
      <c r="P37" s="70">
        <v>1.3504388926401081</v>
      </c>
      <c r="Q37" s="287"/>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row>
    <row r="38" spans="1:46">
      <c r="A38" s="68" t="s">
        <v>69</v>
      </c>
      <c r="B38" s="68">
        <f>BirthsTrend!R37</f>
        <v>19</v>
      </c>
      <c r="C38" s="68">
        <v>3</v>
      </c>
      <c r="D38" s="68">
        <v>4</v>
      </c>
      <c r="E38" s="68">
        <v>1</v>
      </c>
      <c r="F38" s="68">
        <v>4</v>
      </c>
      <c r="G38" s="28">
        <v>12</v>
      </c>
      <c r="H38" s="49" t="s">
        <v>139</v>
      </c>
      <c r="I38" s="72" t="s">
        <v>139</v>
      </c>
      <c r="J38" s="51" t="s">
        <v>139</v>
      </c>
      <c r="K38" s="51" t="s">
        <v>139</v>
      </c>
      <c r="L38" s="49" t="s">
        <v>139</v>
      </c>
      <c r="M38" s="50" t="s">
        <v>139</v>
      </c>
      <c r="N38" s="51" t="s">
        <v>139</v>
      </c>
      <c r="O38" s="51" t="s">
        <v>139</v>
      </c>
      <c r="P38" s="51" t="s">
        <v>139</v>
      </c>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row>
    <row r="39" spans="1:46">
      <c r="A39" s="117" t="s">
        <v>1</v>
      </c>
      <c r="B39" s="104"/>
      <c r="C39" s="117"/>
      <c r="D39" s="117"/>
      <c r="E39" s="117"/>
      <c r="F39" s="117"/>
      <c r="G39" s="117"/>
      <c r="H39" s="117"/>
      <c r="I39" s="117"/>
      <c r="J39" s="117"/>
      <c r="K39" s="117"/>
      <c r="L39" s="117"/>
      <c r="M39" s="117"/>
      <c r="N39" s="117"/>
      <c r="O39" s="117"/>
      <c r="P39" s="129"/>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row>
    <row r="40" spans="1:46">
      <c r="A40" s="68" t="s">
        <v>112</v>
      </c>
      <c r="B40" s="106">
        <f>BirthsTrend!R39</f>
        <v>291</v>
      </c>
      <c r="C40" s="68">
        <v>84</v>
      </c>
      <c r="D40" s="68">
        <v>20</v>
      </c>
      <c r="E40" s="68">
        <v>12</v>
      </c>
      <c r="F40" s="68">
        <v>12</v>
      </c>
      <c r="G40" s="28">
        <v>128</v>
      </c>
      <c r="H40" s="70">
        <v>65.625</v>
      </c>
      <c r="I40" s="70">
        <v>15.625</v>
      </c>
      <c r="J40" s="70">
        <v>9.375</v>
      </c>
      <c r="K40" s="70">
        <v>9.375</v>
      </c>
      <c r="L40" s="293">
        <v>288.65979381443299</v>
      </c>
      <c r="M40" s="108">
        <v>68.728522336769771</v>
      </c>
      <c r="N40" s="108">
        <v>41.237113402061858</v>
      </c>
      <c r="O40" s="108">
        <v>41.237113402061858</v>
      </c>
      <c r="P40" s="108">
        <v>439.86254295532643</v>
      </c>
      <c r="Q40" s="287"/>
      <c r="R40" s="287"/>
      <c r="S40" s="287"/>
      <c r="T40" s="287"/>
      <c r="U40" s="287"/>
      <c r="V40" s="287"/>
      <c r="W40" s="287"/>
      <c r="X40" s="287"/>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row>
    <row r="41" spans="1:46">
      <c r="A41" s="68" t="s">
        <v>115</v>
      </c>
      <c r="B41" s="68">
        <f>BirthsTrend!R40</f>
        <v>356</v>
      </c>
      <c r="C41" s="68">
        <v>6</v>
      </c>
      <c r="D41" s="68">
        <v>6</v>
      </c>
      <c r="E41" s="68">
        <v>2</v>
      </c>
      <c r="F41" s="68">
        <v>5</v>
      </c>
      <c r="G41" s="28">
        <v>19</v>
      </c>
      <c r="H41" s="70">
        <v>31.578947368421051</v>
      </c>
      <c r="I41" s="70">
        <v>31.578947368421051</v>
      </c>
      <c r="J41" s="70">
        <v>10.526315789473683</v>
      </c>
      <c r="K41" s="70">
        <v>26.315789473684209</v>
      </c>
      <c r="L41" s="33">
        <v>16.853932584269664</v>
      </c>
      <c r="M41" s="18">
        <v>16.853932584269664</v>
      </c>
      <c r="N41" s="18">
        <v>5.6179775280898872</v>
      </c>
      <c r="O41" s="18">
        <v>14.044943820224718</v>
      </c>
      <c r="P41" s="70">
        <v>53.370786516853933</v>
      </c>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row>
    <row r="42" spans="1:46">
      <c r="A42" s="68" t="s">
        <v>113</v>
      </c>
      <c r="B42" s="68">
        <f>BirthsTrend!R41</f>
        <v>3144</v>
      </c>
      <c r="C42" s="68">
        <v>10</v>
      </c>
      <c r="D42" s="68">
        <v>4</v>
      </c>
      <c r="E42" s="68">
        <v>5</v>
      </c>
      <c r="F42" s="68">
        <v>15</v>
      </c>
      <c r="G42" s="28">
        <v>34</v>
      </c>
      <c r="H42" s="70">
        <v>29.411764705882355</v>
      </c>
      <c r="I42" s="70">
        <v>11.76470588235294</v>
      </c>
      <c r="J42" s="70">
        <v>14.705882352941178</v>
      </c>
      <c r="K42" s="70">
        <v>44.117647058823529</v>
      </c>
      <c r="L42" s="33">
        <v>3.1806615776081424</v>
      </c>
      <c r="M42" s="18">
        <v>1.272264631043257</v>
      </c>
      <c r="N42" s="18">
        <v>1.5903307888040712</v>
      </c>
      <c r="O42" s="18">
        <v>4.770992366412214</v>
      </c>
      <c r="P42" s="70">
        <v>10.814249363867685</v>
      </c>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c r="AR42" s="287"/>
      <c r="AS42" s="287"/>
      <c r="AT42" s="287"/>
    </row>
    <row r="43" spans="1:46">
      <c r="A43" s="68" t="s">
        <v>114</v>
      </c>
      <c r="B43" s="68">
        <f>BirthsTrend!R42</f>
        <v>56574</v>
      </c>
      <c r="C43" s="68">
        <v>11</v>
      </c>
      <c r="D43" s="68">
        <v>16</v>
      </c>
      <c r="E43" s="68">
        <v>15</v>
      </c>
      <c r="F43" s="68">
        <v>64</v>
      </c>
      <c r="G43" s="28">
        <v>106</v>
      </c>
      <c r="H43" s="70">
        <v>10.377358490566039</v>
      </c>
      <c r="I43" s="70">
        <v>15.09433962264151</v>
      </c>
      <c r="J43" s="70">
        <v>14.150943396226415</v>
      </c>
      <c r="K43" s="70">
        <v>60.377358490566039</v>
      </c>
      <c r="L43" s="33">
        <v>0.19443560646233252</v>
      </c>
      <c r="M43" s="18">
        <v>0.28281542758157457</v>
      </c>
      <c r="N43" s="18">
        <v>0.26513946335772615</v>
      </c>
      <c r="O43" s="18">
        <v>1.1312617103262983</v>
      </c>
      <c r="P43" s="70">
        <v>1.8736522077279316</v>
      </c>
      <c r="Q43" s="287"/>
      <c r="R43" s="287"/>
      <c r="S43" s="287"/>
      <c r="T43" s="287"/>
      <c r="U43" s="287"/>
      <c r="V43" s="287"/>
      <c r="W43" s="287"/>
      <c r="X43" s="287"/>
      <c r="Y43" s="287"/>
      <c r="Z43" s="287"/>
      <c r="AA43" s="287"/>
      <c r="AB43" s="287"/>
      <c r="AC43" s="287"/>
      <c r="AD43" s="287"/>
      <c r="AE43" s="287"/>
      <c r="AF43" s="287"/>
      <c r="AG43" s="287"/>
      <c r="AH43" s="287"/>
      <c r="AI43" s="287"/>
      <c r="AJ43" s="287"/>
      <c r="AK43" s="287"/>
      <c r="AL43" s="287"/>
      <c r="AM43" s="287"/>
      <c r="AN43" s="287"/>
      <c r="AO43" s="287"/>
      <c r="AP43" s="287"/>
      <c r="AQ43" s="287"/>
      <c r="AR43" s="287"/>
      <c r="AS43" s="287"/>
      <c r="AT43" s="287"/>
    </row>
    <row r="44" spans="1:46">
      <c r="A44" s="68" t="s">
        <v>116</v>
      </c>
      <c r="B44" s="68">
        <f>BirthsTrend!R43</f>
        <v>1642</v>
      </c>
      <c r="C44" s="68">
        <v>1</v>
      </c>
      <c r="D44" s="68">
        <v>0</v>
      </c>
      <c r="E44" s="68">
        <v>0</v>
      </c>
      <c r="F44" s="68">
        <v>0</v>
      </c>
      <c r="G44" s="28">
        <v>1</v>
      </c>
      <c r="H44" s="70">
        <v>100</v>
      </c>
      <c r="I44" s="70">
        <v>0</v>
      </c>
      <c r="J44" s="70">
        <v>0</v>
      </c>
      <c r="K44" s="70">
        <v>0</v>
      </c>
      <c r="L44" s="33">
        <v>0.60901339829476242</v>
      </c>
      <c r="M44" s="18">
        <v>0</v>
      </c>
      <c r="N44" s="18">
        <v>0</v>
      </c>
      <c r="O44" s="18">
        <v>0</v>
      </c>
      <c r="P44" s="70">
        <v>0.60901339829476242</v>
      </c>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row>
    <row r="45" spans="1:46">
      <c r="A45" s="17" t="s">
        <v>69</v>
      </c>
      <c r="B45" s="17">
        <f>BirthsTrend!R44</f>
        <v>28</v>
      </c>
      <c r="C45" s="17">
        <v>2</v>
      </c>
      <c r="D45" s="17">
        <v>0</v>
      </c>
      <c r="E45" s="17">
        <v>0</v>
      </c>
      <c r="F45" s="17">
        <v>4</v>
      </c>
      <c r="G45" s="31">
        <v>6</v>
      </c>
      <c r="H45" s="52" t="s">
        <v>139</v>
      </c>
      <c r="I45" s="53" t="s">
        <v>139</v>
      </c>
      <c r="J45" s="54" t="s">
        <v>139</v>
      </c>
      <c r="K45" s="55" t="s">
        <v>139</v>
      </c>
      <c r="L45" s="52" t="s">
        <v>139</v>
      </c>
      <c r="M45" s="53" t="s">
        <v>139</v>
      </c>
      <c r="N45" s="54" t="s">
        <v>139</v>
      </c>
      <c r="O45" s="54" t="s">
        <v>139</v>
      </c>
      <c r="P45" s="54" t="s">
        <v>139</v>
      </c>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row>
    <row r="46" spans="1:46">
      <c r="A46" s="444" t="s">
        <v>510</v>
      </c>
    </row>
    <row r="47" spans="1:46">
      <c r="A47" s="79"/>
    </row>
  </sheetData>
  <mergeCells count="6">
    <mergeCell ref="A5:P5"/>
    <mergeCell ref="L6:P6"/>
    <mergeCell ref="B6:B7"/>
    <mergeCell ref="H6:K6"/>
    <mergeCell ref="A6:A7"/>
    <mergeCell ref="C6:G6"/>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71" orientation="landscape" r:id="rId1"/>
  <headerFooter>
    <oddFooter>&amp;L&amp;"Arial,Regular"&amp;8&amp;K01+023Fetal and Infant Deaths 2012&amp;R&amp;"Arial,Regular"&amp;8&amp;K01+022Page &amp;P of &amp;N</oddFooter>
  </headerFooter>
  <colBreaks count="1" manualBreakCount="1">
    <brk id="16" max="47"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T51"/>
  <sheetViews>
    <sheetView zoomScaleNormal="100" workbookViewId="0">
      <pane ySplit="3" topLeftCell="A4" activePane="bottomLeft" state="frozen"/>
      <selection pane="bottomLeft" activeCell="S13" sqref="S13"/>
    </sheetView>
  </sheetViews>
  <sheetFormatPr defaultRowHeight="15"/>
  <cols>
    <col min="1" max="1" width="51.28515625" style="139" customWidth="1"/>
    <col min="2" max="16" width="8" customWidth="1"/>
  </cols>
  <sheetData>
    <row r="1" spans="1:46" s="153" customFormat="1">
      <c r="A1" s="115" t="s">
        <v>199</v>
      </c>
      <c r="B1" s="115" t="s">
        <v>135</v>
      </c>
      <c r="C1" s="115" t="s">
        <v>214</v>
      </c>
      <c r="E1" s="83"/>
      <c r="F1" s="115"/>
      <c r="G1" s="116"/>
      <c r="Q1" s="86"/>
    </row>
    <row r="2" spans="1:46" s="5" customFormat="1">
      <c r="A2" s="136"/>
      <c r="B2" s="82"/>
      <c r="C2" s="83"/>
      <c r="D2" s="83"/>
      <c r="E2" s="83"/>
      <c r="F2" s="83"/>
      <c r="Q2" s="86"/>
    </row>
    <row r="3" spans="1:46" s="153" customFormat="1" ht="20.25">
      <c r="A3" s="137" t="s">
        <v>347</v>
      </c>
      <c r="B3" s="86"/>
      <c r="C3" s="86"/>
      <c r="D3" s="86"/>
      <c r="E3" s="86"/>
      <c r="F3" s="86"/>
      <c r="G3" s="90"/>
      <c r="H3" s="86"/>
      <c r="I3" s="86"/>
      <c r="J3" s="86"/>
      <c r="K3" s="86"/>
      <c r="L3" s="86"/>
      <c r="M3" s="86"/>
      <c r="N3" s="86"/>
      <c r="O3" s="86"/>
      <c r="P3" s="86"/>
      <c r="Q3" s="86"/>
    </row>
    <row r="4" spans="1:46" s="99" customFormat="1">
      <c r="A4" s="480"/>
      <c r="B4" s="109"/>
      <c r="C4" s="109"/>
      <c r="D4" s="109"/>
      <c r="E4" s="109"/>
      <c r="F4" s="109"/>
      <c r="G4" s="109"/>
      <c r="H4" s="109"/>
      <c r="I4" s="109"/>
      <c r="J4" s="109"/>
      <c r="K4" s="109"/>
      <c r="L4" s="109"/>
      <c r="M4" s="109"/>
      <c r="N4" s="109"/>
      <c r="O4" s="109"/>
      <c r="P4" s="109"/>
      <c r="Q4" s="109"/>
    </row>
    <row r="5" spans="1:46" s="99" customFormat="1" ht="22.5" customHeight="1">
      <c r="A5" s="649" t="str">
        <f>Contents!E28</f>
        <v xml:space="preserve">Table 24: Number, percentage and rate of fetal deaths by ICD chapter of underlying cause of death, 2008–2012
</v>
      </c>
      <c r="B5" s="649"/>
      <c r="C5" s="649"/>
      <c r="D5" s="649"/>
      <c r="E5" s="649"/>
      <c r="F5" s="649"/>
      <c r="G5" s="649"/>
      <c r="H5" s="649"/>
      <c r="I5" s="649"/>
      <c r="J5" s="649"/>
      <c r="K5" s="649"/>
      <c r="L5" s="649"/>
      <c r="M5" s="649"/>
      <c r="N5" s="649"/>
      <c r="O5" s="649"/>
      <c r="P5" s="649"/>
      <c r="Q5" s="109"/>
    </row>
    <row r="6" spans="1:46" s="130" customFormat="1">
      <c r="A6" s="654" t="s">
        <v>414</v>
      </c>
      <c r="B6" s="642" t="s">
        <v>343</v>
      </c>
      <c r="C6" s="642"/>
      <c r="D6" s="642"/>
      <c r="E6" s="642"/>
      <c r="F6" s="651"/>
      <c r="G6" s="652" t="s">
        <v>344</v>
      </c>
      <c r="H6" s="642"/>
      <c r="I6" s="642"/>
      <c r="J6" s="642"/>
      <c r="K6" s="651"/>
      <c r="L6" s="653" t="s">
        <v>415</v>
      </c>
      <c r="M6" s="653"/>
      <c r="N6" s="653"/>
      <c r="O6" s="653"/>
      <c r="P6" s="653"/>
      <c r="Q6" s="288"/>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row>
    <row r="7" spans="1:46" s="130" customFormat="1">
      <c r="A7" s="655"/>
      <c r="B7" s="102">
        <v>2008</v>
      </c>
      <c r="C7" s="102">
        <v>2009</v>
      </c>
      <c r="D7" s="102">
        <v>2010</v>
      </c>
      <c r="E7" s="102">
        <v>2011</v>
      </c>
      <c r="F7" s="410">
        <v>2012</v>
      </c>
      <c r="G7" s="133">
        <v>2008</v>
      </c>
      <c r="H7" s="46">
        <v>2009</v>
      </c>
      <c r="I7" s="46">
        <v>2010</v>
      </c>
      <c r="J7" s="46">
        <v>2011</v>
      </c>
      <c r="K7" s="410">
        <v>2012</v>
      </c>
      <c r="L7" s="62">
        <v>2008</v>
      </c>
      <c r="M7" s="62">
        <v>2009</v>
      </c>
      <c r="N7" s="62">
        <v>2010</v>
      </c>
      <c r="O7" s="62">
        <v>2011</v>
      </c>
      <c r="P7" s="62">
        <v>2012</v>
      </c>
      <c r="Q7" s="288"/>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row>
    <row r="8" spans="1:46" s="130" customFormat="1">
      <c r="A8" s="140" t="s">
        <v>61</v>
      </c>
      <c r="B8" s="95">
        <v>1</v>
      </c>
      <c r="C8" s="95">
        <v>0</v>
      </c>
      <c r="D8" s="95">
        <v>0</v>
      </c>
      <c r="E8" s="95">
        <v>0</v>
      </c>
      <c r="F8" s="145">
        <v>0</v>
      </c>
      <c r="G8" s="234">
        <v>0.18018018018018017</v>
      </c>
      <c r="H8" s="143">
        <v>0</v>
      </c>
      <c r="I8" s="143">
        <v>0</v>
      </c>
      <c r="J8" s="143">
        <v>0</v>
      </c>
      <c r="K8" s="148">
        <v>0</v>
      </c>
      <c r="L8" s="149">
        <v>1.5177270519669743E-2</v>
      </c>
      <c r="M8" s="149">
        <v>0</v>
      </c>
      <c r="N8" s="149">
        <v>0</v>
      </c>
      <c r="O8" s="149">
        <v>0</v>
      </c>
      <c r="P8" s="149">
        <v>0</v>
      </c>
      <c r="Q8" s="288"/>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row>
    <row r="9" spans="1:46" s="130" customFormat="1">
      <c r="A9" s="140" t="s">
        <v>57</v>
      </c>
      <c r="B9" s="95">
        <v>3</v>
      </c>
      <c r="C9" s="95">
        <v>0</v>
      </c>
      <c r="D9" s="95">
        <v>1</v>
      </c>
      <c r="E9" s="95">
        <v>2</v>
      </c>
      <c r="F9" s="146">
        <v>5</v>
      </c>
      <c r="G9" s="234">
        <v>0.54054054054054057</v>
      </c>
      <c r="H9" s="143">
        <v>0</v>
      </c>
      <c r="I9" s="143">
        <v>0.21231422505307856</v>
      </c>
      <c r="J9" s="143">
        <v>0.44444444444444442</v>
      </c>
      <c r="K9" s="148">
        <v>1.1160714285714286</v>
      </c>
      <c r="L9" s="149">
        <v>4.5531811559009226E-2</v>
      </c>
      <c r="M9" s="149">
        <v>0</v>
      </c>
      <c r="N9" s="149">
        <v>1.5344483658124904E-2</v>
      </c>
      <c r="O9" s="149">
        <v>3.1936637710781812E-2</v>
      </c>
      <c r="P9" s="149">
        <v>8.0021765920330334E-2</v>
      </c>
      <c r="Q9" s="288"/>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row>
    <row r="10" spans="1:46" s="130" customFormat="1" ht="25.5">
      <c r="A10" s="140" t="s">
        <v>259</v>
      </c>
      <c r="B10" s="95">
        <v>0</v>
      </c>
      <c r="C10" s="95">
        <v>1</v>
      </c>
      <c r="D10" s="95">
        <v>0</v>
      </c>
      <c r="E10" s="95">
        <v>0</v>
      </c>
      <c r="F10" s="146">
        <v>1</v>
      </c>
      <c r="G10" s="234">
        <v>0</v>
      </c>
      <c r="H10" s="143">
        <v>0.2074688796680498</v>
      </c>
      <c r="I10" s="143">
        <v>0</v>
      </c>
      <c r="J10" s="143">
        <v>0</v>
      </c>
      <c r="K10" s="148">
        <v>0.2232142857142857</v>
      </c>
      <c r="L10" s="149">
        <v>0</v>
      </c>
      <c r="M10" s="149">
        <v>1.5682092618439003E-2</v>
      </c>
      <c r="N10" s="149">
        <v>0</v>
      </c>
      <c r="O10" s="149">
        <v>0</v>
      </c>
      <c r="P10" s="149">
        <v>1.6004353184066067E-2</v>
      </c>
      <c r="Q10" s="288"/>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row>
    <row r="11" spans="1:46" s="130" customFormat="1">
      <c r="A11" s="575" t="s">
        <v>64</v>
      </c>
      <c r="B11" s="95">
        <v>0</v>
      </c>
      <c r="C11" s="95">
        <v>0</v>
      </c>
      <c r="D11" s="95">
        <v>0</v>
      </c>
      <c r="E11" s="95">
        <v>0</v>
      </c>
      <c r="F11" s="146">
        <v>1</v>
      </c>
      <c r="G11" s="234">
        <v>0</v>
      </c>
      <c r="H11" s="143">
        <v>0</v>
      </c>
      <c r="I11" s="143">
        <v>0</v>
      </c>
      <c r="J11" s="143">
        <v>0</v>
      </c>
      <c r="K11" s="148">
        <v>0.2232142857142857</v>
      </c>
      <c r="L11" s="149">
        <v>0</v>
      </c>
      <c r="M11" s="149">
        <v>0</v>
      </c>
      <c r="N11" s="149">
        <v>0</v>
      </c>
      <c r="O11" s="149">
        <v>0</v>
      </c>
      <c r="P11" s="149">
        <v>1.6004353184066067E-2</v>
      </c>
      <c r="Q11" s="288"/>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row>
    <row r="12" spans="1:46" s="130" customFormat="1" ht="25.5">
      <c r="A12" s="140" t="s">
        <v>58</v>
      </c>
      <c r="B12" s="95">
        <v>406</v>
      </c>
      <c r="C12" s="95">
        <v>364</v>
      </c>
      <c r="D12" s="95">
        <v>342</v>
      </c>
      <c r="E12" s="95">
        <v>321</v>
      </c>
      <c r="F12" s="146">
        <v>313</v>
      </c>
      <c r="G12" s="234">
        <v>73.153153153153156</v>
      </c>
      <c r="H12" s="143">
        <v>75.518672199170126</v>
      </c>
      <c r="I12" s="143">
        <v>72.611464968152859</v>
      </c>
      <c r="J12" s="143">
        <v>71.333333333333343</v>
      </c>
      <c r="K12" s="148">
        <v>69.866071428571431</v>
      </c>
      <c r="L12" s="149">
        <v>6.1619718309859151</v>
      </c>
      <c r="M12" s="149">
        <v>5.7082817131117976</v>
      </c>
      <c r="N12" s="149">
        <v>5.2478134110787176</v>
      </c>
      <c r="O12" s="149">
        <v>5.12583035258048</v>
      </c>
      <c r="P12" s="149">
        <v>5.009362546612679</v>
      </c>
      <c r="Q12" s="288"/>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c r="AS12" s="287"/>
      <c r="AT12" s="287"/>
    </row>
    <row r="13" spans="1:46" s="131" customFormat="1" ht="25.5">
      <c r="A13" s="140" t="s">
        <v>59</v>
      </c>
      <c r="B13" s="95">
        <v>144</v>
      </c>
      <c r="C13" s="95">
        <v>117</v>
      </c>
      <c r="D13" s="95">
        <v>126</v>
      </c>
      <c r="E13" s="95">
        <v>127</v>
      </c>
      <c r="F13" s="146">
        <v>128</v>
      </c>
      <c r="G13" s="234">
        <v>25.945945945945947</v>
      </c>
      <c r="H13" s="143">
        <v>24.273858921161825</v>
      </c>
      <c r="I13" s="143">
        <v>26.751592356687897</v>
      </c>
      <c r="J13" s="143">
        <v>28.222222222222221</v>
      </c>
      <c r="K13" s="148">
        <v>28.571428571428569</v>
      </c>
      <c r="L13" s="149">
        <v>2.1855269548324427</v>
      </c>
      <c r="M13" s="149">
        <v>1.8348048363573635</v>
      </c>
      <c r="N13" s="149">
        <v>1.9334049409237379</v>
      </c>
      <c r="O13" s="149">
        <v>2.0279764946346446</v>
      </c>
      <c r="P13" s="149">
        <v>2.0485572075604566</v>
      </c>
      <c r="Q13" s="288"/>
      <c r="R13" s="287"/>
      <c r="S13" s="287"/>
      <c r="T13" s="287"/>
      <c r="U13" s="287"/>
      <c r="V13" s="287"/>
      <c r="W13" s="287"/>
      <c r="X13" s="287"/>
      <c r="Y13" s="287"/>
      <c r="Z13" s="287"/>
      <c r="AA13" s="287"/>
      <c r="AB13" s="287"/>
      <c r="AC13" s="287"/>
      <c r="AD13" s="287"/>
      <c r="AE13" s="287"/>
      <c r="AF13" s="287"/>
      <c r="AG13" s="287"/>
      <c r="AH13" s="287"/>
      <c r="AI13" s="287"/>
      <c r="AJ13" s="287"/>
      <c r="AK13" s="287"/>
      <c r="AL13" s="287"/>
      <c r="AM13" s="287"/>
      <c r="AN13" s="287"/>
      <c r="AO13" s="287"/>
      <c r="AP13" s="287"/>
      <c r="AQ13" s="287"/>
      <c r="AR13" s="287"/>
      <c r="AS13" s="287"/>
      <c r="AT13" s="287"/>
    </row>
    <row r="14" spans="1:46" s="130" customFormat="1" ht="25.5">
      <c r="A14" s="140" t="s">
        <v>68</v>
      </c>
      <c r="B14" s="95">
        <v>1</v>
      </c>
      <c r="C14" s="95">
        <v>0</v>
      </c>
      <c r="D14" s="95">
        <v>0</v>
      </c>
      <c r="E14" s="95">
        <v>0</v>
      </c>
      <c r="F14" s="146">
        <v>0</v>
      </c>
      <c r="G14" s="234">
        <v>0.18018018018018017</v>
      </c>
      <c r="H14" s="143">
        <v>0</v>
      </c>
      <c r="I14" s="143">
        <v>0</v>
      </c>
      <c r="J14" s="143">
        <v>0</v>
      </c>
      <c r="K14" s="148">
        <v>0</v>
      </c>
      <c r="L14" s="149">
        <v>1.5177270519669743E-2</v>
      </c>
      <c r="M14" s="149">
        <v>0</v>
      </c>
      <c r="N14" s="149">
        <v>0</v>
      </c>
      <c r="O14" s="149">
        <v>0</v>
      </c>
      <c r="P14" s="149">
        <v>0</v>
      </c>
      <c r="Q14" s="288"/>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row>
    <row r="15" spans="1:46" s="130" customFormat="1">
      <c r="A15" s="498" t="s">
        <v>539</v>
      </c>
      <c r="B15" s="95">
        <v>0</v>
      </c>
      <c r="C15" s="95">
        <v>0</v>
      </c>
      <c r="D15" s="95">
        <v>2</v>
      </c>
      <c r="E15" s="95">
        <v>0</v>
      </c>
      <c r="F15" s="146">
        <v>0</v>
      </c>
      <c r="G15" s="234">
        <v>0</v>
      </c>
      <c r="H15" s="143">
        <v>0</v>
      </c>
      <c r="I15" s="143">
        <v>0.42462845010615713</v>
      </c>
      <c r="J15" s="143">
        <v>0</v>
      </c>
      <c r="K15" s="148">
        <v>0</v>
      </c>
      <c r="L15" s="149">
        <v>0</v>
      </c>
      <c r="M15" s="149">
        <v>0</v>
      </c>
      <c r="N15" s="149">
        <v>3.0688967316249809E-2</v>
      </c>
      <c r="O15" s="149">
        <v>0</v>
      </c>
      <c r="P15" s="149">
        <v>0</v>
      </c>
      <c r="Q15" s="288"/>
      <c r="R15" s="287"/>
      <c r="S15" s="287"/>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row>
    <row r="16" spans="1:46" s="130" customFormat="1">
      <c r="A16" s="141" t="s">
        <v>48</v>
      </c>
      <c r="B16" s="144">
        <v>555</v>
      </c>
      <c r="C16" s="144">
        <v>482</v>
      </c>
      <c r="D16" s="144">
        <v>471</v>
      </c>
      <c r="E16" s="144">
        <v>450</v>
      </c>
      <c r="F16" s="147">
        <v>448</v>
      </c>
      <c r="G16" s="426">
        <f>SUM(G8:G15)</f>
        <v>100.00000000000001</v>
      </c>
      <c r="H16" s="154">
        <f t="shared" ref="H16:J16" si="0">SUM(H8:H15)</f>
        <v>100</v>
      </c>
      <c r="I16" s="154">
        <f t="shared" si="0"/>
        <v>99.999999999999986</v>
      </c>
      <c r="J16" s="154">
        <f t="shared" si="0"/>
        <v>100</v>
      </c>
      <c r="K16" s="155">
        <v>100</v>
      </c>
      <c r="L16" s="151">
        <v>8.4233851384167071</v>
      </c>
      <c r="M16" s="151">
        <v>7.5587686420876006</v>
      </c>
      <c r="N16" s="151">
        <v>7.2272518029768298</v>
      </c>
      <c r="O16" s="151">
        <v>7.185743484925907</v>
      </c>
      <c r="P16" s="151">
        <v>7.1699502264615971</v>
      </c>
      <c r="Q16" s="288"/>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row>
    <row r="17" spans="1:46" s="130" customFormat="1" ht="15" customHeight="1">
      <c r="A17" s="405" t="s">
        <v>511</v>
      </c>
      <c r="B17" s="79"/>
      <c r="C17" s="79"/>
      <c r="D17" s="79"/>
      <c r="E17" s="79"/>
      <c r="F17" s="79"/>
      <c r="G17" s="79"/>
      <c r="H17" s="79"/>
      <c r="I17" s="79"/>
      <c r="J17" s="79"/>
      <c r="K17" s="79"/>
      <c r="L17" s="79"/>
      <c r="M17" s="79"/>
      <c r="N17" s="79"/>
      <c r="O17" s="79"/>
      <c r="P17" s="79"/>
      <c r="Q17" s="288"/>
      <c r="R17" s="288"/>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row>
    <row r="18" spans="1:46" s="399" customFormat="1" ht="15" customHeight="1">
      <c r="A18" s="405" t="s">
        <v>512</v>
      </c>
      <c r="B18" s="79"/>
      <c r="C18" s="79"/>
      <c r="D18" s="79"/>
      <c r="E18" s="79"/>
      <c r="F18" s="79"/>
      <c r="G18" s="79"/>
      <c r="H18" s="79"/>
      <c r="I18" s="79"/>
      <c r="J18" s="79"/>
      <c r="K18" s="79"/>
      <c r="L18" s="79"/>
      <c r="M18" s="79"/>
      <c r="N18" s="79"/>
      <c r="O18" s="79"/>
      <c r="P18" s="79"/>
      <c r="Q18" s="288"/>
      <c r="R18" s="288"/>
    </row>
    <row r="19" spans="1:46" s="381" customFormat="1" ht="54.75" customHeight="1">
      <c r="A19" s="648" t="s">
        <v>513</v>
      </c>
      <c r="B19" s="648"/>
      <c r="C19" s="648"/>
      <c r="D19" s="648"/>
      <c r="E19" s="648"/>
      <c r="F19" s="648"/>
      <c r="G19" s="648"/>
      <c r="H19" s="648"/>
      <c r="I19" s="648"/>
      <c r="J19" s="648"/>
      <c r="K19" s="648"/>
      <c r="L19" s="648"/>
      <c r="M19" s="648"/>
      <c r="N19" s="648"/>
      <c r="O19" s="648"/>
      <c r="P19" s="648"/>
      <c r="Q19" s="446"/>
      <c r="R19" s="446"/>
    </row>
    <row r="20" spans="1:46" s="399" customFormat="1">
      <c r="A20" s="79"/>
      <c r="Q20" s="288"/>
      <c r="R20" s="288"/>
    </row>
    <row r="21" spans="1:46" s="130" customFormat="1">
      <c r="A21" s="139"/>
      <c r="Q21" s="288"/>
      <c r="R21" s="288"/>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row>
    <row r="22" spans="1:46" s="139" customFormat="1" ht="25.5" customHeight="1">
      <c r="A22" s="650" t="str">
        <f>Contents!E29</f>
        <v xml:space="preserve">Table 25: Number, percentage and rate of infant deaths by ICD chapter of underlying cause of death, 2008–2012
</v>
      </c>
      <c r="B22" s="650"/>
      <c r="C22" s="650"/>
      <c r="D22" s="650"/>
      <c r="E22" s="650"/>
      <c r="F22" s="650"/>
      <c r="G22" s="650"/>
      <c r="H22" s="650"/>
      <c r="I22" s="650"/>
      <c r="J22" s="650"/>
      <c r="K22" s="650"/>
      <c r="L22" s="650"/>
      <c r="M22" s="650"/>
      <c r="N22" s="650"/>
      <c r="O22" s="650"/>
      <c r="P22" s="650"/>
      <c r="Q22" s="288"/>
      <c r="R22" s="288"/>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row>
    <row r="23" spans="1:46" s="130" customFormat="1">
      <c r="A23" s="654" t="s">
        <v>414</v>
      </c>
      <c r="B23" s="642" t="s">
        <v>342</v>
      </c>
      <c r="C23" s="642"/>
      <c r="D23" s="642"/>
      <c r="E23" s="642"/>
      <c r="F23" s="651"/>
      <c r="G23" s="652" t="s">
        <v>341</v>
      </c>
      <c r="H23" s="642"/>
      <c r="I23" s="642"/>
      <c r="J23" s="642"/>
      <c r="K23" s="651"/>
      <c r="L23" s="653" t="s">
        <v>416</v>
      </c>
      <c r="M23" s="653"/>
      <c r="N23" s="653"/>
      <c r="O23" s="653"/>
      <c r="P23" s="653"/>
      <c r="Q23" s="288"/>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row>
    <row r="24" spans="1:46" s="130" customFormat="1">
      <c r="A24" s="655"/>
      <c r="B24" s="102">
        <v>2008</v>
      </c>
      <c r="C24" s="102">
        <v>2009</v>
      </c>
      <c r="D24" s="102">
        <v>2010</v>
      </c>
      <c r="E24" s="102">
        <v>2011</v>
      </c>
      <c r="F24" s="120">
        <v>2012</v>
      </c>
      <c r="G24" s="133">
        <v>2008</v>
      </c>
      <c r="H24" s="46">
        <v>2009</v>
      </c>
      <c r="I24" s="46">
        <v>2010</v>
      </c>
      <c r="J24" s="46">
        <v>2011</v>
      </c>
      <c r="K24" s="134">
        <v>2012</v>
      </c>
      <c r="L24" s="62">
        <v>2008</v>
      </c>
      <c r="M24" s="62">
        <v>2009</v>
      </c>
      <c r="N24" s="62">
        <v>2010</v>
      </c>
      <c r="O24" s="62">
        <v>2011</v>
      </c>
      <c r="P24" s="62">
        <v>2012</v>
      </c>
      <c r="Q24" s="288"/>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row>
    <row r="25" spans="1:46" s="130" customFormat="1">
      <c r="A25" s="140" t="s">
        <v>61</v>
      </c>
      <c r="B25" s="95">
        <v>8</v>
      </c>
      <c r="C25" s="95">
        <v>13</v>
      </c>
      <c r="D25" s="95">
        <v>7</v>
      </c>
      <c r="E25" s="95">
        <v>9</v>
      </c>
      <c r="F25" s="145">
        <v>4</v>
      </c>
      <c r="G25" s="143">
        <v>2.4691358024691357</v>
      </c>
      <c r="H25" s="143">
        <v>3.9156626506024099</v>
      </c>
      <c r="I25" s="143">
        <v>1.9498607242339834</v>
      </c>
      <c r="J25" s="143">
        <v>2.7863777089783279</v>
      </c>
      <c r="K25" s="148">
        <v>1.3605442176870748</v>
      </c>
      <c r="L25" s="149">
        <v>0.12244960433471598</v>
      </c>
      <c r="M25" s="149">
        <v>0.20541992573279608</v>
      </c>
      <c r="N25" s="149">
        <v>0.10819332601740367</v>
      </c>
      <c r="O25" s="149">
        <v>0.14475504230064015</v>
      </c>
      <c r="P25" s="149">
        <v>6.4479729185137419E-2</v>
      </c>
      <c r="Q25" s="288"/>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row>
    <row r="26" spans="1:46" s="130" customFormat="1">
      <c r="A26" s="140" t="s">
        <v>57</v>
      </c>
      <c r="B26" s="95">
        <v>2</v>
      </c>
      <c r="C26" s="95">
        <v>5</v>
      </c>
      <c r="D26" s="95">
        <v>4</v>
      </c>
      <c r="E26" s="95">
        <v>1</v>
      </c>
      <c r="F26" s="146">
        <v>3</v>
      </c>
      <c r="G26" s="143">
        <v>0.61728395061728392</v>
      </c>
      <c r="H26" s="143">
        <v>1.5060240963855422</v>
      </c>
      <c r="I26" s="143">
        <v>1.1142061281337048</v>
      </c>
      <c r="J26" s="143">
        <v>0.30959752321981426</v>
      </c>
      <c r="K26" s="148">
        <v>1.0204081632653061</v>
      </c>
      <c r="L26" s="149">
        <v>3.0612401083678995E-2</v>
      </c>
      <c r="M26" s="149">
        <v>7.9007663743383097E-2</v>
      </c>
      <c r="N26" s="149">
        <v>6.1824757724230676E-2</v>
      </c>
      <c r="O26" s="149">
        <v>1.6083893588960015E-2</v>
      </c>
      <c r="P26" s="149">
        <v>4.8359796888853064E-2</v>
      </c>
      <c r="Q26" s="288"/>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row>
    <row r="27" spans="1:46" s="130" customFormat="1" ht="25.5">
      <c r="A27" s="140" t="s">
        <v>259</v>
      </c>
      <c r="B27" s="95">
        <v>1</v>
      </c>
      <c r="C27" s="95">
        <v>3</v>
      </c>
      <c r="D27" s="95">
        <v>0</v>
      </c>
      <c r="E27" s="95">
        <v>0</v>
      </c>
      <c r="F27" s="146">
        <v>0</v>
      </c>
      <c r="G27" s="143">
        <v>0.30864197530864196</v>
      </c>
      <c r="H27" s="143">
        <v>0.90361445783132521</v>
      </c>
      <c r="I27" s="143">
        <v>0</v>
      </c>
      <c r="J27" s="143">
        <v>0</v>
      </c>
      <c r="K27" s="148">
        <v>0</v>
      </c>
      <c r="L27" s="149">
        <v>1.5306200541839498E-2</v>
      </c>
      <c r="M27" s="149">
        <v>4.7404598246029862E-2</v>
      </c>
      <c r="N27" s="149">
        <v>0</v>
      </c>
      <c r="O27" s="149">
        <v>0</v>
      </c>
      <c r="P27" s="149">
        <v>0</v>
      </c>
      <c r="Q27" s="288"/>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row>
    <row r="28" spans="1:46" s="130" customFormat="1">
      <c r="A28" s="140" t="s">
        <v>62</v>
      </c>
      <c r="B28" s="95">
        <v>2</v>
      </c>
      <c r="C28" s="95">
        <v>7</v>
      </c>
      <c r="D28" s="95">
        <v>4</v>
      </c>
      <c r="E28" s="95">
        <v>5</v>
      </c>
      <c r="F28" s="146">
        <v>3</v>
      </c>
      <c r="G28" s="143">
        <v>0.61728395061728392</v>
      </c>
      <c r="H28" s="143">
        <v>2.1084337349397591</v>
      </c>
      <c r="I28" s="143">
        <v>1.1142061281337048</v>
      </c>
      <c r="J28" s="143">
        <v>1.5479876160990713</v>
      </c>
      <c r="K28" s="148">
        <v>1.0204081632653061</v>
      </c>
      <c r="L28" s="149">
        <v>3.0612401083678995E-2</v>
      </c>
      <c r="M28" s="149">
        <v>0.11061072924073635</v>
      </c>
      <c r="N28" s="149">
        <v>6.1824757724230676E-2</v>
      </c>
      <c r="O28" s="149">
        <v>8.0419467944800066E-2</v>
      </c>
      <c r="P28" s="149">
        <v>4.8359796888853064E-2</v>
      </c>
      <c r="Q28" s="288"/>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row>
    <row r="29" spans="1:46" s="130" customFormat="1">
      <c r="A29" s="140" t="s">
        <v>63</v>
      </c>
      <c r="B29" s="95">
        <v>4</v>
      </c>
      <c r="C29" s="95">
        <v>3</v>
      </c>
      <c r="D29" s="95">
        <v>8</v>
      </c>
      <c r="E29" s="95">
        <v>7</v>
      </c>
      <c r="F29" s="146">
        <v>7</v>
      </c>
      <c r="G29" s="143">
        <v>1.2345679012345678</v>
      </c>
      <c r="H29" s="143">
        <v>0.90361445783132521</v>
      </c>
      <c r="I29" s="143">
        <v>2.2284122562674096</v>
      </c>
      <c r="J29" s="143">
        <v>2.1671826625386998</v>
      </c>
      <c r="K29" s="148">
        <v>2.3809523809523809</v>
      </c>
      <c r="L29" s="149">
        <v>6.122480216735799E-2</v>
      </c>
      <c r="M29" s="149">
        <v>4.7404598246029862E-2</v>
      </c>
      <c r="N29" s="149">
        <v>0.12364951544846135</v>
      </c>
      <c r="O29" s="149">
        <v>0.11258725512272011</v>
      </c>
      <c r="P29" s="149">
        <v>0.11283952607399049</v>
      </c>
      <c r="Q29" s="288"/>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row>
    <row r="30" spans="1:46" s="130" customFormat="1">
      <c r="A30" s="575" t="s">
        <v>64</v>
      </c>
      <c r="B30" s="95">
        <v>5</v>
      </c>
      <c r="C30" s="95">
        <v>3</v>
      </c>
      <c r="D30" s="95">
        <v>5</v>
      </c>
      <c r="E30" s="95">
        <v>3</v>
      </c>
      <c r="F30" s="146">
        <v>3</v>
      </c>
      <c r="G30" s="143">
        <v>1.5432098765432098</v>
      </c>
      <c r="H30" s="143">
        <v>0.90361445783132521</v>
      </c>
      <c r="I30" s="143">
        <v>1.392757660167131</v>
      </c>
      <c r="J30" s="143">
        <v>0.92879256965944268</v>
      </c>
      <c r="K30" s="148">
        <v>1.0204081632653061</v>
      </c>
      <c r="L30" s="149">
        <v>7.6531002709197493E-2</v>
      </c>
      <c r="M30" s="149">
        <v>4.7404598246029862E-2</v>
      </c>
      <c r="N30" s="149">
        <v>7.728094715528834E-2</v>
      </c>
      <c r="O30" s="149">
        <v>4.8251680766880044E-2</v>
      </c>
      <c r="P30" s="149">
        <v>4.8359796888853064E-2</v>
      </c>
      <c r="Q30" s="288"/>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row>
    <row r="31" spans="1:46" s="130" customFormat="1">
      <c r="A31" s="140" t="s">
        <v>65</v>
      </c>
      <c r="B31" s="95">
        <v>11</v>
      </c>
      <c r="C31" s="95">
        <v>11</v>
      </c>
      <c r="D31" s="95">
        <v>10</v>
      </c>
      <c r="E31" s="95">
        <v>8</v>
      </c>
      <c r="F31" s="146">
        <v>12</v>
      </c>
      <c r="G31" s="143">
        <v>3.3950617283950617</v>
      </c>
      <c r="H31" s="143">
        <v>3.3132530120481931</v>
      </c>
      <c r="I31" s="143">
        <v>2.785515320334262</v>
      </c>
      <c r="J31" s="143">
        <v>2.4767801857585141</v>
      </c>
      <c r="K31" s="148">
        <v>4.0816326530612246</v>
      </c>
      <c r="L31" s="149">
        <v>0.1683682059602345</v>
      </c>
      <c r="M31" s="149">
        <v>0.17381686023544282</v>
      </c>
      <c r="N31" s="149">
        <v>0.15456189431057668</v>
      </c>
      <c r="O31" s="149">
        <v>0.12867114871168012</v>
      </c>
      <c r="P31" s="149">
        <v>0.19343918755541226</v>
      </c>
      <c r="Q31" s="288"/>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row>
    <row r="32" spans="1:46" s="130" customFormat="1">
      <c r="A32" s="140" t="s">
        <v>66</v>
      </c>
      <c r="B32" s="95">
        <v>3</v>
      </c>
      <c r="C32" s="95">
        <v>0</v>
      </c>
      <c r="D32" s="95">
        <v>0</v>
      </c>
      <c r="E32" s="95">
        <v>1</v>
      </c>
      <c r="F32" s="146">
        <v>0</v>
      </c>
      <c r="G32" s="143">
        <v>0.92592592592592582</v>
      </c>
      <c r="H32" s="143">
        <v>0</v>
      </c>
      <c r="I32" s="143">
        <v>0</v>
      </c>
      <c r="J32" s="143">
        <v>0.30959752321981426</v>
      </c>
      <c r="K32" s="148">
        <v>0</v>
      </c>
      <c r="L32" s="149">
        <v>4.5918601625518495E-2</v>
      </c>
      <c r="M32" s="149">
        <v>0</v>
      </c>
      <c r="N32" s="149">
        <v>0</v>
      </c>
      <c r="O32" s="149">
        <v>1.6083893588960015E-2</v>
      </c>
      <c r="P32" s="149">
        <v>0</v>
      </c>
      <c r="Q32" s="288"/>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row>
    <row r="33" spans="1:46" s="130" customFormat="1">
      <c r="A33" s="140" t="s">
        <v>260</v>
      </c>
      <c r="B33" s="95">
        <v>0</v>
      </c>
      <c r="C33" s="95">
        <v>0</v>
      </c>
      <c r="D33" s="95">
        <v>1</v>
      </c>
      <c r="E33" s="95">
        <v>0</v>
      </c>
      <c r="F33" s="146">
        <v>0</v>
      </c>
      <c r="G33" s="143">
        <v>0</v>
      </c>
      <c r="H33" s="143">
        <v>0</v>
      </c>
      <c r="I33" s="143">
        <v>0.2785515320334262</v>
      </c>
      <c r="J33" s="143">
        <v>0</v>
      </c>
      <c r="K33" s="148">
        <v>0</v>
      </c>
      <c r="L33" s="149">
        <v>0</v>
      </c>
      <c r="M33" s="149">
        <v>0</v>
      </c>
      <c r="N33" s="149">
        <v>1.5456189431057669E-2</v>
      </c>
      <c r="O33" s="149">
        <v>0</v>
      </c>
      <c r="P33" s="149">
        <v>0</v>
      </c>
      <c r="Q33" s="288"/>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row>
    <row r="34" spans="1:46" s="130" customFormat="1" ht="25.5">
      <c r="A34" s="140" t="s">
        <v>261</v>
      </c>
      <c r="B34" s="95">
        <v>1</v>
      </c>
      <c r="C34" s="95">
        <v>0</v>
      </c>
      <c r="D34" s="95">
        <v>0</v>
      </c>
      <c r="E34" s="95">
        <v>0</v>
      </c>
      <c r="F34" s="146">
        <v>0</v>
      </c>
      <c r="G34" s="143">
        <v>0.30864197530864196</v>
      </c>
      <c r="H34" s="143">
        <v>0</v>
      </c>
      <c r="I34" s="143">
        <v>0</v>
      </c>
      <c r="J34" s="143">
        <v>0</v>
      </c>
      <c r="K34" s="148">
        <v>0</v>
      </c>
      <c r="L34" s="149">
        <v>1.5306200541839498E-2</v>
      </c>
      <c r="M34" s="149">
        <v>0</v>
      </c>
      <c r="N34" s="149">
        <v>0</v>
      </c>
      <c r="O34" s="149">
        <v>0</v>
      </c>
      <c r="P34" s="149">
        <v>0</v>
      </c>
      <c r="Q34" s="288"/>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row>
    <row r="35" spans="1:46" s="130" customFormat="1">
      <c r="A35" s="140" t="s">
        <v>67</v>
      </c>
      <c r="B35" s="95">
        <v>0</v>
      </c>
      <c r="C35" s="95">
        <v>0</v>
      </c>
      <c r="D35" s="95">
        <v>2</v>
      </c>
      <c r="E35" s="95">
        <v>1</v>
      </c>
      <c r="F35" s="146">
        <v>0</v>
      </c>
      <c r="G35" s="143">
        <v>0</v>
      </c>
      <c r="H35" s="143">
        <v>0</v>
      </c>
      <c r="I35" s="143">
        <v>0.55710306406685239</v>
      </c>
      <c r="J35" s="143">
        <v>0.30959752321981426</v>
      </c>
      <c r="K35" s="148">
        <v>0</v>
      </c>
      <c r="L35" s="149">
        <v>0</v>
      </c>
      <c r="M35" s="149">
        <v>0</v>
      </c>
      <c r="N35" s="149">
        <v>3.0912378862115338E-2</v>
      </c>
      <c r="O35" s="149">
        <v>1.6083893588960015E-2</v>
      </c>
      <c r="P35" s="149">
        <v>0</v>
      </c>
      <c r="Q35" s="288"/>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row>
    <row r="36" spans="1:46" s="130" customFormat="1" ht="25.5">
      <c r="A36" s="140" t="s">
        <v>58</v>
      </c>
      <c r="B36" s="95">
        <v>139</v>
      </c>
      <c r="C36" s="95">
        <v>150</v>
      </c>
      <c r="D36" s="95">
        <v>171</v>
      </c>
      <c r="E36" s="95">
        <v>147</v>
      </c>
      <c r="F36" s="146">
        <v>148</v>
      </c>
      <c r="G36" s="143">
        <v>42.901234567901234</v>
      </c>
      <c r="H36" s="143">
        <v>45.180722891566269</v>
      </c>
      <c r="I36" s="143">
        <v>47.632311977715879</v>
      </c>
      <c r="J36" s="143">
        <v>45.51083591331269</v>
      </c>
      <c r="K36" s="148">
        <v>50.34013605442177</v>
      </c>
      <c r="L36" s="149">
        <v>2.1275618753156902</v>
      </c>
      <c r="M36" s="149">
        <v>2.3702299123014932</v>
      </c>
      <c r="N36" s="149">
        <v>2.6430083927108607</v>
      </c>
      <c r="O36" s="149">
        <v>2.3643323575771222</v>
      </c>
      <c r="P36" s="149">
        <v>2.3857499798500847</v>
      </c>
      <c r="Q36" s="288"/>
      <c r="R36" s="287"/>
      <c r="S36" s="287"/>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row>
    <row r="37" spans="1:46" s="130" customFormat="1" ht="25.5">
      <c r="A37" s="140" t="s">
        <v>59</v>
      </c>
      <c r="B37" s="95">
        <v>74</v>
      </c>
      <c r="C37" s="95">
        <v>69</v>
      </c>
      <c r="D37" s="95">
        <v>81</v>
      </c>
      <c r="E37" s="95">
        <v>77</v>
      </c>
      <c r="F37" s="146">
        <v>72</v>
      </c>
      <c r="G37" s="143">
        <v>22.839506172839506</v>
      </c>
      <c r="H37" s="143">
        <v>20.783132530120483</v>
      </c>
      <c r="I37" s="143">
        <v>22.562674094707521</v>
      </c>
      <c r="J37" s="143">
        <v>23.839009287925698</v>
      </c>
      <c r="K37" s="148">
        <v>24.489795918367346</v>
      </c>
      <c r="L37" s="149">
        <v>1.1326588400961231</v>
      </c>
      <c r="M37" s="149">
        <v>1.0903057596586869</v>
      </c>
      <c r="N37" s="149">
        <v>1.2519513439156709</v>
      </c>
      <c r="O37" s="149">
        <v>1.2384598063499213</v>
      </c>
      <c r="P37" s="149">
        <v>1.1606351253324738</v>
      </c>
      <c r="Q37" s="288"/>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row>
    <row r="38" spans="1:46" s="130" customFormat="1" ht="25.5">
      <c r="A38" s="140" t="s">
        <v>68</v>
      </c>
      <c r="B38" s="95">
        <v>38</v>
      </c>
      <c r="C38" s="95">
        <v>38</v>
      </c>
      <c r="D38" s="95">
        <v>29</v>
      </c>
      <c r="E38" s="95">
        <v>31</v>
      </c>
      <c r="F38" s="146">
        <v>21</v>
      </c>
      <c r="G38" s="143">
        <v>11.728395061728394</v>
      </c>
      <c r="H38" s="143">
        <v>11.445783132530121</v>
      </c>
      <c r="I38" s="143">
        <v>8.0779944289693599</v>
      </c>
      <c r="J38" s="143">
        <v>9.5975232198142422</v>
      </c>
      <c r="K38" s="148">
        <v>7.1428571428571423</v>
      </c>
      <c r="L38" s="149">
        <v>0.58163562058990093</v>
      </c>
      <c r="M38" s="149">
        <v>0.60045824444971163</v>
      </c>
      <c r="N38" s="149">
        <v>0.44822949350067237</v>
      </c>
      <c r="O38" s="149">
        <v>0.49860070125776051</v>
      </c>
      <c r="P38" s="149">
        <v>0.33851857822197146</v>
      </c>
      <c r="Q38" s="288"/>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row>
    <row r="39" spans="1:46" s="130" customFormat="1">
      <c r="A39" s="498" t="s">
        <v>539</v>
      </c>
      <c r="B39" s="95">
        <v>36</v>
      </c>
      <c r="C39" s="95">
        <v>30</v>
      </c>
      <c r="D39" s="95">
        <v>37</v>
      </c>
      <c r="E39" s="95">
        <v>33</v>
      </c>
      <c r="F39" s="146">
        <v>21</v>
      </c>
      <c r="G39" s="143">
        <v>11.111111111111111</v>
      </c>
      <c r="H39" s="143">
        <v>9.0361445783132535</v>
      </c>
      <c r="I39" s="143">
        <v>10.30640668523677</v>
      </c>
      <c r="J39" s="143">
        <v>10.216718266253871</v>
      </c>
      <c r="K39" s="148">
        <v>7.1428571428571423</v>
      </c>
      <c r="L39" s="149">
        <v>0.55102321950622202</v>
      </c>
      <c r="M39" s="149">
        <v>0.47404598246029866</v>
      </c>
      <c r="N39" s="149">
        <v>0.57187900894913368</v>
      </c>
      <c r="O39" s="149">
        <v>0.53076848843568047</v>
      </c>
      <c r="P39" s="149">
        <v>0.33851857822197146</v>
      </c>
      <c r="Q39" s="288"/>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row>
    <row r="40" spans="1:46" s="130" customFormat="1">
      <c r="A40" s="141" t="s">
        <v>48</v>
      </c>
      <c r="B40" s="144">
        <v>324</v>
      </c>
      <c r="C40" s="144">
        <v>332</v>
      </c>
      <c r="D40" s="144">
        <v>359</v>
      </c>
      <c r="E40" s="144">
        <v>323</v>
      </c>
      <c r="F40" s="147">
        <v>294</v>
      </c>
      <c r="G40" s="426">
        <f>SUM(G25:G39)</f>
        <v>100</v>
      </c>
      <c r="H40" s="154">
        <f t="shared" ref="H40:J40" si="1">SUM(H25:H39)</f>
        <v>100.00000000000001</v>
      </c>
      <c r="I40" s="154">
        <f t="shared" si="1"/>
        <v>100</v>
      </c>
      <c r="J40" s="154">
        <f t="shared" si="1"/>
        <v>100</v>
      </c>
      <c r="K40" s="155">
        <v>99.999999999999986</v>
      </c>
      <c r="L40" s="150">
        <v>4.959208975555998</v>
      </c>
      <c r="M40" s="151">
        <v>5.2461088725606384</v>
      </c>
      <c r="N40" s="151">
        <v>5.5487720057497025</v>
      </c>
      <c r="O40" s="151">
        <v>5.1950976292340849</v>
      </c>
      <c r="P40" s="151">
        <v>4.7392600951076007</v>
      </c>
      <c r="Q40" s="288"/>
      <c r="R40" s="287"/>
      <c r="S40" s="287"/>
      <c r="T40" s="287"/>
      <c r="U40" s="287"/>
      <c r="V40" s="287"/>
      <c r="W40" s="287"/>
      <c r="X40" s="287"/>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row>
    <row r="41" spans="1:46" s="130" customFormat="1">
      <c r="A41" s="444" t="s">
        <v>511</v>
      </c>
      <c r="Q41" s="288"/>
    </row>
    <row r="42" spans="1:46" s="152" customFormat="1">
      <c r="A42" s="444" t="s">
        <v>504</v>
      </c>
      <c r="Q42" s="288"/>
    </row>
    <row r="43" spans="1:46" s="93" customFormat="1" ht="54" customHeight="1">
      <c r="A43" s="648" t="s">
        <v>514</v>
      </c>
      <c r="B43" s="648"/>
      <c r="C43" s="648"/>
      <c r="D43" s="648"/>
      <c r="E43" s="648"/>
      <c r="F43" s="648"/>
      <c r="G43" s="648"/>
      <c r="H43" s="648"/>
      <c r="I43" s="648"/>
      <c r="J43" s="648"/>
      <c r="K43" s="648"/>
      <c r="L43" s="648"/>
      <c r="M43" s="648"/>
      <c r="N43" s="648"/>
      <c r="O43" s="648"/>
      <c r="P43" s="648"/>
      <c r="Q43" s="172"/>
    </row>
    <row r="44" spans="1:46">
      <c r="Q44" s="288"/>
    </row>
    <row r="45" spans="1:46">
      <c r="Q45" s="288"/>
    </row>
    <row r="46" spans="1:46">
      <c r="Q46" s="288"/>
    </row>
    <row r="47" spans="1:46">
      <c r="Q47" s="288"/>
    </row>
    <row r="48" spans="1:46">
      <c r="Q48" s="288"/>
    </row>
    <row r="49" spans="17:17">
      <c r="Q49" s="288"/>
    </row>
    <row r="50" spans="17:17">
      <c r="Q50" s="288"/>
    </row>
    <row r="51" spans="17:17">
      <c r="Q51" s="288"/>
    </row>
  </sheetData>
  <mergeCells count="12">
    <mergeCell ref="A43:P43"/>
    <mergeCell ref="A5:P5"/>
    <mergeCell ref="A22:P22"/>
    <mergeCell ref="B23:F23"/>
    <mergeCell ref="G23:K23"/>
    <mergeCell ref="L23:P23"/>
    <mergeCell ref="A23:A24"/>
    <mergeCell ref="B6:F6"/>
    <mergeCell ref="G6:K6"/>
    <mergeCell ref="L6:P6"/>
    <mergeCell ref="A6:A7"/>
    <mergeCell ref="A19:P19"/>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76" orientation="landscape" r:id="rId1"/>
  <headerFooter>
    <oddFooter>&amp;L&amp;"Arial,Regular"&amp;8&amp;K01+023Fetal and Infant Deaths 2012&amp;R&amp;"Arial,Regular"&amp;8&amp;K01+022Page &amp;P of &amp;N</oddFooter>
  </headerFooter>
  <rowBreaks count="1" manualBreakCount="1">
    <brk id="20" max="15"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B122"/>
  <sheetViews>
    <sheetView zoomScaleNormal="100" workbookViewId="0">
      <pane ySplit="3" topLeftCell="A4" activePane="bottomLeft" state="frozen"/>
      <selection activeCell="F28" sqref="F28"/>
      <selection pane="bottomLeft" activeCell="D33" sqref="D33"/>
    </sheetView>
  </sheetViews>
  <sheetFormatPr defaultRowHeight="15"/>
  <cols>
    <col min="1" max="1" width="51.28515625" style="139" customWidth="1"/>
    <col min="2" max="4" width="8" style="152" customWidth="1"/>
    <col min="5" max="5" width="8.7109375" style="531" customWidth="1"/>
    <col min="6" max="9" width="8" style="152" customWidth="1"/>
    <col min="10" max="10" width="8.42578125" style="531" customWidth="1"/>
    <col min="11" max="18" width="8" style="152" customWidth="1"/>
    <col min="19" max="16384" width="9.140625" style="152"/>
  </cols>
  <sheetData>
    <row r="1" spans="1:28" s="153" customFormat="1">
      <c r="A1" s="115" t="s">
        <v>199</v>
      </c>
      <c r="B1" s="115" t="s">
        <v>135</v>
      </c>
      <c r="C1" s="115" t="s">
        <v>214</v>
      </c>
      <c r="F1" s="83"/>
      <c r="G1" s="115"/>
      <c r="H1" s="116"/>
    </row>
    <row r="2" spans="1:28" s="153" customFormat="1">
      <c r="A2" s="136"/>
      <c r="B2" s="116"/>
      <c r="C2" s="83"/>
      <c r="D2" s="83"/>
      <c r="E2" s="83"/>
      <c r="F2" s="83"/>
      <c r="G2" s="83"/>
    </row>
    <row r="3" spans="1:28" s="153" customFormat="1" ht="20.25">
      <c r="A3" s="137" t="s">
        <v>348</v>
      </c>
      <c r="H3" s="94"/>
    </row>
    <row r="4" spans="1:28">
      <c r="A4" s="138"/>
    </row>
    <row r="5" spans="1:28" ht="19.5" customHeight="1">
      <c r="A5" s="650" t="str">
        <f>Contents!E30</f>
        <v xml:space="preserve">Table 26: Number of fetal and infant deaths for each ethnic group, by ICD chapter and 3-character-code of underlying cause of death, 2012
</v>
      </c>
      <c r="B5" s="650"/>
      <c r="C5" s="650"/>
      <c r="D5" s="650"/>
      <c r="E5" s="650"/>
      <c r="F5" s="650"/>
      <c r="G5" s="650"/>
      <c r="H5" s="650"/>
      <c r="I5" s="650"/>
      <c r="J5" s="650"/>
      <c r="K5" s="650"/>
      <c r="L5" s="650"/>
      <c r="M5" s="650"/>
      <c r="N5" s="650"/>
      <c r="O5" s="650"/>
      <c r="P5" s="650"/>
      <c r="Q5" s="650"/>
      <c r="R5" s="650"/>
    </row>
    <row r="6" spans="1:28">
      <c r="A6" s="641" t="s">
        <v>417</v>
      </c>
      <c r="B6" s="656" t="s">
        <v>178</v>
      </c>
      <c r="C6" s="656"/>
      <c r="D6" s="656"/>
      <c r="E6" s="656"/>
      <c r="F6" s="657"/>
      <c r="G6" s="658" t="s">
        <v>179</v>
      </c>
      <c r="H6" s="658"/>
      <c r="I6" s="658"/>
      <c r="J6" s="658"/>
      <c r="K6" s="658"/>
      <c r="L6" s="59"/>
      <c r="M6" s="59"/>
      <c r="N6" s="59"/>
      <c r="O6" s="59"/>
      <c r="P6" s="59"/>
      <c r="Q6" s="59"/>
      <c r="R6" s="59"/>
      <c r="S6" s="59"/>
      <c r="T6" s="59"/>
      <c r="U6" s="59"/>
      <c r="V6" s="59"/>
      <c r="W6" s="59"/>
      <c r="X6" s="59"/>
      <c r="Y6" s="59"/>
      <c r="Z6" s="59"/>
      <c r="AA6" s="59"/>
      <c r="AB6" s="59"/>
    </row>
    <row r="7" spans="1:28" ht="36">
      <c r="A7" s="631"/>
      <c r="B7" s="504" t="s">
        <v>80</v>
      </c>
      <c r="C7" s="504" t="s">
        <v>403</v>
      </c>
      <c r="D7" s="504" t="s">
        <v>551</v>
      </c>
      <c r="E7" s="504" t="s">
        <v>552</v>
      </c>
      <c r="F7" s="505" t="s">
        <v>48</v>
      </c>
      <c r="G7" s="35" t="s">
        <v>80</v>
      </c>
      <c r="H7" s="504" t="s">
        <v>403</v>
      </c>
      <c r="I7" s="504" t="s">
        <v>551</v>
      </c>
      <c r="J7" s="504" t="s">
        <v>552</v>
      </c>
      <c r="K7" s="35" t="s">
        <v>48</v>
      </c>
      <c r="L7" s="59"/>
      <c r="M7" s="59"/>
      <c r="N7" s="59"/>
      <c r="O7" s="59"/>
      <c r="P7" s="59"/>
      <c r="Q7" s="59"/>
      <c r="R7" s="59"/>
      <c r="S7" s="59"/>
      <c r="T7" s="59"/>
      <c r="U7" s="59"/>
      <c r="V7" s="59"/>
      <c r="W7" s="59"/>
      <c r="X7" s="59"/>
      <c r="Y7" s="59"/>
      <c r="Z7" s="59"/>
      <c r="AA7" s="59"/>
      <c r="AB7" s="59"/>
    </row>
    <row r="8" spans="1:28">
      <c r="A8" s="135" t="s">
        <v>61</v>
      </c>
      <c r="B8" s="156">
        <v>0</v>
      </c>
      <c r="C8" s="156">
        <v>0</v>
      </c>
      <c r="D8" s="156">
        <v>0</v>
      </c>
      <c r="E8" s="156">
        <v>0</v>
      </c>
      <c r="F8" s="157">
        <v>0</v>
      </c>
      <c r="G8" s="158">
        <v>2</v>
      </c>
      <c r="H8" s="158">
        <v>1</v>
      </c>
      <c r="I8" s="158">
        <v>0</v>
      </c>
      <c r="J8" s="158">
        <v>1</v>
      </c>
      <c r="K8" s="158">
        <v>4</v>
      </c>
      <c r="L8" s="59"/>
      <c r="M8" s="59"/>
      <c r="N8" s="59"/>
      <c r="O8" s="59"/>
      <c r="P8" s="59"/>
      <c r="Q8" s="59"/>
      <c r="R8" s="59"/>
      <c r="S8" s="59"/>
      <c r="T8" s="59"/>
      <c r="U8" s="59"/>
      <c r="V8" s="59"/>
      <c r="W8" s="59"/>
      <c r="X8" s="59"/>
      <c r="Y8" s="59"/>
      <c r="Z8" s="59"/>
      <c r="AA8" s="59"/>
      <c r="AB8" s="59"/>
    </row>
    <row r="9" spans="1:28">
      <c r="A9" s="162" t="s">
        <v>312</v>
      </c>
      <c r="B9" s="159"/>
      <c r="C9" s="159"/>
      <c r="D9" s="159"/>
      <c r="E9" s="159"/>
      <c r="F9" s="160"/>
      <c r="G9" s="161">
        <v>1</v>
      </c>
      <c r="H9" s="161"/>
      <c r="I9" s="161"/>
      <c r="J9" s="161"/>
      <c r="K9" s="161">
        <v>1</v>
      </c>
      <c r="L9" s="59"/>
      <c r="M9" s="59"/>
      <c r="N9" s="59"/>
      <c r="O9" s="59"/>
      <c r="P9" s="59"/>
      <c r="Q9" s="59"/>
      <c r="R9" s="59"/>
      <c r="S9" s="59"/>
      <c r="T9" s="59"/>
      <c r="U9" s="59"/>
      <c r="V9" s="59"/>
      <c r="W9" s="59"/>
      <c r="X9" s="59"/>
      <c r="Y9" s="59"/>
      <c r="Z9" s="59"/>
      <c r="AA9" s="59"/>
      <c r="AB9" s="59"/>
    </row>
    <row r="10" spans="1:28">
      <c r="A10" s="162" t="s">
        <v>442</v>
      </c>
      <c r="B10" s="159"/>
      <c r="C10" s="159"/>
      <c r="D10" s="159"/>
      <c r="E10" s="159"/>
      <c r="F10" s="160"/>
      <c r="G10" s="161"/>
      <c r="H10" s="161">
        <v>1</v>
      </c>
      <c r="I10" s="161"/>
      <c r="J10" s="161"/>
      <c r="K10" s="161">
        <v>1</v>
      </c>
      <c r="L10" s="59"/>
      <c r="M10" s="59"/>
      <c r="N10" s="59"/>
      <c r="O10" s="59"/>
      <c r="P10" s="59"/>
      <c r="Q10" s="59"/>
      <c r="R10" s="59"/>
      <c r="S10" s="59"/>
      <c r="T10" s="59"/>
      <c r="U10" s="59"/>
      <c r="V10" s="59"/>
      <c r="W10" s="59"/>
      <c r="X10" s="59"/>
      <c r="Y10" s="59"/>
      <c r="Z10" s="59"/>
      <c r="AA10" s="59"/>
      <c r="AB10" s="59"/>
    </row>
    <row r="11" spans="1:28">
      <c r="A11" s="162" t="s">
        <v>443</v>
      </c>
      <c r="B11" s="159"/>
      <c r="C11" s="159"/>
      <c r="D11" s="159"/>
      <c r="E11" s="159"/>
      <c r="F11" s="160"/>
      <c r="G11" s="161"/>
      <c r="H11" s="161"/>
      <c r="I11" s="161"/>
      <c r="J11" s="161">
        <v>1</v>
      </c>
      <c r="K11" s="161">
        <v>1</v>
      </c>
      <c r="L11" s="59"/>
      <c r="M11" s="59"/>
      <c r="N11" s="59"/>
      <c r="O11" s="59"/>
      <c r="P11" s="59"/>
      <c r="Q11" s="59"/>
      <c r="R11" s="59"/>
      <c r="S11" s="59"/>
      <c r="T11" s="59"/>
      <c r="U11" s="59"/>
      <c r="V11" s="59"/>
      <c r="W11" s="59"/>
      <c r="X11" s="59"/>
      <c r="Y11" s="59"/>
      <c r="Z11" s="59"/>
      <c r="AA11" s="59"/>
      <c r="AB11" s="59"/>
    </row>
    <row r="12" spans="1:28">
      <c r="A12" s="162" t="s">
        <v>313</v>
      </c>
      <c r="B12" s="159"/>
      <c r="C12" s="159"/>
      <c r="D12" s="159"/>
      <c r="E12" s="159"/>
      <c r="F12" s="160"/>
      <c r="G12" s="161">
        <v>1</v>
      </c>
      <c r="H12" s="161"/>
      <c r="I12" s="161"/>
      <c r="J12" s="161"/>
      <c r="K12" s="161">
        <v>1</v>
      </c>
      <c r="L12" s="59"/>
      <c r="M12" s="59"/>
      <c r="N12" s="59"/>
      <c r="O12" s="59"/>
      <c r="P12" s="59"/>
      <c r="Q12" s="59"/>
      <c r="R12" s="59"/>
      <c r="S12" s="59"/>
      <c r="T12" s="59"/>
      <c r="U12" s="59"/>
      <c r="V12" s="59"/>
      <c r="W12" s="59"/>
      <c r="X12" s="59"/>
      <c r="Y12" s="59"/>
      <c r="Z12" s="59"/>
      <c r="AA12" s="59"/>
      <c r="AB12" s="59"/>
    </row>
    <row r="13" spans="1:28">
      <c r="A13" s="142" t="s">
        <v>57</v>
      </c>
      <c r="B13" s="156">
        <v>1</v>
      </c>
      <c r="C13" s="156">
        <v>1</v>
      </c>
      <c r="D13" s="156">
        <v>2</v>
      </c>
      <c r="E13" s="156">
        <v>1</v>
      </c>
      <c r="F13" s="157">
        <v>5</v>
      </c>
      <c r="G13" s="158">
        <v>0</v>
      </c>
      <c r="H13" s="158">
        <v>0</v>
      </c>
      <c r="I13" s="158">
        <v>1</v>
      </c>
      <c r="J13" s="158">
        <v>2</v>
      </c>
      <c r="K13" s="158">
        <v>3</v>
      </c>
      <c r="L13" s="59"/>
      <c r="M13" s="59"/>
      <c r="N13" s="59"/>
      <c r="O13" s="59"/>
      <c r="P13" s="59"/>
      <c r="Q13" s="59"/>
      <c r="R13" s="59"/>
      <c r="S13" s="59"/>
      <c r="T13" s="59"/>
      <c r="U13" s="59"/>
      <c r="V13" s="59"/>
      <c r="W13" s="59"/>
      <c r="X13" s="59"/>
      <c r="Y13" s="59"/>
      <c r="Z13" s="59"/>
      <c r="AA13" s="59"/>
      <c r="AB13" s="59"/>
    </row>
    <row r="14" spans="1:28">
      <c r="A14" s="162" t="s">
        <v>314</v>
      </c>
      <c r="B14" s="159"/>
      <c r="C14" s="159"/>
      <c r="D14" s="159"/>
      <c r="E14" s="159"/>
      <c r="F14" s="160"/>
      <c r="G14" s="161"/>
      <c r="H14" s="161"/>
      <c r="I14" s="161"/>
      <c r="J14" s="161">
        <v>1</v>
      </c>
      <c r="K14" s="161">
        <v>1</v>
      </c>
      <c r="L14" s="59"/>
      <c r="M14" s="59"/>
      <c r="N14" s="59"/>
      <c r="O14" s="59"/>
      <c r="P14" s="59"/>
      <c r="Q14" s="59"/>
      <c r="R14" s="59"/>
      <c r="S14" s="59"/>
      <c r="T14" s="59"/>
      <c r="U14" s="59"/>
      <c r="V14" s="59"/>
      <c r="W14" s="59"/>
      <c r="X14" s="59"/>
      <c r="Y14" s="59"/>
      <c r="Z14" s="59"/>
      <c r="AA14" s="59"/>
      <c r="AB14" s="59"/>
    </row>
    <row r="15" spans="1:28" s="421" customFormat="1">
      <c r="A15" s="162" t="s">
        <v>444</v>
      </c>
      <c r="B15" s="159">
        <v>1</v>
      </c>
      <c r="C15" s="159"/>
      <c r="D15" s="159"/>
      <c r="E15" s="159"/>
      <c r="F15" s="160">
        <v>1</v>
      </c>
      <c r="G15" s="161"/>
      <c r="H15" s="161"/>
      <c r="I15" s="161"/>
      <c r="J15" s="161"/>
      <c r="K15" s="161"/>
      <c r="L15" s="59"/>
      <c r="M15" s="59"/>
      <c r="N15" s="59"/>
      <c r="O15" s="59"/>
      <c r="P15" s="59"/>
      <c r="Q15" s="59"/>
      <c r="R15" s="59"/>
      <c r="S15" s="59"/>
      <c r="T15" s="59"/>
      <c r="U15" s="59"/>
      <c r="V15" s="59"/>
      <c r="W15" s="59"/>
      <c r="X15" s="59"/>
      <c r="Y15" s="59"/>
      <c r="Z15" s="59"/>
      <c r="AA15" s="59"/>
      <c r="AB15" s="59"/>
    </row>
    <row r="16" spans="1:28" s="421" customFormat="1">
      <c r="A16" s="162" t="s">
        <v>445</v>
      </c>
      <c r="B16" s="159"/>
      <c r="C16" s="159"/>
      <c r="D16" s="159"/>
      <c r="E16" s="159">
        <v>1</v>
      </c>
      <c r="F16" s="160">
        <v>1</v>
      </c>
      <c r="G16" s="161"/>
      <c r="H16" s="161"/>
      <c r="I16" s="161"/>
      <c r="J16" s="161">
        <v>1</v>
      </c>
      <c r="K16" s="161">
        <v>1</v>
      </c>
      <c r="L16" s="59"/>
      <c r="M16" s="59"/>
      <c r="N16" s="59"/>
      <c r="O16" s="59"/>
      <c r="P16" s="59"/>
      <c r="Q16" s="59"/>
      <c r="R16" s="59"/>
      <c r="S16" s="59"/>
      <c r="T16" s="59"/>
      <c r="U16" s="59"/>
      <c r="V16" s="59"/>
      <c r="W16" s="59"/>
      <c r="X16" s="59"/>
      <c r="Y16" s="59"/>
      <c r="Z16" s="59"/>
      <c r="AA16" s="59"/>
      <c r="AB16" s="59"/>
    </row>
    <row r="17" spans="1:28" s="421" customFormat="1">
      <c r="A17" s="162" t="s">
        <v>446</v>
      </c>
      <c r="B17" s="159"/>
      <c r="C17" s="159">
        <v>1</v>
      </c>
      <c r="D17" s="159"/>
      <c r="E17" s="159"/>
      <c r="F17" s="160">
        <v>1</v>
      </c>
      <c r="G17" s="161"/>
      <c r="H17" s="161"/>
      <c r="I17" s="161"/>
      <c r="J17" s="161"/>
      <c r="K17" s="161"/>
      <c r="L17" s="59"/>
      <c r="M17" s="59"/>
      <c r="N17" s="59"/>
      <c r="O17" s="59"/>
      <c r="P17" s="59"/>
      <c r="Q17" s="59"/>
      <c r="R17" s="59"/>
      <c r="S17" s="59"/>
      <c r="T17" s="59"/>
      <c r="U17" s="59"/>
      <c r="V17" s="59"/>
      <c r="W17" s="59"/>
      <c r="X17" s="59"/>
      <c r="Y17" s="59"/>
      <c r="Z17" s="59"/>
      <c r="AA17" s="59"/>
      <c r="AB17" s="59"/>
    </row>
    <row r="18" spans="1:28" ht="25.5">
      <c r="A18" s="162" t="s">
        <v>447</v>
      </c>
      <c r="B18" s="159"/>
      <c r="C18" s="159"/>
      <c r="D18" s="159">
        <v>1</v>
      </c>
      <c r="E18" s="159"/>
      <c r="F18" s="160">
        <v>1</v>
      </c>
      <c r="G18" s="161"/>
      <c r="H18" s="161"/>
      <c r="I18" s="161"/>
      <c r="J18" s="161"/>
      <c r="K18" s="161"/>
      <c r="L18" s="59"/>
      <c r="M18" s="59"/>
      <c r="N18" s="59"/>
      <c r="O18" s="59"/>
      <c r="P18" s="59"/>
      <c r="Q18" s="59"/>
      <c r="R18" s="59"/>
      <c r="S18" s="59"/>
      <c r="T18" s="59"/>
      <c r="U18" s="59"/>
      <c r="V18" s="59"/>
      <c r="W18" s="59"/>
      <c r="X18" s="59"/>
      <c r="Y18" s="59"/>
      <c r="Z18" s="59"/>
      <c r="AA18" s="59"/>
      <c r="AB18" s="59"/>
    </row>
    <row r="19" spans="1:28" ht="25.5">
      <c r="A19" s="162" t="s">
        <v>448</v>
      </c>
      <c r="B19" s="159"/>
      <c r="C19" s="159"/>
      <c r="D19" s="159">
        <v>1</v>
      </c>
      <c r="E19" s="159"/>
      <c r="F19" s="160">
        <v>1</v>
      </c>
      <c r="G19" s="161"/>
      <c r="H19" s="161"/>
      <c r="I19" s="161">
        <v>1</v>
      </c>
      <c r="J19" s="161"/>
      <c r="K19" s="161">
        <v>1</v>
      </c>
      <c r="L19" s="59"/>
      <c r="M19" s="59"/>
      <c r="N19" s="59"/>
      <c r="O19" s="59"/>
      <c r="P19" s="59"/>
      <c r="Q19" s="59"/>
      <c r="R19" s="59"/>
      <c r="S19" s="59"/>
      <c r="T19" s="59"/>
      <c r="U19" s="59"/>
      <c r="V19" s="59"/>
      <c r="W19" s="59"/>
      <c r="X19" s="59"/>
      <c r="Y19" s="59"/>
      <c r="Z19" s="59"/>
      <c r="AA19" s="59"/>
      <c r="AB19" s="59"/>
    </row>
    <row r="20" spans="1:28" s="421" customFormat="1" ht="38.25">
      <c r="A20" s="377" t="s">
        <v>259</v>
      </c>
      <c r="B20" s="156">
        <v>0</v>
      </c>
      <c r="C20" s="156">
        <v>0</v>
      </c>
      <c r="D20" s="156">
        <v>0</v>
      </c>
      <c r="E20" s="156">
        <v>1</v>
      </c>
      <c r="F20" s="157">
        <v>1</v>
      </c>
      <c r="G20" s="158">
        <v>0</v>
      </c>
      <c r="H20" s="158">
        <v>0</v>
      </c>
      <c r="I20" s="158">
        <v>0</v>
      </c>
      <c r="J20" s="158">
        <v>0</v>
      </c>
      <c r="K20" s="158">
        <v>0</v>
      </c>
      <c r="L20" s="59"/>
      <c r="M20" s="59"/>
      <c r="N20" s="59"/>
      <c r="O20" s="59"/>
      <c r="P20" s="59"/>
      <c r="Q20" s="59"/>
      <c r="R20" s="59"/>
      <c r="S20" s="59"/>
      <c r="T20" s="59"/>
      <c r="U20" s="59"/>
      <c r="V20" s="59"/>
      <c r="W20" s="59"/>
      <c r="X20" s="59"/>
      <c r="Y20" s="59"/>
      <c r="Z20" s="59"/>
      <c r="AA20" s="59"/>
      <c r="AB20" s="59"/>
    </row>
    <row r="21" spans="1:28" s="421" customFormat="1">
      <c r="A21" s="162" t="s">
        <v>449</v>
      </c>
      <c r="B21" s="159"/>
      <c r="C21" s="159"/>
      <c r="D21" s="159"/>
      <c r="E21" s="159">
        <v>1</v>
      </c>
      <c r="F21" s="160">
        <v>1</v>
      </c>
      <c r="G21" s="161"/>
      <c r="H21" s="161"/>
      <c r="I21" s="161"/>
      <c r="J21" s="161"/>
      <c r="K21" s="161"/>
      <c r="L21" s="59"/>
      <c r="M21" s="59"/>
      <c r="N21" s="59"/>
      <c r="O21" s="59"/>
      <c r="P21" s="59"/>
      <c r="Q21" s="59"/>
      <c r="R21" s="59"/>
      <c r="S21" s="59"/>
      <c r="T21" s="59"/>
      <c r="U21" s="59"/>
      <c r="V21" s="59"/>
      <c r="W21" s="59"/>
      <c r="X21" s="59"/>
      <c r="Y21" s="59"/>
      <c r="Z21" s="59"/>
      <c r="AA21" s="59"/>
      <c r="AB21" s="59"/>
    </row>
    <row r="22" spans="1:28" s="381" customFormat="1" ht="15" customHeight="1">
      <c r="A22" s="377" t="s">
        <v>62</v>
      </c>
      <c r="B22" s="39">
        <v>0</v>
      </c>
      <c r="C22" s="39">
        <v>0</v>
      </c>
      <c r="D22" s="39">
        <v>0</v>
      </c>
      <c r="E22" s="39">
        <v>0</v>
      </c>
      <c r="F22" s="378">
        <v>0</v>
      </c>
      <c r="G22" s="379">
        <v>0</v>
      </c>
      <c r="H22" s="379">
        <v>0</v>
      </c>
      <c r="I22" s="379">
        <v>2</v>
      </c>
      <c r="J22" s="379">
        <v>1</v>
      </c>
      <c r="K22" s="379">
        <v>3</v>
      </c>
      <c r="L22" s="380"/>
      <c r="M22" s="380"/>
      <c r="N22" s="380"/>
      <c r="O22" s="380"/>
      <c r="P22" s="380"/>
      <c r="Q22" s="380"/>
      <c r="R22" s="380"/>
      <c r="S22" s="380"/>
      <c r="T22" s="380"/>
      <c r="U22" s="380"/>
      <c r="V22" s="380"/>
      <c r="W22" s="380"/>
      <c r="X22" s="380"/>
      <c r="Y22" s="380"/>
      <c r="Z22" s="380"/>
      <c r="AA22" s="380"/>
      <c r="AB22" s="380"/>
    </row>
    <row r="23" spans="1:28">
      <c r="A23" s="162" t="s">
        <v>450</v>
      </c>
      <c r="B23" s="159"/>
      <c r="C23" s="159"/>
      <c r="D23" s="159"/>
      <c r="E23" s="159"/>
      <c r="F23" s="160"/>
      <c r="G23" s="161"/>
      <c r="H23" s="161"/>
      <c r="I23" s="161">
        <v>1</v>
      </c>
      <c r="J23" s="161">
        <v>1</v>
      </c>
      <c r="K23" s="161">
        <v>2</v>
      </c>
      <c r="L23" s="59"/>
      <c r="M23" s="59"/>
      <c r="N23" s="59"/>
      <c r="O23" s="59"/>
      <c r="P23" s="59"/>
      <c r="Q23" s="59"/>
      <c r="R23" s="59"/>
      <c r="S23" s="59"/>
      <c r="T23" s="59"/>
      <c r="U23" s="59"/>
      <c r="V23" s="59"/>
      <c r="W23" s="59"/>
      <c r="X23" s="59"/>
      <c r="Y23" s="59"/>
      <c r="Z23" s="59"/>
      <c r="AA23" s="59"/>
      <c r="AB23" s="59"/>
    </row>
    <row r="24" spans="1:28">
      <c r="A24" s="162" t="s">
        <v>315</v>
      </c>
      <c r="B24" s="159"/>
      <c r="C24" s="159"/>
      <c r="D24" s="159"/>
      <c r="E24" s="159"/>
      <c r="F24" s="160"/>
      <c r="G24" s="161"/>
      <c r="H24" s="161"/>
      <c r="I24" s="161">
        <v>1</v>
      </c>
      <c r="J24" s="161"/>
      <c r="K24" s="161">
        <v>1</v>
      </c>
      <c r="L24" s="59"/>
      <c r="M24" s="59"/>
      <c r="N24" s="59"/>
      <c r="O24" s="59"/>
      <c r="P24" s="59"/>
      <c r="Q24" s="59"/>
      <c r="R24" s="59"/>
      <c r="S24" s="59"/>
      <c r="T24" s="59"/>
      <c r="U24" s="59"/>
      <c r="V24" s="59"/>
      <c r="W24" s="59"/>
      <c r="X24" s="59"/>
      <c r="Y24" s="59"/>
      <c r="Z24" s="59"/>
      <c r="AA24" s="59"/>
      <c r="AB24" s="59"/>
    </row>
    <row r="25" spans="1:28">
      <c r="A25" s="142" t="s">
        <v>63</v>
      </c>
      <c r="B25" s="156">
        <v>0</v>
      </c>
      <c r="C25" s="156">
        <v>0</v>
      </c>
      <c r="D25" s="156">
        <v>0</v>
      </c>
      <c r="E25" s="156">
        <v>0</v>
      </c>
      <c r="F25" s="157">
        <v>0</v>
      </c>
      <c r="G25" s="158">
        <v>2</v>
      </c>
      <c r="H25" s="158">
        <v>0</v>
      </c>
      <c r="I25" s="158">
        <v>1</v>
      </c>
      <c r="J25" s="158">
        <v>4</v>
      </c>
      <c r="K25" s="158">
        <v>7</v>
      </c>
      <c r="L25" s="59"/>
      <c r="M25" s="59"/>
      <c r="N25" s="59"/>
      <c r="O25" s="59"/>
      <c r="P25" s="59"/>
      <c r="Q25" s="59"/>
      <c r="R25" s="59"/>
      <c r="S25" s="59"/>
      <c r="T25" s="59"/>
      <c r="U25" s="59"/>
      <c r="V25" s="59"/>
      <c r="W25" s="59"/>
      <c r="X25" s="59"/>
      <c r="Y25" s="59"/>
      <c r="Z25" s="59"/>
      <c r="AA25" s="59"/>
      <c r="AB25" s="59"/>
    </row>
    <row r="26" spans="1:28">
      <c r="A26" s="162" t="s">
        <v>316</v>
      </c>
      <c r="B26" s="159"/>
      <c r="C26" s="159"/>
      <c r="D26" s="159"/>
      <c r="E26" s="159"/>
      <c r="F26" s="160"/>
      <c r="G26" s="161"/>
      <c r="H26" s="161"/>
      <c r="I26" s="161"/>
      <c r="J26" s="161">
        <v>1</v>
      </c>
      <c r="K26" s="161">
        <v>1</v>
      </c>
      <c r="L26" s="59"/>
      <c r="M26" s="59"/>
      <c r="N26" s="59"/>
      <c r="O26" s="59"/>
      <c r="P26" s="59"/>
      <c r="Q26" s="59"/>
      <c r="R26" s="59"/>
      <c r="S26" s="59"/>
      <c r="T26" s="59"/>
      <c r="U26" s="59"/>
      <c r="V26" s="59"/>
      <c r="W26" s="59"/>
      <c r="X26" s="59"/>
      <c r="Y26" s="59"/>
      <c r="Z26" s="59"/>
      <c r="AA26" s="59"/>
      <c r="AB26" s="59"/>
    </row>
    <row r="27" spans="1:28">
      <c r="A27" s="162" t="s">
        <v>451</v>
      </c>
      <c r="B27" s="159"/>
      <c r="C27" s="159"/>
      <c r="D27" s="159"/>
      <c r="E27" s="159"/>
      <c r="F27" s="160"/>
      <c r="G27" s="161"/>
      <c r="H27" s="161"/>
      <c r="I27" s="161">
        <v>1</v>
      </c>
      <c r="J27" s="161"/>
      <c r="K27" s="161">
        <v>1</v>
      </c>
      <c r="L27" s="59"/>
      <c r="M27" s="59"/>
      <c r="N27" s="59"/>
      <c r="O27" s="59"/>
      <c r="P27" s="59"/>
      <c r="Q27" s="59"/>
      <c r="R27" s="59"/>
      <c r="S27" s="59"/>
      <c r="T27" s="59"/>
      <c r="U27" s="59"/>
      <c r="V27" s="59"/>
      <c r="W27" s="59"/>
      <c r="X27" s="59"/>
      <c r="Y27" s="59"/>
      <c r="Z27" s="59"/>
      <c r="AA27" s="59"/>
      <c r="AB27" s="59"/>
    </row>
    <row r="28" spans="1:28">
      <c r="A28" s="162" t="s">
        <v>317</v>
      </c>
      <c r="B28" s="159"/>
      <c r="C28" s="159"/>
      <c r="D28" s="159"/>
      <c r="E28" s="159"/>
      <c r="F28" s="160"/>
      <c r="G28" s="161">
        <v>1</v>
      </c>
      <c r="H28" s="161"/>
      <c r="I28" s="161"/>
      <c r="J28" s="161">
        <v>2</v>
      </c>
      <c r="K28" s="161">
        <v>3</v>
      </c>
      <c r="L28" s="59"/>
      <c r="M28" s="59"/>
      <c r="N28" s="59"/>
      <c r="O28" s="59"/>
      <c r="P28" s="59"/>
      <c r="Q28" s="59"/>
      <c r="R28" s="59"/>
      <c r="S28" s="59"/>
      <c r="T28" s="59"/>
      <c r="U28" s="59"/>
      <c r="V28" s="59"/>
      <c r="W28" s="59"/>
      <c r="X28" s="59"/>
      <c r="Y28" s="59"/>
      <c r="Z28" s="59"/>
      <c r="AA28" s="59"/>
      <c r="AB28" s="59"/>
    </row>
    <row r="29" spans="1:28">
      <c r="A29" s="162" t="s">
        <v>318</v>
      </c>
      <c r="B29" s="159"/>
      <c r="C29" s="159"/>
      <c r="D29" s="159"/>
      <c r="E29" s="159"/>
      <c r="F29" s="160"/>
      <c r="G29" s="161">
        <v>1</v>
      </c>
      <c r="H29" s="161"/>
      <c r="I29" s="161"/>
      <c r="J29" s="161"/>
      <c r="K29" s="161">
        <v>1</v>
      </c>
      <c r="L29" s="59"/>
      <c r="M29" s="59"/>
      <c r="N29" s="59"/>
      <c r="O29" s="59"/>
      <c r="P29" s="59"/>
      <c r="Q29" s="59"/>
      <c r="R29" s="59"/>
      <c r="S29" s="59"/>
      <c r="T29" s="59"/>
      <c r="U29" s="59"/>
      <c r="V29" s="59"/>
      <c r="W29" s="59"/>
      <c r="X29" s="59"/>
      <c r="Y29" s="59"/>
      <c r="Z29" s="59"/>
      <c r="AA29" s="59"/>
      <c r="AB29" s="59"/>
    </row>
    <row r="30" spans="1:28">
      <c r="A30" s="162" t="s">
        <v>452</v>
      </c>
      <c r="B30" s="159"/>
      <c r="C30" s="159"/>
      <c r="D30" s="159"/>
      <c r="E30" s="159"/>
      <c r="F30" s="160"/>
      <c r="G30" s="161"/>
      <c r="H30" s="161"/>
      <c r="I30" s="161"/>
      <c r="J30" s="161">
        <v>1</v>
      </c>
      <c r="K30" s="161">
        <v>1</v>
      </c>
      <c r="L30" s="59"/>
      <c r="M30" s="59"/>
      <c r="N30" s="59"/>
      <c r="O30" s="59"/>
      <c r="P30" s="59"/>
      <c r="Q30" s="59"/>
      <c r="R30" s="59"/>
      <c r="S30" s="59"/>
      <c r="T30" s="59"/>
      <c r="U30" s="59"/>
      <c r="V30" s="59"/>
      <c r="W30" s="59"/>
      <c r="X30" s="59"/>
      <c r="Y30" s="59"/>
      <c r="Z30" s="59"/>
      <c r="AA30" s="59"/>
      <c r="AB30" s="59"/>
    </row>
    <row r="31" spans="1:28">
      <c r="A31" s="142" t="s">
        <v>64</v>
      </c>
      <c r="B31" s="39">
        <v>0</v>
      </c>
      <c r="C31" s="39">
        <v>0</v>
      </c>
      <c r="D31" s="39">
        <v>1</v>
      </c>
      <c r="E31" s="39">
        <v>0</v>
      </c>
      <c r="F31" s="378">
        <v>1</v>
      </c>
      <c r="G31" s="379">
        <v>1</v>
      </c>
      <c r="H31" s="379">
        <v>2</v>
      </c>
      <c r="I31" s="379">
        <v>0</v>
      </c>
      <c r="J31" s="379">
        <v>0</v>
      </c>
      <c r="K31" s="379">
        <v>3</v>
      </c>
      <c r="L31" s="59"/>
      <c r="M31" s="59"/>
      <c r="N31" s="59"/>
      <c r="O31" s="59"/>
      <c r="P31" s="59"/>
      <c r="Q31" s="59"/>
      <c r="R31" s="59"/>
      <c r="S31" s="59"/>
      <c r="T31" s="59"/>
      <c r="U31" s="59"/>
      <c r="V31" s="59"/>
      <c r="W31" s="59"/>
      <c r="X31" s="59"/>
      <c r="Y31" s="59"/>
      <c r="Z31" s="59"/>
      <c r="AA31" s="59"/>
      <c r="AB31" s="59"/>
    </row>
    <row r="32" spans="1:28">
      <c r="A32" s="162" t="s">
        <v>319</v>
      </c>
      <c r="B32" s="159"/>
      <c r="C32" s="159"/>
      <c r="D32" s="159"/>
      <c r="E32" s="159"/>
      <c r="F32" s="160"/>
      <c r="G32" s="161">
        <v>1</v>
      </c>
      <c r="H32" s="161">
        <v>2</v>
      </c>
      <c r="I32" s="161"/>
      <c r="J32" s="161"/>
      <c r="K32" s="161">
        <v>3</v>
      </c>
      <c r="L32" s="59"/>
      <c r="M32" s="59"/>
      <c r="N32" s="59"/>
      <c r="O32" s="59"/>
      <c r="P32" s="59"/>
      <c r="Q32" s="59"/>
      <c r="R32" s="59"/>
      <c r="S32" s="59"/>
      <c r="T32" s="59"/>
      <c r="U32" s="59"/>
      <c r="V32" s="59"/>
      <c r="W32" s="59"/>
      <c r="X32" s="59"/>
      <c r="Y32" s="59"/>
      <c r="Z32" s="59"/>
      <c r="AA32" s="59"/>
      <c r="AB32" s="59"/>
    </row>
    <row r="33" spans="1:28">
      <c r="A33" s="162" t="s">
        <v>320</v>
      </c>
      <c r="B33" s="159"/>
      <c r="C33" s="159"/>
      <c r="D33" s="159">
        <v>1</v>
      </c>
      <c r="E33" s="159"/>
      <c r="F33" s="160">
        <v>1</v>
      </c>
      <c r="G33" s="161"/>
      <c r="H33" s="161"/>
      <c r="I33" s="161"/>
      <c r="J33" s="161"/>
      <c r="K33" s="161"/>
      <c r="L33" s="59"/>
      <c r="M33" s="59"/>
      <c r="N33" s="59"/>
      <c r="O33" s="59"/>
      <c r="P33" s="59"/>
      <c r="Q33" s="59"/>
      <c r="R33" s="59"/>
      <c r="S33" s="59"/>
      <c r="T33" s="59"/>
      <c r="U33" s="59"/>
      <c r="V33" s="59"/>
      <c r="W33" s="59"/>
      <c r="X33" s="59"/>
      <c r="Y33" s="59"/>
      <c r="Z33" s="59"/>
      <c r="AA33" s="59"/>
      <c r="AB33" s="59"/>
    </row>
    <row r="34" spans="1:28">
      <c r="A34" s="142" t="s">
        <v>65</v>
      </c>
      <c r="B34" s="156">
        <v>0</v>
      </c>
      <c r="C34" s="156">
        <v>0</v>
      </c>
      <c r="D34" s="156">
        <v>0</v>
      </c>
      <c r="E34" s="156">
        <v>0</v>
      </c>
      <c r="F34" s="157">
        <v>0</v>
      </c>
      <c r="G34" s="158">
        <v>7</v>
      </c>
      <c r="H34" s="158">
        <v>1</v>
      </c>
      <c r="I34" s="158">
        <v>1</v>
      </c>
      <c r="J34" s="158">
        <v>3</v>
      </c>
      <c r="K34" s="158">
        <v>12</v>
      </c>
      <c r="L34" s="59"/>
      <c r="M34" s="59"/>
      <c r="N34" s="59"/>
      <c r="O34" s="59"/>
      <c r="P34" s="59"/>
      <c r="Q34" s="59"/>
      <c r="R34" s="59"/>
      <c r="S34" s="59"/>
      <c r="T34" s="59"/>
      <c r="U34" s="59"/>
      <c r="V34" s="59"/>
      <c r="W34" s="59"/>
      <c r="X34" s="59"/>
      <c r="Y34" s="59"/>
      <c r="Z34" s="59"/>
      <c r="AA34" s="59"/>
      <c r="AB34" s="59"/>
    </row>
    <row r="35" spans="1:28">
      <c r="A35" s="162" t="s">
        <v>453</v>
      </c>
      <c r="B35" s="159"/>
      <c r="C35" s="159"/>
      <c r="D35" s="159"/>
      <c r="E35" s="159"/>
      <c r="F35" s="160"/>
      <c r="G35" s="161">
        <v>1</v>
      </c>
      <c r="H35" s="161"/>
      <c r="I35" s="161"/>
      <c r="J35" s="161"/>
      <c r="K35" s="161">
        <v>1</v>
      </c>
      <c r="L35" s="59"/>
      <c r="M35" s="59"/>
      <c r="N35" s="59"/>
      <c r="O35" s="59"/>
      <c r="P35" s="59"/>
      <c r="Q35" s="59"/>
      <c r="R35" s="59"/>
      <c r="S35" s="59"/>
      <c r="T35" s="59"/>
      <c r="U35" s="59"/>
      <c r="V35" s="59"/>
      <c r="W35" s="59"/>
      <c r="X35" s="59"/>
      <c r="Y35" s="59"/>
      <c r="Z35" s="59"/>
      <c r="AA35" s="59"/>
      <c r="AB35" s="59"/>
    </row>
    <row r="36" spans="1:28">
      <c r="A36" s="162" t="s">
        <v>321</v>
      </c>
      <c r="B36" s="159"/>
      <c r="C36" s="159"/>
      <c r="D36" s="159"/>
      <c r="E36" s="159"/>
      <c r="F36" s="160"/>
      <c r="G36" s="161">
        <v>1</v>
      </c>
      <c r="H36" s="161"/>
      <c r="I36" s="161"/>
      <c r="J36" s="161">
        <v>1</v>
      </c>
      <c r="K36" s="161">
        <v>2</v>
      </c>
      <c r="L36" s="59"/>
      <c r="M36" s="59"/>
      <c r="N36" s="59"/>
      <c r="O36" s="59"/>
      <c r="P36" s="59"/>
      <c r="Q36" s="59"/>
      <c r="R36" s="59"/>
      <c r="S36" s="59"/>
      <c r="T36" s="59"/>
      <c r="U36" s="59"/>
      <c r="V36" s="59"/>
      <c r="W36" s="59"/>
      <c r="X36" s="59"/>
      <c r="Y36" s="59"/>
      <c r="Z36" s="59"/>
      <c r="AA36" s="59"/>
      <c r="AB36" s="59"/>
    </row>
    <row r="37" spans="1:28">
      <c r="A37" s="162" t="s">
        <v>322</v>
      </c>
      <c r="B37" s="159"/>
      <c r="C37" s="159"/>
      <c r="D37" s="159"/>
      <c r="E37" s="159"/>
      <c r="F37" s="160"/>
      <c r="G37" s="161">
        <v>1</v>
      </c>
      <c r="H37" s="161"/>
      <c r="I37" s="161"/>
      <c r="J37" s="161"/>
      <c r="K37" s="161">
        <v>1</v>
      </c>
      <c r="L37" s="59"/>
      <c r="M37" s="59"/>
      <c r="N37" s="59"/>
      <c r="O37" s="59"/>
      <c r="P37" s="59"/>
      <c r="Q37" s="59"/>
      <c r="R37" s="59"/>
      <c r="S37" s="59"/>
      <c r="T37" s="59"/>
      <c r="U37" s="59"/>
      <c r="V37" s="59"/>
      <c r="W37" s="59"/>
      <c r="X37" s="59"/>
      <c r="Y37" s="59"/>
      <c r="Z37" s="59"/>
      <c r="AA37" s="59"/>
      <c r="AB37" s="59"/>
    </row>
    <row r="38" spans="1:28">
      <c r="A38" s="162" t="s">
        <v>323</v>
      </c>
      <c r="B38" s="159"/>
      <c r="C38" s="159"/>
      <c r="D38" s="159"/>
      <c r="E38" s="159"/>
      <c r="F38" s="160"/>
      <c r="G38" s="161">
        <v>3</v>
      </c>
      <c r="H38" s="161">
        <v>1</v>
      </c>
      <c r="I38" s="161">
        <v>1</v>
      </c>
      <c r="J38" s="161">
        <v>2</v>
      </c>
      <c r="K38" s="161">
        <v>7</v>
      </c>
      <c r="L38" s="59"/>
      <c r="M38" s="59"/>
      <c r="N38" s="59"/>
      <c r="O38" s="59"/>
      <c r="P38" s="59"/>
      <c r="Q38" s="59"/>
      <c r="R38" s="59"/>
      <c r="S38" s="59"/>
      <c r="T38" s="59"/>
      <c r="U38" s="59"/>
      <c r="V38" s="59"/>
      <c r="W38" s="59"/>
      <c r="X38" s="59"/>
      <c r="Y38" s="59"/>
      <c r="Z38" s="59"/>
      <c r="AA38" s="59"/>
      <c r="AB38" s="59"/>
    </row>
    <row r="39" spans="1:28">
      <c r="A39" s="162" t="s">
        <v>454</v>
      </c>
      <c r="B39" s="159"/>
      <c r="C39" s="159"/>
      <c r="D39" s="159"/>
      <c r="E39" s="159"/>
      <c r="F39" s="160"/>
      <c r="G39" s="161">
        <v>1</v>
      </c>
      <c r="H39" s="161"/>
      <c r="I39" s="161"/>
      <c r="J39" s="161"/>
      <c r="K39" s="161">
        <v>1</v>
      </c>
      <c r="L39" s="59"/>
      <c r="M39" s="59"/>
      <c r="N39" s="59"/>
      <c r="O39" s="59"/>
      <c r="P39" s="59"/>
      <c r="Q39" s="59"/>
      <c r="R39" s="59"/>
      <c r="S39" s="59"/>
      <c r="T39" s="59"/>
      <c r="U39" s="59"/>
      <c r="V39" s="59"/>
      <c r="W39" s="59"/>
      <c r="X39" s="59"/>
      <c r="Y39" s="59"/>
      <c r="Z39" s="59"/>
      <c r="AA39" s="59"/>
      <c r="AB39" s="59"/>
    </row>
    <row r="40" spans="1:28" ht="25.5">
      <c r="A40" s="142" t="s">
        <v>58</v>
      </c>
      <c r="B40" s="156">
        <v>92</v>
      </c>
      <c r="C40" s="156">
        <v>40</v>
      </c>
      <c r="D40" s="156">
        <v>46</v>
      </c>
      <c r="E40" s="156">
        <v>135</v>
      </c>
      <c r="F40" s="157">
        <v>313</v>
      </c>
      <c r="G40" s="158">
        <v>52</v>
      </c>
      <c r="H40" s="158">
        <v>28</v>
      </c>
      <c r="I40" s="158">
        <v>13</v>
      </c>
      <c r="J40" s="158">
        <v>55</v>
      </c>
      <c r="K40" s="158">
        <v>148</v>
      </c>
      <c r="L40" s="59"/>
      <c r="M40" s="59"/>
      <c r="N40" s="59"/>
      <c r="O40" s="59"/>
      <c r="P40" s="59"/>
      <c r="Q40" s="59"/>
      <c r="R40" s="59"/>
      <c r="S40" s="59"/>
      <c r="T40" s="59"/>
      <c r="U40" s="59"/>
      <c r="V40" s="59"/>
      <c r="W40" s="59"/>
      <c r="X40" s="59"/>
      <c r="Y40" s="59"/>
      <c r="Z40" s="59"/>
      <c r="AA40" s="59"/>
      <c r="AB40" s="59"/>
    </row>
    <row r="41" spans="1:28">
      <c r="A41" s="162" t="s">
        <v>269</v>
      </c>
      <c r="B41" s="159">
        <v>7</v>
      </c>
      <c r="C41" s="159">
        <v>7</v>
      </c>
      <c r="D41" s="159">
        <v>8</v>
      </c>
      <c r="E41" s="159">
        <v>20</v>
      </c>
      <c r="F41" s="160">
        <v>42</v>
      </c>
      <c r="G41" s="161"/>
      <c r="H41" s="161"/>
      <c r="I41" s="161">
        <v>1</v>
      </c>
      <c r="J41" s="161">
        <v>2</v>
      </c>
      <c r="K41" s="161">
        <v>3</v>
      </c>
      <c r="L41" s="59"/>
      <c r="M41" s="59"/>
      <c r="N41" s="59"/>
      <c r="O41" s="59"/>
      <c r="P41" s="59"/>
      <c r="Q41" s="59"/>
      <c r="R41" s="59"/>
      <c r="S41" s="59"/>
      <c r="T41" s="59"/>
      <c r="U41" s="59"/>
      <c r="V41" s="59"/>
      <c r="W41" s="59"/>
      <c r="X41" s="59"/>
      <c r="Y41" s="59"/>
      <c r="Z41" s="59"/>
      <c r="AA41" s="59"/>
      <c r="AB41" s="59"/>
    </row>
    <row r="42" spans="1:28" ht="25.5">
      <c r="A42" s="162" t="s">
        <v>270</v>
      </c>
      <c r="B42" s="159">
        <v>10</v>
      </c>
      <c r="C42" s="159">
        <v>1</v>
      </c>
      <c r="D42" s="159">
        <v>6</v>
      </c>
      <c r="E42" s="159">
        <v>13</v>
      </c>
      <c r="F42" s="160">
        <v>30</v>
      </c>
      <c r="G42" s="161">
        <v>18</v>
      </c>
      <c r="H42" s="161">
        <v>15</v>
      </c>
      <c r="I42" s="161">
        <v>5</v>
      </c>
      <c r="J42" s="161">
        <v>23</v>
      </c>
      <c r="K42" s="161">
        <v>61</v>
      </c>
      <c r="L42" s="59"/>
      <c r="M42" s="59"/>
      <c r="N42" s="59"/>
      <c r="O42" s="59"/>
      <c r="P42" s="59"/>
      <c r="Q42" s="59"/>
      <c r="R42" s="59"/>
      <c r="S42" s="59"/>
      <c r="T42" s="59"/>
      <c r="U42" s="59"/>
      <c r="V42" s="59"/>
      <c r="W42" s="59"/>
      <c r="X42" s="59"/>
      <c r="Y42" s="59"/>
      <c r="Z42" s="59"/>
      <c r="AA42" s="59"/>
      <c r="AB42" s="59"/>
    </row>
    <row r="43" spans="1:28" ht="25.5">
      <c r="A43" s="162" t="s">
        <v>271</v>
      </c>
      <c r="B43" s="159"/>
      <c r="C43" s="159">
        <v>1</v>
      </c>
      <c r="D43" s="159"/>
      <c r="E43" s="159"/>
      <c r="F43" s="160">
        <v>1</v>
      </c>
      <c r="G43" s="161"/>
      <c r="H43" s="161"/>
      <c r="I43" s="161"/>
      <c r="J43" s="161"/>
      <c r="K43" s="161"/>
      <c r="L43" s="59"/>
      <c r="M43" s="59"/>
      <c r="N43" s="59"/>
      <c r="O43" s="59"/>
      <c r="P43" s="59"/>
      <c r="Q43" s="59"/>
      <c r="R43" s="59"/>
      <c r="S43" s="59"/>
      <c r="T43" s="59"/>
      <c r="U43" s="59"/>
      <c r="V43" s="59"/>
      <c r="W43" s="59"/>
      <c r="X43" s="59"/>
      <c r="Y43" s="59"/>
      <c r="Z43" s="59"/>
      <c r="AA43" s="59"/>
      <c r="AB43" s="59"/>
    </row>
    <row r="44" spans="1:28">
      <c r="A44" s="162" t="s">
        <v>272</v>
      </c>
      <c r="B44" s="159">
        <v>1</v>
      </c>
      <c r="C44" s="159">
        <v>2</v>
      </c>
      <c r="D44" s="159">
        <v>1</v>
      </c>
      <c r="E44" s="159">
        <v>4</v>
      </c>
      <c r="F44" s="160">
        <v>8</v>
      </c>
      <c r="G44" s="161"/>
      <c r="H44" s="161"/>
      <c r="I44" s="161"/>
      <c r="J44" s="161">
        <v>1</v>
      </c>
      <c r="K44" s="161">
        <v>1</v>
      </c>
      <c r="L44" s="59"/>
      <c r="M44" s="59"/>
      <c r="N44" s="59"/>
      <c r="O44" s="59"/>
      <c r="P44" s="59"/>
      <c r="Q44" s="59"/>
      <c r="R44" s="59"/>
      <c r="S44" s="59"/>
      <c r="T44" s="59"/>
      <c r="U44" s="59"/>
      <c r="V44" s="59"/>
      <c r="W44" s="59"/>
      <c r="X44" s="59"/>
      <c r="Y44" s="59"/>
      <c r="Z44" s="59"/>
      <c r="AA44" s="59"/>
      <c r="AB44" s="59"/>
    </row>
    <row r="45" spans="1:28">
      <c r="A45" s="162" t="s">
        <v>324</v>
      </c>
      <c r="B45" s="159"/>
      <c r="C45" s="159"/>
      <c r="D45" s="159"/>
      <c r="E45" s="159">
        <v>1</v>
      </c>
      <c r="F45" s="160">
        <v>1</v>
      </c>
      <c r="G45" s="161"/>
      <c r="H45" s="161"/>
      <c r="I45" s="161"/>
      <c r="J45" s="161">
        <v>1</v>
      </c>
      <c r="K45" s="161">
        <v>1</v>
      </c>
      <c r="L45" s="59"/>
      <c r="M45" s="59"/>
      <c r="N45" s="59"/>
      <c r="O45" s="59"/>
      <c r="P45" s="59"/>
      <c r="Q45" s="59"/>
      <c r="R45" s="59"/>
      <c r="S45" s="59"/>
      <c r="T45" s="59"/>
      <c r="U45" s="59"/>
      <c r="V45" s="59"/>
      <c r="W45" s="59"/>
      <c r="X45" s="59"/>
      <c r="Y45" s="59"/>
      <c r="Z45" s="59"/>
      <c r="AA45" s="59"/>
      <c r="AB45" s="59"/>
    </row>
    <row r="46" spans="1:28">
      <c r="A46" s="162" t="s">
        <v>325</v>
      </c>
      <c r="B46" s="159"/>
      <c r="C46" s="159"/>
      <c r="D46" s="159"/>
      <c r="E46" s="159"/>
      <c r="F46" s="160"/>
      <c r="G46" s="161">
        <v>6</v>
      </c>
      <c r="H46" s="161"/>
      <c r="I46" s="161">
        <v>1</v>
      </c>
      <c r="J46" s="161"/>
      <c r="K46" s="161">
        <v>7</v>
      </c>
      <c r="L46" s="59"/>
      <c r="M46" s="59"/>
      <c r="N46" s="59"/>
      <c r="O46" s="59"/>
      <c r="P46" s="59"/>
      <c r="Q46" s="59"/>
      <c r="R46" s="59"/>
      <c r="S46" s="59"/>
      <c r="T46" s="59"/>
      <c r="U46" s="59"/>
      <c r="V46" s="59"/>
      <c r="W46" s="59"/>
      <c r="X46" s="59"/>
      <c r="Y46" s="59"/>
      <c r="Z46" s="59"/>
      <c r="AA46" s="59"/>
      <c r="AB46" s="59"/>
    </row>
    <row r="47" spans="1:28">
      <c r="A47" s="162" t="s">
        <v>273</v>
      </c>
      <c r="B47" s="159">
        <v>1</v>
      </c>
      <c r="C47" s="159"/>
      <c r="D47" s="159"/>
      <c r="E47" s="159"/>
      <c r="F47" s="160">
        <v>1</v>
      </c>
      <c r="G47" s="161"/>
      <c r="H47" s="161"/>
      <c r="I47" s="161">
        <v>2</v>
      </c>
      <c r="J47" s="161">
        <v>3</v>
      </c>
      <c r="K47" s="161">
        <v>5</v>
      </c>
      <c r="L47" s="59"/>
      <c r="M47" s="59"/>
      <c r="N47" s="59"/>
      <c r="O47" s="59"/>
      <c r="P47" s="59"/>
      <c r="Q47" s="59"/>
      <c r="R47" s="59"/>
      <c r="S47" s="59"/>
      <c r="T47" s="59"/>
      <c r="U47" s="59"/>
      <c r="V47" s="59"/>
      <c r="W47" s="59"/>
      <c r="X47" s="59"/>
      <c r="Y47" s="59"/>
      <c r="Z47" s="59"/>
      <c r="AA47" s="59"/>
      <c r="AB47" s="59"/>
    </row>
    <row r="48" spans="1:28">
      <c r="A48" s="162" t="s">
        <v>274</v>
      </c>
      <c r="B48" s="159"/>
      <c r="C48" s="159"/>
      <c r="D48" s="159">
        <v>2</v>
      </c>
      <c r="E48" s="159"/>
      <c r="F48" s="160">
        <v>2</v>
      </c>
      <c r="G48" s="161">
        <v>2</v>
      </c>
      <c r="H48" s="161"/>
      <c r="I48" s="161"/>
      <c r="J48" s="161">
        <v>2</v>
      </c>
      <c r="K48" s="161">
        <v>4</v>
      </c>
      <c r="L48" s="59"/>
      <c r="M48" s="59"/>
      <c r="N48" s="59"/>
      <c r="O48" s="59"/>
      <c r="P48" s="59"/>
      <c r="Q48" s="59"/>
      <c r="R48" s="59"/>
      <c r="S48" s="59"/>
      <c r="T48" s="59"/>
      <c r="U48" s="59"/>
      <c r="V48" s="59"/>
      <c r="W48" s="59"/>
      <c r="X48" s="59"/>
      <c r="Y48" s="59"/>
      <c r="Z48" s="59"/>
      <c r="AA48" s="59"/>
      <c r="AB48" s="59"/>
    </row>
    <row r="49" spans="1:28">
      <c r="A49" s="162" t="s">
        <v>326</v>
      </c>
      <c r="B49" s="159"/>
      <c r="C49" s="159"/>
      <c r="D49" s="159"/>
      <c r="E49" s="159"/>
      <c r="F49" s="160"/>
      <c r="G49" s="161"/>
      <c r="H49" s="161"/>
      <c r="I49" s="161"/>
      <c r="J49" s="161">
        <v>1</v>
      </c>
      <c r="K49" s="161">
        <v>1</v>
      </c>
      <c r="L49" s="59"/>
      <c r="M49" s="59"/>
      <c r="N49" s="59"/>
      <c r="O49" s="59"/>
      <c r="P49" s="59"/>
      <c r="Q49" s="59"/>
      <c r="R49" s="59"/>
      <c r="S49" s="59"/>
      <c r="T49" s="59"/>
      <c r="U49" s="59"/>
      <c r="V49" s="59"/>
      <c r="W49" s="59"/>
      <c r="X49" s="59"/>
      <c r="Y49" s="59"/>
      <c r="Z49" s="59"/>
      <c r="AA49" s="59"/>
      <c r="AB49" s="59"/>
    </row>
    <row r="50" spans="1:28" ht="25.5">
      <c r="A50" s="162" t="s">
        <v>275</v>
      </c>
      <c r="B50" s="159">
        <v>1</v>
      </c>
      <c r="C50" s="159"/>
      <c r="D50" s="159"/>
      <c r="E50" s="159"/>
      <c r="F50" s="160">
        <v>1</v>
      </c>
      <c r="G50" s="161">
        <v>3</v>
      </c>
      <c r="H50" s="161"/>
      <c r="I50" s="161"/>
      <c r="J50" s="161"/>
      <c r="K50" s="161">
        <v>3</v>
      </c>
      <c r="L50" s="59"/>
      <c r="M50" s="59"/>
      <c r="N50" s="59"/>
      <c r="O50" s="59"/>
      <c r="P50" s="59"/>
      <c r="Q50" s="59"/>
      <c r="R50" s="59"/>
      <c r="S50" s="59"/>
      <c r="T50" s="59"/>
      <c r="U50" s="59"/>
      <c r="V50" s="59"/>
      <c r="W50" s="59"/>
      <c r="X50" s="59"/>
      <c r="Y50" s="59"/>
      <c r="Z50" s="59"/>
      <c r="AA50" s="59"/>
      <c r="AB50" s="59"/>
    </row>
    <row r="51" spans="1:28" ht="25.5">
      <c r="A51" s="162" t="s">
        <v>327</v>
      </c>
      <c r="B51" s="159"/>
      <c r="C51" s="159"/>
      <c r="D51" s="159"/>
      <c r="E51" s="159"/>
      <c r="F51" s="160"/>
      <c r="G51" s="161">
        <v>3</v>
      </c>
      <c r="H51" s="161"/>
      <c r="I51" s="161"/>
      <c r="J51" s="161">
        <v>2</v>
      </c>
      <c r="K51" s="161">
        <v>5</v>
      </c>
      <c r="L51" s="59"/>
      <c r="M51" s="59"/>
      <c r="N51" s="59"/>
      <c r="O51" s="59"/>
      <c r="P51" s="59"/>
      <c r="Q51" s="59"/>
      <c r="R51" s="59"/>
      <c r="S51" s="59"/>
      <c r="T51" s="59"/>
      <c r="U51" s="59"/>
      <c r="V51" s="59"/>
      <c r="W51" s="59"/>
      <c r="X51" s="59"/>
      <c r="Y51" s="59"/>
      <c r="Z51" s="59"/>
      <c r="AA51" s="59"/>
      <c r="AB51" s="59"/>
    </row>
    <row r="52" spans="1:28" ht="25.5">
      <c r="A52" s="162" t="s">
        <v>328</v>
      </c>
      <c r="B52" s="159"/>
      <c r="C52" s="159"/>
      <c r="D52" s="159"/>
      <c r="E52" s="159"/>
      <c r="F52" s="160"/>
      <c r="G52" s="161">
        <v>2</v>
      </c>
      <c r="H52" s="161"/>
      <c r="I52" s="161"/>
      <c r="J52" s="161">
        <v>2</v>
      </c>
      <c r="K52" s="161">
        <v>4</v>
      </c>
      <c r="L52" s="59"/>
      <c r="M52" s="59"/>
      <c r="N52" s="59"/>
      <c r="O52" s="59"/>
      <c r="P52" s="59"/>
      <c r="Q52" s="59"/>
      <c r="R52" s="59"/>
      <c r="S52" s="59"/>
      <c r="T52" s="59"/>
      <c r="U52" s="59"/>
      <c r="V52" s="59"/>
      <c r="W52" s="59"/>
      <c r="X52" s="59"/>
      <c r="Y52" s="59"/>
      <c r="Z52" s="59"/>
      <c r="AA52" s="59"/>
      <c r="AB52" s="59"/>
    </row>
    <row r="53" spans="1:28" ht="25.5">
      <c r="A53" s="162" t="s">
        <v>455</v>
      </c>
      <c r="B53" s="159"/>
      <c r="C53" s="159"/>
      <c r="D53" s="159"/>
      <c r="E53" s="159"/>
      <c r="F53" s="160"/>
      <c r="G53" s="161">
        <v>3</v>
      </c>
      <c r="H53" s="161"/>
      <c r="I53" s="161"/>
      <c r="J53" s="161"/>
      <c r="K53" s="161">
        <v>3</v>
      </c>
      <c r="L53" s="59"/>
      <c r="M53" s="59"/>
      <c r="N53" s="59"/>
      <c r="O53" s="59"/>
      <c r="P53" s="59"/>
      <c r="Q53" s="59"/>
      <c r="R53" s="59"/>
      <c r="S53" s="59"/>
      <c r="T53" s="59"/>
      <c r="U53" s="59"/>
      <c r="V53" s="59"/>
      <c r="W53" s="59"/>
      <c r="X53" s="59"/>
      <c r="Y53" s="59"/>
      <c r="Z53" s="59"/>
      <c r="AA53" s="59"/>
      <c r="AB53" s="59"/>
    </row>
    <row r="54" spans="1:28">
      <c r="A54" s="162" t="s">
        <v>276</v>
      </c>
      <c r="B54" s="159">
        <v>1</v>
      </c>
      <c r="C54" s="159"/>
      <c r="D54" s="159"/>
      <c r="E54" s="159">
        <v>2</v>
      </c>
      <c r="F54" s="160">
        <v>3</v>
      </c>
      <c r="G54" s="161"/>
      <c r="H54" s="161">
        <v>1</v>
      </c>
      <c r="I54" s="161"/>
      <c r="J54" s="161">
        <v>1</v>
      </c>
      <c r="K54" s="161">
        <v>2</v>
      </c>
      <c r="L54" s="59"/>
      <c r="M54" s="59"/>
      <c r="N54" s="59"/>
      <c r="O54" s="59"/>
      <c r="P54" s="59"/>
      <c r="Q54" s="59"/>
      <c r="R54" s="59"/>
      <c r="S54" s="59"/>
      <c r="T54" s="59"/>
      <c r="U54" s="59"/>
      <c r="V54" s="59"/>
      <c r="W54" s="59"/>
      <c r="X54" s="59"/>
      <c r="Y54" s="59"/>
      <c r="Z54" s="59"/>
      <c r="AA54" s="59"/>
      <c r="AB54" s="59"/>
    </row>
    <row r="55" spans="1:28">
      <c r="A55" s="162" t="s">
        <v>277</v>
      </c>
      <c r="B55" s="159"/>
      <c r="C55" s="159">
        <v>1</v>
      </c>
      <c r="D55" s="159"/>
      <c r="E55" s="159">
        <v>1</v>
      </c>
      <c r="F55" s="160">
        <v>2</v>
      </c>
      <c r="G55" s="161">
        <v>3</v>
      </c>
      <c r="H55" s="161">
        <v>5</v>
      </c>
      <c r="I55" s="161"/>
      <c r="J55" s="161">
        <v>5</v>
      </c>
      <c r="K55" s="161">
        <v>13</v>
      </c>
      <c r="L55" s="59"/>
      <c r="M55" s="59"/>
      <c r="N55" s="59"/>
      <c r="O55" s="59"/>
      <c r="P55" s="59"/>
      <c r="Q55" s="59"/>
      <c r="R55" s="59"/>
      <c r="S55" s="59"/>
      <c r="T55" s="59"/>
      <c r="U55" s="59"/>
      <c r="V55" s="59"/>
      <c r="W55" s="59"/>
      <c r="X55" s="59"/>
      <c r="Y55" s="59"/>
      <c r="Z55" s="59"/>
      <c r="AA55" s="59"/>
      <c r="AB55" s="59"/>
    </row>
    <row r="56" spans="1:28">
      <c r="A56" s="162" t="s">
        <v>278</v>
      </c>
      <c r="B56" s="159"/>
      <c r="C56" s="159"/>
      <c r="D56" s="159"/>
      <c r="E56" s="159"/>
      <c r="F56" s="160"/>
      <c r="G56" s="161">
        <v>2</v>
      </c>
      <c r="H56" s="161"/>
      <c r="I56" s="161">
        <v>1</v>
      </c>
      <c r="J56" s="161"/>
      <c r="K56" s="161">
        <v>3</v>
      </c>
      <c r="L56" s="59"/>
      <c r="M56" s="59"/>
      <c r="N56" s="59"/>
      <c r="O56" s="59"/>
      <c r="P56" s="59"/>
      <c r="Q56" s="59"/>
      <c r="R56" s="59"/>
      <c r="S56" s="59"/>
      <c r="T56" s="59"/>
      <c r="U56" s="59"/>
      <c r="V56" s="59"/>
      <c r="W56" s="59"/>
      <c r="X56" s="59"/>
      <c r="Y56" s="59"/>
      <c r="Z56" s="59"/>
      <c r="AA56" s="59"/>
      <c r="AB56" s="59"/>
    </row>
    <row r="57" spans="1:28">
      <c r="A57" s="162" t="s">
        <v>279</v>
      </c>
      <c r="B57" s="159">
        <v>5</v>
      </c>
      <c r="C57" s="159">
        <v>1</v>
      </c>
      <c r="D57" s="159">
        <v>4</v>
      </c>
      <c r="E57" s="159">
        <v>6</v>
      </c>
      <c r="F57" s="160">
        <v>16</v>
      </c>
      <c r="G57" s="161"/>
      <c r="H57" s="161"/>
      <c r="I57" s="161"/>
      <c r="J57" s="161">
        <v>1</v>
      </c>
      <c r="K57" s="161">
        <v>1</v>
      </c>
      <c r="L57" s="59"/>
      <c r="M57" s="59"/>
      <c r="N57" s="59"/>
      <c r="O57" s="59"/>
      <c r="P57" s="59"/>
      <c r="Q57" s="59"/>
      <c r="R57" s="59"/>
      <c r="S57" s="59"/>
      <c r="T57" s="59"/>
      <c r="U57" s="59"/>
      <c r="V57" s="59"/>
      <c r="W57" s="59"/>
      <c r="X57" s="59"/>
      <c r="Y57" s="59"/>
      <c r="Z57" s="59"/>
      <c r="AA57" s="59"/>
      <c r="AB57" s="59"/>
    </row>
    <row r="58" spans="1:28" ht="25.5">
      <c r="A58" s="162" t="s">
        <v>280</v>
      </c>
      <c r="B58" s="159">
        <v>1</v>
      </c>
      <c r="C58" s="159"/>
      <c r="D58" s="159"/>
      <c r="E58" s="159">
        <v>2</v>
      </c>
      <c r="F58" s="160">
        <v>3</v>
      </c>
      <c r="G58" s="161">
        <v>3</v>
      </c>
      <c r="H58" s="161">
        <v>1</v>
      </c>
      <c r="I58" s="161">
        <v>1</v>
      </c>
      <c r="J58" s="161">
        <v>1</v>
      </c>
      <c r="K58" s="161">
        <v>6</v>
      </c>
      <c r="L58" s="59"/>
      <c r="M58" s="59"/>
      <c r="N58" s="59"/>
      <c r="O58" s="59"/>
      <c r="P58" s="59"/>
      <c r="Q58" s="59"/>
      <c r="R58" s="59"/>
      <c r="S58" s="59"/>
      <c r="T58" s="59"/>
      <c r="U58" s="59"/>
      <c r="V58" s="59"/>
      <c r="W58" s="59"/>
      <c r="X58" s="59"/>
      <c r="Y58" s="59"/>
      <c r="Z58" s="59"/>
      <c r="AA58" s="59"/>
      <c r="AB58" s="59"/>
    </row>
    <row r="59" spans="1:28">
      <c r="A59" s="162" t="s">
        <v>456</v>
      </c>
      <c r="B59" s="159"/>
      <c r="C59" s="159"/>
      <c r="D59" s="159"/>
      <c r="E59" s="159"/>
      <c r="F59" s="160"/>
      <c r="G59" s="161"/>
      <c r="H59" s="161"/>
      <c r="I59" s="161"/>
      <c r="J59" s="161">
        <v>1</v>
      </c>
      <c r="K59" s="161">
        <v>1</v>
      </c>
      <c r="L59" s="59"/>
      <c r="M59" s="59"/>
      <c r="N59" s="59"/>
      <c r="O59" s="59"/>
      <c r="P59" s="59"/>
      <c r="Q59" s="59"/>
      <c r="R59" s="59"/>
      <c r="S59" s="59"/>
      <c r="T59" s="59"/>
      <c r="U59" s="59"/>
      <c r="V59" s="59"/>
      <c r="W59" s="59"/>
      <c r="X59" s="59"/>
      <c r="Y59" s="59"/>
      <c r="Z59" s="59"/>
      <c r="AA59" s="59"/>
      <c r="AB59" s="59"/>
    </row>
    <row r="60" spans="1:28">
      <c r="A60" s="162" t="s">
        <v>281</v>
      </c>
      <c r="B60" s="159"/>
      <c r="C60" s="159"/>
      <c r="D60" s="159"/>
      <c r="E60" s="159">
        <v>1</v>
      </c>
      <c r="F60" s="160">
        <v>1</v>
      </c>
      <c r="G60" s="161"/>
      <c r="H60" s="161"/>
      <c r="I60" s="161"/>
      <c r="J60" s="161"/>
      <c r="K60" s="161"/>
      <c r="L60" s="59"/>
      <c r="M60" s="59"/>
      <c r="N60" s="59"/>
      <c r="O60" s="59"/>
      <c r="P60" s="59"/>
      <c r="Q60" s="59"/>
      <c r="R60" s="59"/>
      <c r="S60" s="59"/>
      <c r="T60" s="59"/>
      <c r="U60" s="59"/>
      <c r="V60" s="59"/>
      <c r="W60" s="59"/>
      <c r="X60" s="59"/>
      <c r="Y60" s="59"/>
      <c r="Z60" s="59"/>
      <c r="AA60" s="59"/>
      <c r="AB60" s="59"/>
    </row>
    <row r="61" spans="1:28">
      <c r="A61" s="162" t="s">
        <v>282</v>
      </c>
      <c r="B61" s="159"/>
      <c r="C61" s="159">
        <v>1</v>
      </c>
      <c r="D61" s="159"/>
      <c r="E61" s="159">
        <v>1</v>
      </c>
      <c r="F61" s="160">
        <v>2</v>
      </c>
      <c r="G61" s="161"/>
      <c r="H61" s="161"/>
      <c r="I61" s="161">
        <v>1</v>
      </c>
      <c r="J61" s="161"/>
      <c r="K61" s="161">
        <v>1</v>
      </c>
      <c r="L61" s="59"/>
      <c r="M61" s="59"/>
      <c r="N61" s="59"/>
      <c r="O61" s="59"/>
      <c r="P61" s="59"/>
      <c r="Q61" s="59"/>
      <c r="R61" s="59"/>
      <c r="S61" s="59"/>
      <c r="T61" s="59"/>
      <c r="U61" s="59"/>
      <c r="V61" s="59"/>
      <c r="W61" s="59"/>
      <c r="X61" s="59"/>
      <c r="Y61" s="59"/>
      <c r="Z61" s="59"/>
      <c r="AA61" s="59"/>
      <c r="AB61" s="59"/>
    </row>
    <row r="62" spans="1:28" ht="25.5">
      <c r="A62" s="162" t="s">
        <v>329</v>
      </c>
      <c r="B62" s="159"/>
      <c r="C62" s="159"/>
      <c r="D62" s="159"/>
      <c r="E62" s="159"/>
      <c r="F62" s="160"/>
      <c r="G62" s="161"/>
      <c r="H62" s="161"/>
      <c r="I62" s="161"/>
      <c r="J62" s="161">
        <v>1</v>
      </c>
      <c r="K62" s="161">
        <v>1</v>
      </c>
      <c r="L62" s="59"/>
      <c r="M62" s="59"/>
      <c r="N62" s="59"/>
      <c r="O62" s="59"/>
      <c r="P62" s="59"/>
      <c r="Q62" s="59"/>
      <c r="R62" s="59"/>
      <c r="S62" s="59"/>
      <c r="T62" s="59"/>
      <c r="U62" s="59"/>
      <c r="V62" s="59"/>
      <c r="W62" s="59"/>
      <c r="X62" s="59"/>
      <c r="Y62" s="59"/>
      <c r="Z62" s="59"/>
      <c r="AA62" s="59"/>
      <c r="AB62" s="59"/>
    </row>
    <row r="63" spans="1:28">
      <c r="A63" s="162" t="s">
        <v>457</v>
      </c>
      <c r="B63" s="159"/>
      <c r="C63" s="159"/>
      <c r="D63" s="159"/>
      <c r="E63" s="159">
        <v>1</v>
      </c>
      <c r="F63" s="160">
        <v>1</v>
      </c>
      <c r="G63" s="161"/>
      <c r="H63" s="161"/>
      <c r="I63" s="161"/>
      <c r="J63" s="161"/>
      <c r="K63" s="161"/>
      <c r="L63" s="59"/>
      <c r="M63" s="59"/>
      <c r="N63" s="59"/>
      <c r="O63" s="59"/>
      <c r="P63" s="59"/>
      <c r="Q63" s="59"/>
      <c r="R63" s="59"/>
      <c r="S63" s="59"/>
      <c r="T63" s="59"/>
      <c r="U63" s="59"/>
      <c r="V63" s="59"/>
      <c r="W63" s="59"/>
      <c r="X63" s="59"/>
      <c r="Y63" s="59"/>
      <c r="Z63" s="59"/>
      <c r="AA63" s="59"/>
      <c r="AB63" s="59"/>
    </row>
    <row r="64" spans="1:28">
      <c r="A64" s="162" t="s">
        <v>330</v>
      </c>
      <c r="B64" s="159"/>
      <c r="C64" s="159"/>
      <c r="D64" s="159"/>
      <c r="E64" s="159"/>
      <c r="F64" s="160"/>
      <c r="G64" s="161">
        <v>3</v>
      </c>
      <c r="H64" s="161">
        <v>3</v>
      </c>
      <c r="I64" s="161"/>
      <c r="J64" s="161">
        <v>1</v>
      </c>
      <c r="K64" s="161">
        <v>7</v>
      </c>
      <c r="L64" s="59"/>
      <c r="M64" s="59"/>
      <c r="N64" s="59"/>
      <c r="O64" s="59"/>
      <c r="P64" s="59"/>
      <c r="Q64" s="59"/>
      <c r="R64" s="59"/>
      <c r="S64" s="59"/>
      <c r="T64" s="59"/>
      <c r="U64" s="59"/>
      <c r="V64" s="59"/>
      <c r="W64" s="59"/>
      <c r="X64" s="59"/>
      <c r="Y64" s="59"/>
      <c r="Z64" s="59"/>
      <c r="AA64" s="59"/>
      <c r="AB64" s="59"/>
    </row>
    <row r="65" spans="1:28" s="421" customFormat="1">
      <c r="A65" s="162" t="s">
        <v>458</v>
      </c>
      <c r="B65" s="159"/>
      <c r="C65" s="159"/>
      <c r="D65" s="159"/>
      <c r="E65" s="159"/>
      <c r="F65" s="160"/>
      <c r="G65" s="161"/>
      <c r="H65" s="161"/>
      <c r="I65" s="161"/>
      <c r="J65" s="161">
        <v>1</v>
      </c>
      <c r="K65" s="161">
        <v>1</v>
      </c>
      <c r="L65" s="59"/>
      <c r="M65" s="59"/>
      <c r="N65" s="59"/>
      <c r="O65" s="59"/>
      <c r="P65" s="59"/>
      <c r="Q65" s="59"/>
      <c r="R65" s="59"/>
      <c r="S65" s="59"/>
      <c r="T65" s="59"/>
      <c r="U65" s="59"/>
      <c r="V65" s="59"/>
      <c r="W65" s="59"/>
      <c r="X65" s="59"/>
      <c r="Y65" s="59"/>
      <c r="Z65" s="59"/>
      <c r="AA65" s="59"/>
      <c r="AB65" s="59"/>
    </row>
    <row r="66" spans="1:28" ht="25.5">
      <c r="A66" s="162" t="s">
        <v>283</v>
      </c>
      <c r="B66" s="159">
        <v>3</v>
      </c>
      <c r="C66" s="159">
        <v>1</v>
      </c>
      <c r="D66" s="159">
        <v>2</v>
      </c>
      <c r="E66" s="159"/>
      <c r="F66" s="160">
        <v>6</v>
      </c>
      <c r="G66" s="161"/>
      <c r="H66" s="161"/>
      <c r="I66" s="161"/>
      <c r="J66" s="161"/>
      <c r="K66" s="161"/>
      <c r="L66" s="59"/>
      <c r="M66" s="59"/>
      <c r="N66" s="59"/>
      <c r="O66" s="59"/>
      <c r="P66" s="59"/>
      <c r="Q66" s="59"/>
      <c r="R66" s="59"/>
      <c r="S66" s="59"/>
      <c r="T66" s="59"/>
      <c r="U66" s="59"/>
      <c r="V66" s="59"/>
      <c r="W66" s="59"/>
      <c r="X66" s="59"/>
      <c r="Y66" s="59"/>
      <c r="Z66" s="59"/>
      <c r="AA66" s="59"/>
      <c r="AB66" s="59"/>
    </row>
    <row r="67" spans="1:28">
      <c r="A67" s="162" t="s">
        <v>284</v>
      </c>
      <c r="B67" s="159">
        <v>1</v>
      </c>
      <c r="C67" s="159"/>
      <c r="D67" s="159"/>
      <c r="E67" s="159"/>
      <c r="F67" s="160">
        <v>1</v>
      </c>
      <c r="G67" s="161">
        <v>3</v>
      </c>
      <c r="H67" s="161">
        <v>1</v>
      </c>
      <c r="I67" s="161">
        <v>1</v>
      </c>
      <c r="J67" s="161">
        <v>4</v>
      </c>
      <c r="K67" s="161">
        <v>9</v>
      </c>
      <c r="L67" s="59"/>
      <c r="M67" s="59"/>
      <c r="N67" s="59"/>
      <c r="O67" s="59"/>
      <c r="P67" s="59"/>
      <c r="Q67" s="59"/>
      <c r="R67" s="59"/>
      <c r="S67" s="59"/>
      <c r="T67" s="59"/>
      <c r="U67" s="59"/>
      <c r="V67" s="59"/>
      <c r="W67" s="59"/>
      <c r="X67" s="59"/>
      <c r="Y67" s="59"/>
      <c r="Z67" s="59"/>
      <c r="AA67" s="59"/>
      <c r="AB67" s="59"/>
    </row>
    <row r="68" spans="1:28">
      <c r="A68" s="162" t="s">
        <v>285</v>
      </c>
      <c r="B68" s="159">
        <v>61</v>
      </c>
      <c r="C68" s="159">
        <v>23</v>
      </c>
      <c r="D68" s="159">
        <v>22</v>
      </c>
      <c r="E68" s="159">
        <v>81</v>
      </c>
      <c r="F68" s="160">
        <v>187</v>
      </c>
      <c r="G68" s="161"/>
      <c r="H68" s="161"/>
      <c r="I68" s="161"/>
      <c r="J68" s="161"/>
      <c r="K68" s="161"/>
      <c r="L68" s="59"/>
      <c r="M68" s="59"/>
      <c r="N68" s="59"/>
      <c r="O68" s="59"/>
      <c r="P68" s="59"/>
      <c r="Q68" s="59"/>
      <c r="R68" s="59"/>
      <c r="S68" s="59"/>
      <c r="T68" s="59"/>
      <c r="U68" s="59"/>
      <c r="V68" s="59"/>
      <c r="W68" s="59"/>
      <c r="X68" s="59"/>
      <c r="Y68" s="59"/>
      <c r="Z68" s="59"/>
      <c r="AA68" s="59"/>
      <c r="AB68" s="59"/>
    </row>
    <row r="69" spans="1:28">
      <c r="A69" s="162" t="s">
        <v>286</v>
      </c>
      <c r="B69" s="159"/>
      <c r="C69" s="159">
        <v>2</v>
      </c>
      <c r="D69" s="159">
        <v>1</v>
      </c>
      <c r="E69" s="159">
        <v>2</v>
      </c>
      <c r="F69" s="160">
        <v>5</v>
      </c>
      <c r="G69" s="161">
        <v>1</v>
      </c>
      <c r="H69" s="161">
        <v>2</v>
      </c>
      <c r="I69" s="161"/>
      <c r="J69" s="161">
        <v>2</v>
      </c>
      <c r="K69" s="161">
        <v>5</v>
      </c>
      <c r="L69" s="59"/>
      <c r="M69" s="59"/>
      <c r="N69" s="59"/>
      <c r="O69" s="59"/>
      <c r="P69" s="59"/>
      <c r="Q69" s="59"/>
      <c r="R69" s="59"/>
      <c r="S69" s="59"/>
      <c r="T69" s="59"/>
      <c r="U69" s="59"/>
      <c r="V69" s="59"/>
      <c r="W69" s="59"/>
      <c r="X69" s="59"/>
      <c r="Y69" s="59"/>
      <c r="Z69" s="59"/>
      <c r="AA69" s="59"/>
      <c r="AB69" s="59"/>
    </row>
    <row r="70" spans="1:28" ht="25.5">
      <c r="A70" s="142" t="s">
        <v>405</v>
      </c>
      <c r="B70" s="156">
        <v>34</v>
      </c>
      <c r="C70" s="156">
        <v>9</v>
      </c>
      <c r="D70" s="156">
        <v>27</v>
      </c>
      <c r="E70" s="156">
        <v>58</v>
      </c>
      <c r="F70" s="157">
        <v>128</v>
      </c>
      <c r="G70" s="158">
        <v>18</v>
      </c>
      <c r="H70" s="158">
        <v>12</v>
      </c>
      <c r="I70" s="158">
        <v>6</v>
      </c>
      <c r="J70" s="158">
        <v>36</v>
      </c>
      <c r="K70" s="158">
        <v>72</v>
      </c>
      <c r="L70" s="59"/>
      <c r="M70" s="59"/>
      <c r="N70" s="59"/>
      <c r="O70" s="59"/>
      <c r="P70" s="59"/>
      <c r="Q70" s="59"/>
      <c r="R70" s="59"/>
      <c r="S70" s="59"/>
      <c r="T70" s="59"/>
      <c r="U70" s="59"/>
      <c r="V70" s="59"/>
      <c r="W70" s="59"/>
      <c r="X70" s="59"/>
      <c r="Y70" s="59"/>
      <c r="Z70" s="59"/>
      <c r="AA70" s="59"/>
      <c r="AB70" s="59"/>
    </row>
    <row r="71" spans="1:28">
      <c r="A71" s="162" t="s">
        <v>287</v>
      </c>
      <c r="B71" s="159">
        <v>2</v>
      </c>
      <c r="C71" s="159"/>
      <c r="D71" s="159">
        <v>1</v>
      </c>
      <c r="E71" s="159">
        <v>1</v>
      </c>
      <c r="F71" s="160">
        <v>4</v>
      </c>
      <c r="G71" s="161"/>
      <c r="H71" s="161"/>
      <c r="I71" s="161"/>
      <c r="J71" s="161">
        <v>4</v>
      </c>
      <c r="K71" s="161">
        <v>4</v>
      </c>
      <c r="L71" s="59"/>
      <c r="M71" s="59"/>
      <c r="N71" s="59"/>
      <c r="O71" s="59"/>
      <c r="P71" s="59"/>
      <c r="Q71" s="59"/>
      <c r="R71" s="59"/>
      <c r="S71" s="59"/>
      <c r="T71" s="59"/>
      <c r="U71" s="59"/>
      <c r="V71" s="59"/>
      <c r="W71" s="59"/>
      <c r="X71" s="59"/>
      <c r="Y71" s="59"/>
      <c r="Z71" s="59"/>
      <c r="AA71" s="59"/>
      <c r="AB71" s="59"/>
    </row>
    <row r="72" spans="1:28">
      <c r="A72" s="162" t="s">
        <v>288</v>
      </c>
      <c r="B72" s="159"/>
      <c r="C72" s="159"/>
      <c r="D72" s="159"/>
      <c r="E72" s="159">
        <v>1</v>
      </c>
      <c r="F72" s="160">
        <v>1</v>
      </c>
      <c r="G72" s="161">
        <v>1</v>
      </c>
      <c r="H72" s="161"/>
      <c r="I72" s="161"/>
      <c r="J72" s="161"/>
      <c r="K72" s="161">
        <v>1</v>
      </c>
      <c r="L72" s="59"/>
      <c r="M72" s="59"/>
      <c r="N72" s="59"/>
      <c r="O72" s="59"/>
      <c r="P72" s="59"/>
      <c r="Q72" s="59"/>
      <c r="R72" s="59"/>
      <c r="S72" s="59"/>
      <c r="T72" s="59"/>
      <c r="U72" s="59"/>
      <c r="V72" s="59"/>
      <c r="W72" s="59"/>
      <c r="X72" s="59"/>
      <c r="Y72" s="59"/>
      <c r="Z72" s="59"/>
      <c r="AA72" s="59"/>
      <c r="AB72" s="59"/>
    </row>
    <row r="73" spans="1:28">
      <c r="A73" s="162" t="s">
        <v>289</v>
      </c>
      <c r="B73" s="159">
        <v>3</v>
      </c>
      <c r="C73" s="159"/>
      <c r="D73" s="159"/>
      <c r="E73" s="159">
        <v>2</v>
      </c>
      <c r="F73" s="160">
        <v>5</v>
      </c>
      <c r="G73" s="161"/>
      <c r="H73" s="161">
        <v>1</v>
      </c>
      <c r="I73" s="161">
        <v>1</v>
      </c>
      <c r="J73" s="161"/>
      <c r="K73" s="161">
        <v>2</v>
      </c>
      <c r="L73" s="59"/>
      <c r="M73" s="59"/>
      <c r="N73" s="59"/>
      <c r="O73" s="59"/>
      <c r="P73" s="59"/>
      <c r="Q73" s="59"/>
      <c r="R73" s="59"/>
      <c r="S73" s="59"/>
      <c r="T73" s="59"/>
      <c r="U73" s="59"/>
      <c r="V73" s="59"/>
      <c r="W73" s="59"/>
      <c r="X73" s="59"/>
      <c r="Y73" s="59"/>
      <c r="Z73" s="59"/>
      <c r="AA73" s="59"/>
      <c r="AB73" s="59"/>
    </row>
    <row r="74" spans="1:28">
      <c r="A74" s="162" t="s">
        <v>290</v>
      </c>
      <c r="B74" s="159">
        <v>2</v>
      </c>
      <c r="C74" s="159">
        <v>1</v>
      </c>
      <c r="D74" s="159">
        <v>3</v>
      </c>
      <c r="E74" s="159">
        <v>2</v>
      </c>
      <c r="F74" s="160">
        <v>8</v>
      </c>
      <c r="G74" s="161">
        <v>1</v>
      </c>
      <c r="H74" s="161"/>
      <c r="I74" s="161">
        <v>1</v>
      </c>
      <c r="J74" s="161">
        <v>3</v>
      </c>
      <c r="K74" s="161">
        <v>5</v>
      </c>
      <c r="L74" s="59"/>
      <c r="M74" s="59"/>
      <c r="N74" s="59"/>
      <c r="O74" s="59"/>
      <c r="P74" s="59"/>
      <c r="Q74" s="59"/>
      <c r="R74" s="59"/>
      <c r="S74" s="59"/>
      <c r="T74" s="59"/>
      <c r="U74" s="59"/>
      <c r="V74" s="59"/>
      <c r="W74" s="59"/>
      <c r="X74" s="59"/>
      <c r="Y74" s="59"/>
      <c r="Z74" s="59"/>
      <c r="AA74" s="59"/>
      <c r="AB74" s="59"/>
    </row>
    <row r="75" spans="1:28">
      <c r="A75" s="162" t="s">
        <v>291</v>
      </c>
      <c r="B75" s="159">
        <v>1</v>
      </c>
      <c r="C75" s="159"/>
      <c r="D75" s="159"/>
      <c r="E75" s="159">
        <v>3</v>
      </c>
      <c r="F75" s="160">
        <v>4</v>
      </c>
      <c r="G75" s="161">
        <v>1</v>
      </c>
      <c r="H75" s="161"/>
      <c r="I75" s="161"/>
      <c r="J75" s="161"/>
      <c r="K75" s="161">
        <v>1</v>
      </c>
      <c r="L75" s="59"/>
      <c r="M75" s="59"/>
      <c r="N75" s="59"/>
      <c r="O75" s="59"/>
      <c r="P75" s="59"/>
      <c r="Q75" s="59"/>
      <c r="R75" s="59"/>
      <c r="S75" s="59"/>
      <c r="T75" s="59"/>
      <c r="U75" s="59"/>
      <c r="V75" s="59"/>
      <c r="W75" s="59"/>
      <c r="X75" s="59"/>
      <c r="Y75" s="59"/>
      <c r="Z75" s="59"/>
      <c r="AA75" s="59"/>
      <c r="AB75" s="59"/>
    </row>
    <row r="76" spans="1:28">
      <c r="A76" s="162" t="s">
        <v>292</v>
      </c>
      <c r="B76" s="159">
        <v>4</v>
      </c>
      <c r="C76" s="159"/>
      <c r="D76" s="159">
        <v>1</v>
      </c>
      <c r="E76" s="159">
        <v>3</v>
      </c>
      <c r="F76" s="160">
        <v>8</v>
      </c>
      <c r="G76" s="161"/>
      <c r="H76" s="161"/>
      <c r="I76" s="161"/>
      <c r="J76" s="161"/>
      <c r="K76" s="161"/>
      <c r="L76" s="59"/>
      <c r="M76" s="59"/>
      <c r="N76" s="59"/>
      <c r="O76" s="59"/>
      <c r="P76" s="59"/>
      <c r="Q76" s="59"/>
      <c r="R76" s="59"/>
      <c r="S76" s="59"/>
      <c r="T76" s="59"/>
      <c r="U76" s="59"/>
      <c r="V76" s="59"/>
      <c r="W76" s="59"/>
      <c r="X76" s="59"/>
      <c r="Y76" s="59"/>
      <c r="Z76" s="59"/>
      <c r="AA76" s="59"/>
      <c r="AB76" s="59"/>
    </row>
    <row r="77" spans="1:28" ht="25.5">
      <c r="A77" s="162" t="s">
        <v>293</v>
      </c>
      <c r="B77" s="159">
        <v>1</v>
      </c>
      <c r="C77" s="159"/>
      <c r="D77" s="159">
        <v>1</v>
      </c>
      <c r="E77" s="159"/>
      <c r="F77" s="160">
        <v>2</v>
      </c>
      <c r="G77" s="161">
        <v>1</v>
      </c>
      <c r="H77" s="161"/>
      <c r="I77" s="161">
        <v>1</v>
      </c>
      <c r="J77" s="161"/>
      <c r="K77" s="161">
        <v>2</v>
      </c>
      <c r="L77" s="59"/>
      <c r="M77" s="59"/>
      <c r="N77" s="59"/>
      <c r="O77" s="59"/>
      <c r="P77" s="59"/>
      <c r="Q77" s="59"/>
      <c r="R77" s="59"/>
      <c r="S77" s="59"/>
      <c r="T77" s="59"/>
      <c r="U77" s="59"/>
      <c r="V77" s="59"/>
      <c r="W77" s="59"/>
      <c r="X77" s="59"/>
      <c r="Y77" s="59"/>
      <c r="Z77" s="59"/>
      <c r="AA77" s="59"/>
      <c r="AB77" s="59"/>
    </row>
    <row r="78" spans="1:28">
      <c r="A78" s="162" t="s">
        <v>331</v>
      </c>
      <c r="B78" s="159"/>
      <c r="C78" s="159"/>
      <c r="D78" s="159">
        <v>1</v>
      </c>
      <c r="E78" s="159">
        <v>2</v>
      </c>
      <c r="F78" s="160">
        <v>3</v>
      </c>
      <c r="G78" s="161"/>
      <c r="H78" s="161"/>
      <c r="I78" s="161"/>
      <c r="J78" s="161">
        <v>1</v>
      </c>
      <c r="K78" s="161">
        <v>1</v>
      </c>
      <c r="L78" s="59"/>
      <c r="M78" s="59"/>
      <c r="N78" s="59"/>
      <c r="O78" s="59"/>
      <c r="P78" s="59"/>
      <c r="Q78" s="59"/>
      <c r="R78" s="59"/>
      <c r="S78" s="59"/>
      <c r="T78" s="59"/>
      <c r="U78" s="59"/>
      <c r="V78" s="59"/>
      <c r="W78" s="59"/>
      <c r="X78" s="59"/>
      <c r="Y78" s="59"/>
      <c r="Z78" s="59"/>
      <c r="AA78" s="59"/>
      <c r="AB78" s="59"/>
    </row>
    <row r="79" spans="1:28" ht="25.5">
      <c r="A79" s="162" t="s">
        <v>294</v>
      </c>
      <c r="B79" s="159">
        <v>3</v>
      </c>
      <c r="C79" s="159"/>
      <c r="D79" s="159"/>
      <c r="E79" s="159"/>
      <c r="F79" s="160">
        <v>3</v>
      </c>
      <c r="G79" s="161"/>
      <c r="H79" s="161"/>
      <c r="I79" s="161"/>
      <c r="J79" s="161">
        <v>1</v>
      </c>
      <c r="K79" s="161">
        <v>1</v>
      </c>
      <c r="L79" s="59"/>
      <c r="M79" s="59"/>
      <c r="N79" s="59"/>
      <c r="O79" s="59"/>
      <c r="P79" s="59"/>
      <c r="Q79" s="59"/>
      <c r="R79" s="59"/>
      <c r="S79" s="59"/>
      <c r="T79" s="59"/>
      <c r="U79" s="59"/>
      <c r="V79" s="59"/>
      <c r="W79" s="59"/>
      <c r="X79" s="59"/>
      <c r="Y79" s="59"/>
      <c r="Z79" s="59"/>
      <c r="AA79" s="59"/>
      <c r="AB79" s="59"/>
    </row>
    <row r="80" spans="1:28">
      <c r="A80" s="162" t="s">
        <v>295</v>
      </c>
      <c r="B80" s="159">
        <v>2</v>
      </c>
      <c r="C80" s="159"/>
      <c r="D80" s="159">
        <v>2</v>
      </c>
      <c r="E80" s="159">
        <v>5</v>
      </c>
      <c r="F80" s="160">
        <v>9</v>
      </c>
      <c r="G80" s="161"/>
      <c r="H80" s="161">
        <v>2</v>
      </c>
      <c r="I80" s="161"/>
      <c r="J80" s="161">
        <v>1</v>
      </c>
      <c r="K80" s="161">
        <v>3</v>
      </c>
      <c r="L80" s="59"/>
      <c r="M80" s="59"/>
      <c r="N80" s="59"/>
      <c r="O80" s="59"/>
      <c r="P80" s="59"/>
      <c r="Q80" s="59"/>
      <c r="R80" s="59"/>
      <c r="S80" s="59"/>
      <c r="T80" s="59"/>
      <c r="U80" s="59"/>
      <c r="V80" s="59"/>
      <c r="W80" s="59"/>
      <c r="X80" s="59"/>
      <c r="Y80" s="59"/>
      <c r="Z80" s="59"/>
      <c r="AA80" s="59"/>
      <c r="AB80" s="59"/>
    </row>
    <row r="81" spans="1:28">
      <c r="A81" s="162" t="s">
        <v>296</v>
      </c>
      <c r="B81" s="159">
        <v>2</v>
      </c>
      <c r="C81" s="159"/>
      <c r="D81" s="159">
        <v>2</v>
      </c>
      <c r="E81" s="159">
        <v>6</v>
      </c>
      <c r="F81" s="160">
        <v>10</v>
      </c>
      <c r="G81" s="161"/>
      <c r="H81" s="161"/>
      <c r="I81" s="161"/>
      <c r="J81" s="161">
        <v>2</v>
      </c>
      <c r="K81" s="161">
        <v>2</v>
      </c>
      <c r="L81" s="59"/>
      <c r="M81" s="59"/>
      <c r="N81" s="59"/>
      <c r="O81" s="59"/>
      <c r="P81" s="59"/>
      <c r="Q81" s="59"/>
      <c r="R81" s="59"/>
      <c r="S81" s="59"/>
      <c r="T81" s="59"/>
      <c r="U81" s="59"/>
      <c r="V81" s="59"/>
      <c r="W81" s="59"/>
      <c r="X81" s="59"/>
      <c r="Y81" s="59"/>
      <c r="Z81" s="59"/>
      <c r="AA81" s="59"/>
      <c r="AB81" s="59"/>
    </row>
    <row r="82" spans="1:28">
      <c r="A82" s="162" t="s">
        <v>297</v>
      </c>
      <c r="B82" s="159"/>
      <c r="C82" s="159"/>
      <c r="D82" s="159"/>
      <c r="E82" s="159"/>
      <c r="F82" s="160"/>
      <c r="G82" s="161">
        <v>2</v>
      </c>
      <c r="H82" s="161">
        <v>2</v>
      </c>
      <c r="I82" s="161">
        <v>1</v>
      </c>
      <c r="J82" s="161"/>
      <c r="K82" s="161">
        <v>5</v>
      </c>
      <c r="L82" s="59"/>
      <c r="M82" s="59"/>
      <c r="N82" s="59"/>
      <c r="O82" s="59"/>
      <c r="P82" s="59"/>
      <c r="Q82" s="59"/>
      <c r="R82" s="59"/>
      <c r="S82" s="59"/>
      <c r="T82" s="59"/>
      <c r="U82" s="59"/>
      <c r="V82" s="59"/>
      <c r="W82" s="59"/>
      <c r="X82" s="59"/>
      <c r="Y82" s="59"/>
      <c r="Z82" s="59"/>
      <c r="AA82" s="59"/>
      <c r="AB82" s="59"/>
    </row>
    <row r="83" spans="1:28">
      <c r="A83" s="162" t="s">
        <v>332</v>
      </c>
      <c r="B83" s="159"/>
      <c r="C83" s="159"/>
      <c r="D83" s="159"/>
      <c r="E83" s="159"/>
      <c r="F83" s="160"/>
      <c r="G83" s="161"/>
      <c r="H83" s="161"/>
      <c r="I83" s="161"/>
      <c r="J83" s="161">
        <v>1</v>
      </c>
      <c r="K83" s="161">
        <v>1</v>
      </c>
      <c r="L83" s="59"/>
      <c r="M83" s="59"/>
      <c r="N83" s="59"/>
      <c r="O83" s="59"/>
      <c r="P83" s="59"/>
      <c r="Q83" s="59"/>
      <c r="R83" s="59"/>
      <c r="S83" s="59"/>
      <c r="T83" s="59"/>
      <c r="U83" s="59"/>
      <c r="V83" s="59"/>
      <c r="W83" s="59"/>
      <c r="X83" s="59"/>
      <c r="Y83" s="59"/>
      <c r="Z83" s="59"/>
      <c r="AA83" s="59"/>
      <c r="AB83" s="59"/>
    </row>
    <row r="84" spans="1:28">
      <c r="A84" s="162" t="s">
        <v>298</v>
      </c>
      <c r="B84" s="159"/>
      <c r="C84" s="159"/>
      <c r="D84" s="159"/>
      <c r="E84" s="159"/>
      <c r="F84" s="160"/>
      <c r="G84" s="161"/>
      <c r="H84" s="161"/>
      <c r="I84" s="161"/>
      <c r="J84" s="161">
        <v>1</v>
      </c>
      <c r="K84" s="161">
        <v>1</v>
      </c>
      <c r="L84" s="59"/>
      <c r="M84" s="59"/>
      <c r="N84" s="59"/>
      <c r="O84" s="59"/>
      <c r="P84" s="59"/>
      <c r="Q84" s="59"/>
      <c r="R84" s="59"/>
      <c r="S84" s="59"/>
      <c r="T84" s="59"/>
      <c r="U84" s="59"/>
      <c r="V84" s="59"/>
      <c r="W84" s="59"/>
      <c r="X84" s="59"/>
      <c r="Y84" s="59"/>
      <c r="Z84" s="59"/>
      <c r="AA84" s="59"/>
      <c r="AB84" s="59"/>
    </row>
    <row r="85" spans="1:28">
      <c r="A85" s="162" t="s">
        <v>333</v>
      </c>
      <c r="B85" s="159"/>
      <c r="C85" s="159"/>
      <c r="D85" s="159"/>
      <c r="E85" s="159"/>
      <c r="F85" s="160"/>
      <c r="G85" s="161"/>
      <c r="H85" s="161"/>
      <c r="I85" s="161"/>
      <c r="J85" s="161">
        <v>1</v>
      </c>
      <c r="K85" s="161">
        <v>1</v>
      </c>
      <c r="L85" s="59"/>
      <c r="M85" s="59"/>
      <c r="N85" s="59"/>
      <c r="O85" s="59"/>
      <c r="P85" s="59"/>
      <c r="Q85" s="59"/>
      <c r="R85" s="59"/>
      <c r="S85" s="59"/>
      <c r="T85" s="59"/>
      <c r="U85" s="59"/>
      <c r="V85" s="59"/>
      <c r="W85" s="59"/>
      <c r="X85" s="59"/>
      <c r="Y85" s="59"/>
      <c r="Z85" s="59"/>
      <c r="AA85" s="59"/>
      <c r="AB85" s="59"/>
    </row>
    <row r="86" spans="1:28">
      <c r="A86" s="162" t="s">
        <v>299</v>
      </c>
      <c r="B86" s="159"/>
      <c r="C86" s="159"/>
      <c r="D86" s="159"/>
      <c r="E86" s="159"/>
      <c r="F86" s="160"/>
      <c r="G86" s="161">
        <v>1</v>
      </c>
      <c r="H86" s="161"/>
      <c r="I86" s="161"/>
      <c r="J86" s="161">
        <v>1</v>
      </c>
      <c r="K86" s="161">
        <v>2</v>
      </c>
      <c r="L86" s="59"/>
      <c r="M86" s="59"/>
      <c r="N86" s="59"/>
      <c r="O86" s="59"/>
      <c r="P86" s="59"/>
      <c r="Q86" s="59"/>
      <c r="R86" s="59"/>
      <c r="S86" s="59"/>
      <c r="T86" s="59"/>
      <c r="U86" s="59"/>
      <c r="V86" s="59"/>
      <c r="W86" s="59"/>
      <c r="X86" s="59"/>
      <c r="Y86" s="59"/>
      <c r="Z86" s="59"/>
      <c r="AA86" s="59"/>
      <c r="AB86" s="59"/>
    </row>
    <row r="87" spans="1:28">
      <c r="A87" s="162" t="s">
        <v>459</v>
      </c>
      <c r="B87" s="159"/>
      <c r="C87" s="159">
        <v>1</v>
      </c>
      <c r="D87" s="159"/>
      <c r="E87" s="159"/>
      <c r="F87" s="160">
        <v>1</v>
      </c>
      <c r="G87" s="161">
        <v>1</v>
      </c>
      <c r="H87" s="161"/>
      <c r="I87" s="161"/>
      <c r="J87" s="161"/>
      <c r="K87" s="161">
        <v>1</v>
      </c>
      <c r="L87" s="59"/>
      <c r="M87" s="59"/>
      <c r="N87" s="59"/>
      <c r="O87" s="59"/>
      <c r="P87" s="59"/>
      <c r="Q87" s="59"/>
      <c r="R87" s="59"/>
      <c r="S87" s="59"/>
      <c r="T87" s="59"/>
      <c r="U87" s="59"/>
      <c r="V87" s="59"/>
      <c r="W87" s="59"/>
      <c r="X87" s="59"/>
      <c r="Y87" s="59"/>
      <c r="Z87" s="59"/>
      <c r="AA87" s="59"/>
      <c r="AB87" s="59"/>
    </row>
    <row r="88" spans="1:28">
      <c r="A88" s="162" t="s">
        <v>334</v>
      </c>
      <c r="B88" s="159"/>
      <c r="C88" s="159"/>
      <c r="D88" s="159"/>
      <c r="E88" s="159"/>
      <c r="F88" s="160"/>
      <c r="G88" s="161"/>
      <c r="H88" s="161">
        <v>1</v>
      </c>
      <c r="I88" s="161"/>
      <c r="J88" s="161"/>
      <c r="K88" s="161">
        <v>1</v>
      </c>
      <c r="L88" s="59"/>
      <c r="M88" s="59"/>
      <c r="N88" s="59"/>
      <c r="O88" s="59"/>
      <c r="P88" s="59"/>
      <c r="Q88" s="59"/>
      <c r="R88" s="59"/>
      <c r="S88" s="59"/>
      <c r="T88" s="59"/>
      <c r="U88" s="59"/>
      <c r="V88" s="59"/>
      <c r="W88" s="59"/>
      <c r="X88" s="59"/>
      <c r="Y88" s="59"/>
      <c r="Z88" s="59"/>
      <c r="AA88" s="59"/>
      <c r="AB88" s="59"/>
    </row>
    <row r="89" spans="1:28" ht="25.5">
      <c r="A89" s="162" t="s">
        <v>460</v>
      </c>
      <c r="B89" s="159"/>
      <c r="C89" s="159"/>
      <c r="D89" s="159"/>
      <c r="E89" s="159"/>
      <c r="F89" s="160"/>
      <c r="G89" s="161">
        <v>2</v>
      </c>
      <c r="H89" s="161"/>
      <c r="I89" s="161"/>
      <c r="J89" s="161">
        <v>1</v>
      </c>
      <c r="K89" s="161">
        <v>3</v>
      </c>
      <c r="L89" s="59"/>
      <c r="M89" s="59"/>
      <c r="N89" s="59"/>
      <c r="O89" s="59"/>
      <c r="P89" s="59"/>
      <c r="Q89" s="59"/>
      <c r="R89" s="59"/>
      <c r="S89" s="59"/>
      <c r="T89" s="59"/>
      <c r="U89" s="59"/>
      <c r="V89" s="59"/>
      <c r="W89" s="59"/>
      <c r="X89" s="59"/>
      <c r="Y89" s="59"/>
      <c r="Z89" s="59"/>
      <c r="AA89" s="59"/>
      <c r="AB89" s="59"/>
    </row>
    <row r="90" spans="1:28">
      <c r="A90" s="162" t="s">
        <v>461</v>
      </c>
      <c r="B90" s="159"/>
      <c r="C90" s="159"/>
      <c r="D90" s="159"/>
      <c r="E90" s="159"/>
      <c r="F90" s="160"/>
      <c r="G90" s="161">
        <v>1</v>
      </c>
      <c r="H90" s="161"/>
      <c r="I90" s="161"/>
      <c r="J90" s="161"/>
      <c r="K90" s="161">
        <v>1</v>
      </c>
      <c r="L90" s="59"/>
      <c r="M90" s="59"/>
      <c r="N90" s="59"/>
      <c r="O90" s="59"/>
      <c r="P90" s="59"/>
      <c r="Q90" s="59"/>
      <c r="R90" s="59"/>
      <c r="S90" s="59"/>
      <c r="T90" s="59"/>
      <c r="U90" s="59"/>
      <c r="V90" s="59"/>
      <c r="W90" s="59"/>
      <c r="X90" s="59"/>
      <c r="Y90" s="59"/>
      <c r="Z90" s="59"/>
      <c r="AA90" s="59"/>
      <c r="AB90" s="59"/>
    </row>
    <row r="91" spans="1:28">
      <c r="A91" s="162" t="s">
        <v>300</v>
      </c>
      <c r="B91" s="159"/>
      <c r="C91" s="159"/>
      <c r="D91" s="159">
        <v>2</v>
      </c>
      <c r="E91" s="159">
        <v>1</v>
      </c>
      <c r="F91" s="160">
        <v>3</v>
      </c>
      <c r="G91" s="161">
        <v>1</v>
      </c>
      <c r="H91" s="161">
        <v>1</v>
      </c>
      <c r="I91" s="161"/>
      <c r="J91" s="161">
        <v>1</v>
      </c>
      <c r="K91" s="161">
        <v>3</v>
      </c>
      <c r="L91" s="59"/>
      <c r="M91" s="59"/>
      <c r="N91" s="59"/>
      <c r="O91" s="59"/>
      <c r="P91" s="59"/>
      <c r="Q91" s="59"/>
      <c r="R91" s="59"/>
      <c r="S91" s="59"/>
      <c r="T91" s="59"/>
      <c r="U91" s="59"/>
      <c r="V91" s="59"/>
      <c r="W91" s="59"/>
      <c r="X91" s="59"/>
      <c r="Y91" s="59"/>
      <c r="Z91" s="59"/>
      <c r="AA91" s="59"/>
      <c r="AB91" s="59"/>
    </row>
    <row r="92" spans="1:28">
      <c r="A92" s="162" t="s">
        <v>301</v>
      </c>
      <c r="B92" s="159">
        <v>1</v>
      </c>
      <c r="C92" s="159"/>
      <c r="D92" s="159"/>
      <c r="E92" s="159">
        <v>3</v>
      </c>
      <c r="F92" s="160">
        <v>4</v>
      </c>
      <c r="G92" s="161"/>
      <c r="H92" s="161"/>
      <c r="I92" s="161"/>
      <c r="J92" s="161">
        <v>1</v>
      </c>
      <c r="K92" s="161">
        <v>1</v>
      </c>
      <c r="L92" s="59"/>
      <c r="M92" s="59"/>
      <c r="N92" s="59"/>
      <c r="O92" s="59"/>
      <c r="P92" s="59"/>
      <c r="Q92" s="59"/>
      <c r="R92" s="59"/>
      <c r="S92" s="59"/>
      <c r="T92" s="59"/>
      <c r="U92" s="59"/>
      <c r="V92" s="59"/>
      <c r="W92" s="59"/>
      <c r="X92" s="59"/>
      <c r="Y92" s="59"/>
      <c r="Z92" s="59"/>
      <c r="AA92" s="59"/>
      <c r="AB92" s="59"/>
    </row>
    <row r="93" spans="1:28" ht="25.5">
      <c r="A93" s="162" t="s">
        <v>462</v>
      </c>
      <c r="B93" s="159"/>
      <c r="C93" s="159"/>
      <c r="D93" s="159"/>
      <c r="E93" s="159"/>
      <c r="F93" s="160"/>
      <c r="G93" s="161">
        <v>1</v>
      </c>
      <c r="H93" s="161"/>
      <c r="I93" s="161"/>
      <c r="J93" s="161">
        <v>1</v>
      </c>
      <c r="K93" s="161">
        <v>2</v>
      </c>
      <c r="L93" s="59"/>
      <c r="M93" s="59"/>
      <c r="N93" s="59"/>
      <c r="O93" s="59"/>
      <c r="P93" s="59"/>
      <c r="Q93" s="59"/>
      <c r="R93" s="59"/>
      <c r="S93" s="59"/>
      <c r="T93" s="59"/>
      <c r="U93" s="59"/>
      <c r="V93" s="59"/>
      <c r="W93" s="59"/>
      <c r="X93" s="59"/>
      <c r="Y93" s="59"/>
      <c r="Z93" s="59"/>
      <c r="AA93" s="59"/>
      <c r="AB93" s="59"/>
    </row>
    <row r="94" spans="1:28">
      <c r="A94" s="162" t="s">
        <v>463</v>
      </c>
      <c r="B94" s="159"/>
      <c r="C94" s="159"/>
      <c r="D94" s="159">
        <v>1</v>
      </c>
      <c r="E94" s="159"/>
      <c r="F94" s="160">
        <v>1</v>
      </c>
      <c r="G94" s="161"/>
      <c r="H94" s="161"/>
      <c r="I94" s="161"/>
      <c r="J94" s="161"/>
      <c r="K94" s="161"/>
      <c r="L94" s="59"/>
      <c r="M94" s="59"/>
      <c r="N94" s="59"/>
      <c r="O94" s="59"/>
      <c r="P94" s="59"/>
      <c r="Q94" s="59"/>
      <c r="R94" s="59"/>
      <c r="S94" s="59"/>
      <c r="T94" s="59"/>
      <c r="U94" s="59"/>
      <c r="V94" s="59"/>
      <c r="W94" s="59"/>
      <c r="X94" s="59"/>
      <c r="Y94" s="59"/>
      <c r="Z94" s="59"/>
      <c r="AA94" s="59"/>
      <c r="AB94" s="59"/>
    </row>
    <row r="95" spans="1:28">
      <c r="A95" s="162" t="s">
        <v>302</v>
      </c>
      <c r="B95" s="159"/>
      <c r="C95" s="159"/>
      <c r="D95" s="159"/>
      <c r="E95" s="159"/>
      <c r="F95" s="160"/>
      <c r="G95" s="161"/>
      <c r="H95" s="161"/>
      <c r="I95" s="161"/>
      <c r="J95" s="161">
        <v>1</v>
      </c>
      <c r="K95" s="161">
        <v>1</v>
      </c>
      <c r="L95" s="59"/>
      <c r="M95" s="59"/>
      <c r="N95" s="59"/>
      <c r="O95" s="59"/>
      <c r="P95" s="59"/>
      <c r="Q95" s="59"/>
      <c r="R95" s="59"/>
      <c r="S95" s="59"/>
      <c r="T95" s="59"/>
      <c r="U95" s="59"/>
      <c r="V95" s="59"/>
      <c r="W95" s="59"/>
      <c r="X95" s="59"/>
      <c r="Y95" s="59"/>
      <c r="Z95" s="59"/>
      <c r="AA95" s="59"/>
      <c r="AB95" s="59"/>
    </row>
    <row r="96" spans="1:28">
      <c r="A96" s="162" t="s">
        <v>464</v>
      </c>
      <c r="B96" s="159"/>
      <c r="C96" s="159"/>
      <c r="D96" s="159"/>
      <c r="E96" s="159">
        <v>1</v>
      </c>
      <c r="F96" s="160">
        <v>1</v>
      </c>
      <c r="G96" s="161"/>
      <c r="H96" s="161">
        <v>1</v>
      </c>
      <c r="I96" s="161"/>
      <c r="J96" s="161"/>
      <c r="K96" s="161">
        <v>1</v>
      </c>
      <c r="L96" s="59"/>
      <c r="M96" s="59"/>
      <c r="N96" s="59"/>
      <c r="O96" s="59"/>
      <c r="P96" s="59"/>
      <c r="Q96" s="59"/>
      <c r="R96" s="59"/>
      <c r="S96" s="59"/>
      <c r="T96" s="59"/>
      <c r="U96" s="59"/>
      <c r="V96" s="59"/>
      <c r="W96" s="59"/>
      <c r="X96" s="59"/>
      <c r="Y96" s="59"/>
      <c r="Z96" s="59"/>
      <c r="AA96" s="59"/>
      <c r="AB96" s="59"/>
    </row>
    <row r="97" spans="1:28" ht="25.5">
      <c r="A97" s="162" t="s">
        <v>465</v>
      </c>
      <c r="B97" s="159"/>
      <c r="C97" s="159"/>
      <c r="D97" s="159"/>
      <c r="E97" s="159">
        <v>1</v>
      </c>
      <c r="F97" s="160">
        <v>1</v>
      </c>
      <c r="G97" s="161"/>
      <c r="H97" s="161"/>
      <c r="I97" s="161"/>
      <c r="J97" s="161"/>
      <c r="K97" s="161"/>
      <c r="L97" s="59"/>
      <c r="M97" s="59"/>
      <c r="N97" s="59"/>
      <c r="O97" s="59"/>
      <c r="P97" s="59"/>
      <c r="Q97" s="59"/>
      <c r="R97" s="59"/>
      <c r="S97" s="59"/>
      <c r="T97" s="59"/>
      <c r="U97" s="59"/>
      <c r="V97" s="59"/>
      <c r="W97" s="59"/>
      <c r="X97" s="59"/>
      <c r="Y97" s="59"/>
      <c r="Z97" s="59"/>
      <c r="AA97" s="59"/>
      <c r="AB97" s="59"/>
    </row>
    <row r="98" spans="1:28">
      <c r="A98" s="162" t="s">
        <v>466</v>
      </c>
      <c r="B98" s="159"/>
      <c r="C98" s="159">
        <v>1</v>
      </c>
      <c r="D98" s="159">
        <v>1</v>
      </c>
      <c r="E98" s="159"/>
      <c r="F98" s="160">
        <v>2</v>
      </c>
      <c r="G98" s="161"/>
      <c r="H98" s="161"/>
      <c r="I98" s="161"/>
      <c r="J98" s="161"/>
      <c r="K98" s="161"/>
      <c r="L98" s="59"/>
      <c r="M98" s="59"/>
      <c r="N98" s="59"/>
      <c r="O98" s="59"/>
      <c r="P98" s="59"/>
      <c r="Q98" s="59"/>
      <c r="R98" s="59"/>
      <c r="S98" s="59"/>
      <c r="T98" s="59"/>
      <c r="U98" s="59"/>
      <c r="V98" s="59"/>
      <c r="W98" s="59"/>
      <c r="X98" s="59"/>
      <c r="Y98" s="59"/>
      <c r="Z98" s="59"/>
      <c r="AA98" s="59"/>
      <c r="AB98" s="59"/>
    </row>
    <row r="99" spans="1:28">
      <c r="A99" s="162" t="s">
        <v>303</v>
      </c>
      <c r="B99" s="159"/>
      <c r="C99" s="159"/>
      <c r="D99" s="159"/>
      <c r="E99" s="159">
        <v>1</v>
      </c>
      <c r="F99" s="160">
        <v>1</v>
      </c>
      <c r="G99" s="161"/>
      <c r="H99" s="161"/>
      <c r="I99" s="161"/>
      <c r="J99" s="161"/>
      <c r="K99" s="161"/>
      <c r="L99" s="59"/>
      <c r="M99" s="59"/>
      <c r="N99" s="59"/>
      <c r="O99" s="59"/>
      <c r="P99" s="59"/>
      <c r="Q99" s="59"/>
      <c r="R99" s="59"/>
      <c r="S99" s="59"/>
      <c r="T99" s="59"/>
      <c r="U99" s="59"/>
      <c r="V99" s="59"/>
      <c r="W99" s="59"/>
      <c r="X99" s="59"/>
      <c r="Y99" s="59"/>
      <c r="Z99" s="59"/>
      <c r="AA99" s="59"/>
      <c r="AB99" s="59"/>
    </row>
    <row r="100" spans="1:28" ht="25.5">
      <c r="A100" s="162" t="s">
        <v>304</v>
      </c>
      <c r="B100" s="159"/>
      <c r="C100" s="159"/>
      <c r="D100" s="159"/>
      <c r="E100" s="159">
        <v>1</v>
      </c>
      <c r="F100" s="160">
        <v>1</v>
      </c>
      <c r="G100" s="161"/>
      <c r="H100" s="161"/>
      <c r="I100" s="161"/>
      <c r="J100" s="161"/>
      <c r="K100" s="161"/>
      <c r="L100" s="59"/>
      <c r="M100" s="59"/>
      <c r="N100" s="59"/>
      <c r="O100" s="59"/>
      <c r="P100" s="59"/>
      <c r="Q100" s="59"/>
      <c r="R100" s="59"/>
      <c r="S100" s="59"/>
      <c r="T100" s="59"/>
      <c r="U100" s="59"/>
      <c r="V100" s="59"/>
      <c r="W100" s="59"/>
      <c r="X100" s="59"/>
      <c r="Y100" s="59"/>
      <c r="Z100" s="59"/>
      <c r="AA100" s="59"/>
      <c r="AB100" s="59"/>
    </row>
    <row r="101" spans="1:28">
      <c r="A101" s="162" t="s">
        <v>467</v>
      </c>
      <c r="B101" s="159"/>
      <c r="C101" s="159"/>
      <c r="D101" s="159">
        <v>1</v>
      </c>
      <c r="E101" s="159"/>
      <c r="F101" s="160">
        <v>1</v>
      </c>
      <c r="G101" s="161"/>
      <c r="H101" s="161"/>
      <c r="I101" s="161"/>
      <c r="J101" s="161"/>
      <c r="K101" s="161"/>
      <c r="L101" s="59"/>
      <c r="M101" s="59"/>
      <c r="N101" s="59"/>
      <c r="O101" s="59"/>
      <c r="P101" s="59"/>
      <c r="Q101" s="59"/>
      <c r="R101" s="59"/>
      <c r="S101" s="59"/>
      <c r="T101" s="59"/>
      <c r="U101" s="59"/>
      <c r="V101" s="59"/>
      <c r="W101" s="59"/>
      <c r="X101" s="59"/>
      <c r="Y101" s="59"/>
      <c r="Z101" s="59"/>
      <c r="AA101" s="59"/>
      <c r="AB101" s="59"/>
    </row>
    <row r="102" spans="1:28" ht="25.5">
      <c r="A102" s="162" t="s">
        <v>305</v>
      </c>
      <c r="B102" s="159">
        <v>1</v>
      </c>
      <c r="C102" s="159"/>
      <c r="D102" s="159"/>
      <c r="E102" s="159">
        <v>4</v>
      </c>
      <c r="F102" s="160">
        <v>5</v>
      </c>
      <c r="G102" s="161">
        <v>1</v>
      </c>
      <c r="H102" s="161">
        <v>2</v>
      </c>
      <c r="I102" s="161"/>
      <c r="J102" s="161">
        <v>4</v>
      </c>
      <c r="K102" s="161">
        <v>7</v>
      </c>
      <c r="L102" s="59"/>
      <c r="M102" s="59"/>
      <c r="N102" s="59"/>
      <c r="O102" s="59"/>
      <c r="P102" s="59"/>
      <c r="Q102" s="59"/>
      <c r="R102" s="59"/>
      <c r="S102" s="59"/>
      <c r="T102" s="59"/>
      <c r="U102" s="59"/>
      <c r="V102" s="59"/>
      <c r="W102" s="59"/>
      <c r="X102" s="59"/>
      <c r="Y102" s="59"/>
      <c r="Z102" s="59"/>
      <c r="AA102" s="59"/>
      <c r="AB102" s="59"/>
    </row>
    <row r="103" spans="1:28" s="421" customFormat="1" ht="25.5">
      <c r="A103" s="162" t="s">
        <v>306</v>
      </c>
      <c r="B103" s="159"/>
      <c r="C103" s="159"/>
      <c r="D103" s="159">
        <v>1</v>
      </c>
      <c r="E103" s="159">
        <v>2</v>
      </c>
      <c r="F103" s="160">
        <v>3</v>
      </c>
      <c r="G103" s="161"/>
      <c r="H103" s="161"/>
      <c r="I103" s="161"/>
      <c r="J103" s="161">
        <v>5</v>
      </c>
      <c r="K103" s="161">
        <v>5</v>
      </c>
      <c r="L103" s="59"/>
      <c r="M103" s="59"/>
      <c r="N103" s="59"/>
      <c r="O103" s="59"/>
      <c r="P103" s="59"/>
      <c r="Q103" s="59"/>
      <c r="R103" s="59"/>
      <c r="S103" s="59"/>
      <c r="T103" s="59"/>
      <c r="U103" s="59"/>
      <c r="V103" s="59"/>
      <c r="W103" s="59"/>
      <c r="X103" s="59"/>
      <c r="Y103" s="59"/>
      <c r="Z103" s="59"/>
      <c r="AA103" s="59"/>
      <c r="AB103" s="59"/>
    </row>
    <row r="104" spans="1:28" s="421" customFormat="1" ht="25.5">
      <c r="A104" s="162" t="s">
        <v>307</v>
      </c>
      <c r="B104" s="159">
        <v>3</v>
      </c>
      <c r="C104" s="159">
        <v>3</v>
      </c>
      <c r="D104" s="159">
        <v>2</v>
      </c>
      <c r="E104" s="159">
        <v>4</v>
      </c>
      <c r="F104" s="160">
        <v>12</v>
      </c>
      <c r="G104" s="161"/>
      <c r="H104" s="161"/>
      <c r="I104" s="161"/>
      <c r="J104" s="161">
        <v>1</v>
      </c>
      <c r="K104" s="161">
        <v>1</v>
      </c>
      <c r="L104" s="59"/>
      <c r="M104" s="59"/>
      <c r="N104" s="59"/>
      <c r="O104" s="59"/>
      <c r="P104" s="59"/>
      <c r="Q104" s="59"/>
      <c r="R104" s="59"/>
      <c r="S104" s="59"/>
      <c r="T104" s="59"/>
      <c r="U104" s="59"/>
      <c r="V104" s="59"/>
      <c r="W104" s="59"/>
      <c r="X104" s="59"/>
      <c r="Y104" s="59"/>
      <c r="Z104" s="59"/>
      <c r="AA104" s="59"/>
      <c r="AB104" s="59"/>
    </row>
    <row r="105" spans="1:28">
      <c r="A105" s="162" t="s">
        <v>308</v>
      </c>
      <c r="B105" s="159">
        <v>2</v>
      </c>
      <c r="C105" s="159"/>
      <c r="D105" s="159"/>
      <c r="E105" s="159">
        <v>6</v>
      </c>
      <c r="F105" s="160">
        <v>8</v>
      </c>
      <c r="G105" s="161">
        <v>1</v>
      </c>
      <c r="H105" s="161"/>
      <c r="I105" s="161">
        <v>1</v>
      </c>
      <c r="J105" s="161">
        <v>2</v>
      </c>
      <c r="K105" s="161">
        <v>4</v>
      </c>
      <c r="L105" s="59"/>
      <c r="M105" s="59"/>
      <c r="N105" s="59"/>
      <c r="O105" s="59"/>
      <c r="P105" s="59"/>
      <c r="Q105" s="59"/>
      <c r="R105" s="59"/>
      <c r="S105" s="59"/>
      <c r="T105" s="59"/>
      <c r="U105" s="59"/>
      <c r="V105" s="59"/>
      <c r="W105" s="59"/>
      <c r="X105" s="59"/>
      <c r="Y105" s="59"/>
      <c r="Z105" s="59"/>
      <c r="AA105" s="59"/>
      <c r="AB105" s="59"/>
    </row>
    <row r="106" spans="1:28">
      <c r="A106" s="162" t="s">
        <v>309</v>
      </c>
      <c r="B106" s="159">
        <v>5</v>
      </c>
      <c r="C106" s="159">
        <v>2</v>
      </c>
      <c r="D106" s="159">
        <v>6</v>
      </c>
      <c r="E106" s="159">
        <v>3</v>
      </c>
      <c r="F106" s="160">
        <v>16</v>
      </c>
      <c r="G106" s="161">
        <v>3</v>
      </c>
      <c r="H106" s="161">
        <v>1</v>
      </c>
      <c r="I106" s="161"/>
      <c r="J106" s="161">
        <v>2</v>
      </c>
      <c r="K106" s="161">
        <v>6</v>
      </c>
      <c r="L106" s="59"/>
      <c r="M106" s="59"/>
      <c r="N106" s="59"/>
      <c r="O106" s="59"/>
      <c r="P106" s="59"/>
      <c r="Q106" s="59"/>
      <c r="R106" s="59"/>
      <c r="S106" s="59"/>
      <c r="T106" s="59"/>
      <c r="U106" s="59"/>
      <c r="V106" s="59"/>
      <c r="W106" s="59"/>
      <c r="X106" s="59"/>
      <c r="Y106" s="59"/>
      <c r="Z106" s="59"/>
      <c r="AA106" s="59"/>
      <c r="AB106" s="59"/>
    </row>
    <row r="107" spans="1:28" ht="25.5">
      <c r="A107" s="162" t="s">
        <v>310</v>
      </c>
      <c r="B107" s="159">
        <v>1</v>
      </c>
      <c r="C107" s="159">
        <v>1</v>
      </c>
      <c r="D107" s="159"/>
      <c r="E107" s="159">
        <v>2</v>
      </c>
      <c r="F107" s="160">
        <v>4</v>
      </c>
      <c r="G107" s="161"/>
      <c r="H107" s="161"/>
      <c r="I107" s="161"/>
      <c r="J107" s="161"/>
      <c r="K107" s="161"/>
      <c r="L107" s="59"/>
      <c r="M107" s="59"/>
      <c r="N107" s="59"/>
      <c r="O107" s="59"/>
      <c r="P107" s="59"/>
      <c r="Q107" s="59"/>
      <c r="R107" s="59"/>
      <c r="S107" s="59"/>
      <c r="T107" s="59"/>
      <c r="U107" s="59"/>
      <c r="V107" s="59"/>
      <c r="W107" s="59"/>
      <c r="X107" s="59"/>
      <c r="Y107" s="59"/>
      <c r="Z107" s="59"/>
      <c r="AA107" s="59"/>
      <c r="AB107" s="59"/>
    </row>
    <row r="108" spans="1:28" ht="25.5">
      <c r="A108" s="162" t="s">
        <v>335</v>
      </c>
      <c r="B108" s="159"/>
      <c r="C108" s="159"/>
      <c r="D108" s="159">
        <v>2</v>
      </c>
      <c r="E108" s="159">
        <v>1</v>
      </c>
      <c r="F108" s="160">
        <v>3</v>
      </c>
      <c r="G108" s="161"/>
      <c r="H108" s="161">
        <v>1</v>
      </c>
      <c r="I108" s="161"/>
      <c r="J108" s="161"/>
      <c r="K108" s="161">
        <v>1</v>
      </c>
      <c r="L108" s="59"/>
      <c r="M108" s="59"/>
      <c r="N108" s="59"/>
      <c r="O108" s="59"/>
      <c r="P108" s="59"/>
      <c r="Q108" s="59"/>
      <c r="R108" s="59"/>
      <c r="S108" s="59"/>
      <c r="T108" s="59"/>
      <c r="U108" s="59"/>
      <c r="V108" s="59"/>
      <c r="W108" s="59"/>
      <c r="X108" s="59"/>
      <c r="Y108" s="59"/>
      <c r="Z108" s="59"/>
      <c r="AA108" s="59"/>
      <c r="AB108" s="59"/>
    </row>
    <row r="109" spans="1:28" ht="25.5">
      <c r="A109" s="162" t="s">
        <v>468</v>
      </c>
      <c r="B109" s="159"/>
      <c r="C109" s="159"/>
      <c r="D109" s="159"/>
      <c r="E109" s="159">
        <v>1</v>
      </c>
      <c r="F109" s="160">
        <v>1</v>
      </c>
      <c r="G109" s="161"/>
      <c r="H109" s="161"/>
      <c r="I109" s="161"/>
      <c r="J109" s="161">
        <v>1</v>
      </c>
      <c r="K109" s="161">
        <v>1</v>
      </c>
      <c r="L109" s="59"/>
      <c r="M109" s="59"/>
      <c r="N109" s="59"/>
      <c r="O109" s="59"/>
      <c r="P109" s="59"/>
      <c r="Q109" s="59"/>
      <c r="R109" s="59"/>
      <c r="S109" s="59"/>
      <c r="T109" s="59"/>
      <c r="U109" s="59"/>
      <c r="V109" s="59"/>
      <c r="W109" s="59"/>
      <c r="X109" s="59"/>
      <c r="Y109" s="59"/>
      <c r="Z109" s="59"/>
      <c r="AA109" s="59"/>
      <c r="AB109" s="59"/>
    </row>
    <row r="110" spans="1:28" ht="25.5">
      <c r="A110" s="162" t="s">
        <v>311</v>
      </c>
      <c r="B110" s="159">
        <v>1</v>
      </c>
      <c r="C110" s="159"/>
      <c r="D110" s="159"/>
      <c r="E110" s="159">
        <v>2</v>
      </c>
      <c r="F110" s="160">
        <v>3</v>
      </c>
      <c r="G110" s="161"/>
      <c r="H110" s="161"/>
      <c r="I110" s="161">
        <v>1</v>
      </c>
      <c r="J110" s="161"/>
      <c r="K110" s="161">
        <v>1</v>
      </c>
      <c r="L110" s="59"/>
      <c r="M110" s="59"/>
      <c r="N110" s="59"/>
      <c r="O110" s="59"/>
      <c r="P110" s="59"/>
      <c r="Q110" s="59"/>
      <c r="R110" s="59"/>
      <c r="S110" s="59"/>
      <c r="T110" s="59"/>
      <c r="U110" s="59"/>
      <c r="V110" s="59"/>
      <c r="W110" s="59"/>
      <c r="X110" s="59"/>
      <c r="Y110" s="59"/>
      <c r="Z110" s="59"/>
      <c r="AA110" s="59"/>
      <c r="AB110" s="59"/>
    </row>
    <row r="111" spans="1:28" ht="25.5">
      <c r="A111" s="142" t="s">
        <v>68</v>
      </c>
      <c r="B111" s="156">
        <v>0</v>
      </c>
      <c r="C111" s="156">
        <v>0</v>
      </c>
      <c r="D111" s="156">
        <v>0</v>
      </c>
      <c r="E111" s="156">
        <v>0</v>
      </c>
      <c r="F111" s="157">
        <v>0</v>
      </c>
      <c r="G111" s="158">
        <v>9</v>
      </c>
      <c r="H111" s="158">
        <v>1</v>
      </c>
      <c r="I111" s="158">
        <v>0</v>
      </c>
      <c r="J111" s="158">
        <v>11</v>
      </c>
      <c r="K111" s="158">
        <v>21</v>
      </c>
      <c r="L111" s="59"/>
      <c r="M111" s="59"/>
      <c r="N111" s="59"/>
      <c r="O111" s="59"/>
      <c r="P111" s="59"/>
      <c r="Q111" s="59"/>
      <c r="R111" s="59"/>
      <c r="S111" s="59"/>
      <c r="T111" s="59"/>
      <c r="U111" s="59"/>
      <c r="V111" s="59"/>
      <c r="W111" s="59"/>
      <c r="X111" s="59"/>
      <c r="Y111" s="59"/>
      <c r="Z111" s="59"/>
      <c r="AA111" s="59"/>
      <c r="AB111" s="59"/>
    </row>
    <row r="112" spans="1:28">
      <c r="A112" s="162" t="s">
        <v>336</v>
      </c>
      <c r="B112" s="159"/>
      <c r="C112" s="159"/>
      <c r="D112" s="159"/>
      <c r="E112" s="159"/>
      <c r="F112" s="160"/>
      <c r="G112" s="447">
        <v>6</v>
      </c>
      <c r="H112" s="447">
        <v>1</v>
      </c>
      <c r="I112" s="447"/>
      <c r="J112" s="447">
        <v>11</v>
      </c>
      <c r="K112" s="447">
        <v>18</v>
      </c>
      <c r="L112" s="59"/>
      <c r="M112" s="59"/>
      <c r="N112" s="59"/>
      <c r="O112" s="59"/>
      <c r="P112" s="59"/>
      <c r="Q112" s="59"/>
      <c r="R112" s="59"/>
      <c r="S112" s="59"/>
      <c r="T112" s="59"/>
      <c r="U112" s="59"/>
      <c r="V112" s="59"/>
      <c r="W112" s="59"/>
      <c r="X112" s="59"/>
      <c r="Y112" s="59"/>
      <c r="Z112" s="59"/>
      <c r="AA112" s="59"/>
      <c r="AB112" s="59"/>
    </row>
    <row r="113" spans="1:28">
      <c r="A113" s="162" t="s">
        <v>337</v>
      </c>
      <c r="B113" s="159"/>
      <c r="C113" s="159"/>
      <c r="D113" s="159"/>
      <c r="E113" s="159"/>
      <c r="F113" s="160"/>
      <c r="G113" s="161">
        <v>3</v>
      </c>
      <c r="H113" s="161"/>
      <c r="I113" s="161"/>
      <c r="J113" s="161"/>
      <c r="K113" s="161">
        <v>3</v>
      </c>
      <c r="L113" s="59"/>
      <c r="M113" s="59"/>
      <c r="N113" s="59"/>
      <c r="O113" s="59"/>
      <c r="P113" s="59"/>
      <c r="Q113" s="59"/>
      <c r="R113" s="59"/>
      <c r="S113" s="59"/>
      <c r="T113" s="59"/>
      <c r="U113" s="59"/>
      <c r="V113" s="59"/>
      <c r="W113" s="59"/>
      <c r="X113" s="59"/>
      <c r="Y113" s="59"/>
      <c r="Z113" s="59"/>
      <c r="AA113" s="59"/>
      <c r="AB113" s="59"/>
    </row>
    <row r="114" spans="1:28">
      <c r="A114" s="142" t="s">
        <v>539</v>
      </c>
      <c r="B114" s="156">
        <v>0</v>
      </c>
      <c r="C114" s="156">
        <v>0</v>
      </c>
      <c r="D114" s="156">
        <v>0</v>
      </c>
      <c r="E114" s="156">
        <v>0</v>
      </c>
      <c r="F114" s="157">
        <v>0</v>
      </c>
      <c r="G114" s="158">
        <v>12</v>
      </c>
      <c r="H114" s="158">
        <v>3</v>
      </c>
      <c r="I114" s="158">
        <v>1</v>
      </c>
      <c r="J114" s="158">
        <v>5</v>
      </c>
      <c r="K114" s="158">
        <v>21</v>
      </c>
      <c r="L114" s="59"/>
      <c r="M114" s="59"/>
      <c r="N114" s="59"/>
      <c r="O114" s="59"/>
      <c r="P114" s="59"/>
      <c r="Q114" s="59"/>
      <c r="R114" s="59"/>
      <c r="S114" s="59"/>
      <c r="T114" s="59"/>
      <c r="U114" s="59"/>
      <c r="V114" s="59"/>
      <c r="W114" s="59"/>
      <c r="X114" s="59"/>
      <c r="Y114" s="59"/>
      <c r="Z114" s="59"/>
      <c r="AA114" s="59"/>
      <c r="AB114" s="59"/>
    </row>
    <row r="115" spans="1:28" ht="25.5">
      <c r="A115" s="162" t="s">
        <v>338</v>
      </c>
      <c r="B115" s="159"/>
      <c r="C115" s="159"/>
      <c r="D115" s="159"/>
      <c r="E115" s="159"/>
      <c r="F115" s="160"/>
      <c r="G115" s="161"/>
      <c r="H115" s="161"/>
      <c r="I115" s="161"/>
      <c r="J115" s="161">
        <v>2</v>
      </c>
      <c r="K115" s="161">
        <v>2</v>
      </c>
      <c r="L115" s="59"/>
      <c r="M115" s="59"/>
      <c r="N115" s="59"/>
      <c r="O115" s="59"/>
      <c r="P115" s="59"/>
      <c r="Q115" s="59"/>
      <c r="R115" s="59"/>
      <c r="S115" s="59"/>
      <c r="T115" s="59"/>
      <c r="U115" s="59"/>
      <c r="V115" s="59"/>
      <c r="W115" s="59"/>
      <c r="X115" s="59"/>
      <c r="Y115" s="59"/>
      <c r="Z115" s="59"/>
      <c r="AA115" s="59"/>
      <c r="AB115" s="59"/>
    </row>
    <row r="116" spans="1:28">
      <c r="A116" s="162" t="s">
        <v>469</v>
      </c>
      <c r="B116" s="159"/>
      <c r="C116" s="159"/>
      <c r="D116" s="159"/>
      <c r="E116" s="159"/>
      <c r="F116" s="160"/>
      <c r="G116" s="161"/>
      <c r="H116" s="161"/>
      <c r="I116" s="161">
        <v>1</v>
      </c>
      <c r="J116" s="161"/>
      <c r="K116" s="161">
        <v>1</v>
      </c>
      <c r="L116" s="59"/>
      <c r="M116" s="59"/>
      <c r="N116" s="59"/>
      <c r="O116" s="59"/>
      <c r="P116" s="59"/>
      <c r="Q116" s="59"/>
      <c r="R116" s="59"/>
      <c r="S116" s="59"/>
      <c r="T116" s="59"/>
      <c r="U116" s="59"/>
      <c r="V116" s="59"/>
      <c r="W116" s="59"/>
      <c r="X116" s="59"/>
      <c r="Y116" s="59"/>
      <c r="Z116" s="59"/>
      <c r="AA116" s="59"/>
      <c r="AB116" s="59"/>
    </row>
    <row r="117" spans="1:28">
      <c r="A117" s="162" t="s">
        <v>339</v>
      </c>
      <c r="B117" s="159"/>
      <c r="C117" s="159"/>
      <c r="D117" s="159"/>
      <c r="E117" s="159"/>
      <c r="F117" s="160"/>
      <c r="G117" s="161">
        <v>10</v>
      </c>
      <c r="H117" s="161">
        <v>3</v>
      </c>
      <c r="I117" s="161"/>
      <c r="J117" s="161">
        <v>2</v>
      </c>
      <c r="K117" s="161">
        <v>15</v>
      </c>
      <c r="L117" s="59"/>
      <c r="M117" s="59"/>
      <c r="N117" s="59"/>
      <c r="O117" s="59"/>
      <c r="P117" s="59"/>
      <c r="Q117" s="59"/>
      <c r="R117" s="59"/>
      <c r="S117" s="59"/>
      <c r="T117" s="59"/>
      <c r="U117" s="59"/>
      <c r="V117" s="59"/>
      <c r="W117" s="59"/>
      <c r="X117" s="59"/>
      <c r="Y117" s="59"/>
      <c r="Z117" s="59"/>
      <c r="AA117" s="59"/>
      <c r="AB117" s="59"/>
    </row>
    <row r="118" spans="1:28">
      <c r="A118" s="162" t="s">
        <v>340</v>
      </c>
      <c r="B118" s="159"/>
      <c r="C118" s="159"/>
      <c r="D118" s="159"/>
      <c r="E118" s="159"/>
      <c r="F118" s="160"/>
      <c r="G118" s="161">
        <v>2</v>
      </c>
      <c r="H118" s="161"/>
      <c r="I118" s="161"/>
      <c r="J118" s="161"/>
      <c r="K118" s="161">
        <v>2</v>
      </c>
      <c r="L118" s="59"/>
      <c r="M118" s="59"/>
      <c r="N118" s="59"/>
      <c r="O118" s="59"/>
      <c r="P118" s="59"/>
      <c r="Q118" s="59"/>
      <c r="R118" s="59"/>
      <c r="S118" s="59"/>
      <c r="T118" s="59"/>
      <c r="U118" s="59"/>
      <c r="V118" s="59"/>
      <c r="W118" s="59"/>
      <c r="X118" s="59"/>
      <c r="Y118" s="59"/>
      <c r="Z118" s="59"/>
      <c r="AA118" s="59"/>
      <c r="AB118" s="59"/>
    </row>
    <row r="119" spans="1:28">
      <c r="A119" s="162" t="s">
        <v>470</v>
      </c>
      <c r="B119" s="159"/>
      <c r="C119" s="159"/>
      <c r="D119" s="159"/>
      <c r="E119" s="159"/>
      <c r="F119" s="160"/>
      <c r="G119" s="161"/>
      <c r="H119" s="161"/>
      <c r="I119" s="161"/>
      <c r="J119" s="161">
        <v>1</v>
      </c>
      <c r="K119" s="161">
        <v>1</v>
      </c>
      <c r="L119" s="59"/>
      <c r="M119" s="59"/>
      <c r="N119" s="59"/>
      <c r="O119" s="59"/>
      <c r="P119" s="59"/>
      <c r="Q119" s="59"/>
      <c r="R119" s="59"/>
      <c r="S119" s="59"/>
      <c r="T119" s="59"/>
      <c r="U119" s="59"/>
      <c r="V119" s="59"/>
      <c r="W119" s="59"/>
      <c r="X119" s="59"/>
      <c r="Y119" s="59"/>
      <c r="Z119" s="59"/>
      <c r="AA119" s="59"/>
      <c r="AB119" s="59"/>
    </row>
    <row r="120" spans="1:28">
      <c r="A120" s="132" t="s">
        <v>48</v>
      </c>
      <c r="B120" s="163">
        <v>127</v>
      </c>
      <c r="C120" s="163">
        <v>50</v>
      </c>
      <c r="D120" s="163">
        <v>76</v>
      </c>
      <c r="E120" s="163">
        <v>195</v>
      </c>
      <c r="F120" s="164">
        <v>448</v>
      </c>
      <c r="G120" s="163">
        <v>103</v>
      </c>
      <c r="H120" s="163">
        <v>48</v>
      </c>
      <c r="I120" s="163">
        <v>25</v>
      </c>
      <c r="J120" s="163">
        <v>118</v>
      </c>
      <c r="K120" s="163">
        <v>294</v>
      </c>
      <c r="L120" s="59"/>
      <c r="M120" s="59"/>
      <c r="N120" s="59"/>
      <c r="O120" s="59"/>
      <c r="P120" s="59"/>
      <c r="Q120" s="59"/>
      <c r="R120" s="59"/>
      <c r="S120" s="59"/>
      <c r="T120" s="59"/>
      <c r="U120" s="59"/>
      <c r="V120" s="59"/>
      <c r="W120" s="59"/>
      <c r="X120" s="59"/>
      <c r="Y120" s="59"/>
      <c r="Z120" s="59"/>
      <c r="AA120" s="59"/>
      <c r="AB120" s="59"/>
    </row>
    <row r="121" spans="1:28" s="93" customFormat="1" ht="18" customHeight="1">
      <c r="A121" s="551" t="s">
        <v>515</v>
      </c>
    </row>
    <row r="122" spans="1:28" s="381" customFormat="1" ht="63.75" customHeight="1">
      <c r="A122" s="648" t="s">
        <v>516</v>
      </c>
      <c r="B122" s="648"/>
      <c r="C122" s="648"/>
      <c r="D122" s="648"/>
      <c r="E122" s="648"/>
      <c r="F122" s="648"/>
      <c r="G122" s="648"/>
      <c r="H122" s="648"/>
      <c r="I122" s="648"/>
      <c r="J122" s="648"/>
      <c r="K122" s="648"/>
    </row>
  </sheetData>
  <mergeCells count="5">
    <mergeCell ref="A5:R5"/>
    <mergeCell ref="A6:A7"/>
    <mergeCell ref="B6:F6"/>
    <mergeCell ref="G6:K6"/>
    <mergeCell ref="A122:K122"/>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58" orientation="landscape" r:id="rId1"/>
  <headerFooter>
    <oddFooter>&amp;L&amp;"Arial,Regular"&amp;8&amp;K01+023Fetal and Infant Deaths 2012&amp;R&amp;"Arial,Regular"&amp;8&amp;K01+022Page &amp;P of &amp;N</oddFooter>
  </headerFooter>
  <rowBreaks count="3" manualBreakCount="3">
    <brk id="39" max="16383" man="1"/>
    <brk id="69" max="16383" man="1"/>
    <brk id="110" max="14"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U71"/>
  <sheetViews>
    <sheetView zoomScaleNormal="100" workbookViewId="0">
      <pane ySplit="3" topLeftCell="A4" activePane="bottomLeft" state="frozen"/>
      <selection activeCell="F28" sqref="F28"/>
      <selection pane="bottomLeft" activeCell="A3" sqref="A3"/>
    </sheetView>
  </sheetViews>
  <sheetFormatPr defaultRowHeight="15"/>
  <cols>
    <col min="1" max="1" width="25.42578125" style="58" customWidth="1"/>
    <col min="2" max="11" width="8.28515625" style="58" customWidth="1"/>
    <col min="12" max="12" width="8.28515625" style="408" customWidth="1"/>
    <col min="13" max="14" width="8.28515625" style="58" customWidth="1"/>
    <col min="15" max="17" width="10.42578125" style="58" customWidth="1"/>
    <col min="18" max="21" width="10.42578125" style="289" customWidth="1"/>
    <col min="22" max="47" width="9.140625" style="289"/>
    <col min="48" max="16384" width="9.140625" style="58"/>
  </cols>
  <sheetData>
    <row r="1" spans="1:47" s="153" customFormat="1">
      <c r="A1" s="115" t="s">
        <v>199</v>
      </c>
      <c r="B1" s="115" t="s">
        <v>135</v>
      </c>
      <c r="C1" s="115" t="s">
        <v>214</v>
      </c>
      <c r="E1" s="83"/>
      <c r="F1" s="115"/>
      <c r="G1" s="116"/>
    </row>
    <row r="2" spans="1:47" s="153" customFormat="1" ht="9" customHeight="1">
      <c r="A2" s="115"/>
      <c r="B2" s="116"/>
      <c r="C2" s="83"/>
      <c r="D2" s="83"/>
      <c r="E2" s="83"/>
      <c r="F2" s="83"/>
    </row>
    <row r="3" spans="1:47" s="153" customFormat="1" ht="20.25">
      <c r="A3" s="98" t="s">
        <v>177</v>
      </c>
      <c r="G3" s="94"/>
      <c r="N3" s="94"/>
    </row>
    <row r="4" spans="1:47" s="12" customFormat="1">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row>
    <row r="5" spans="1:47" s="12" customFormat="1" ht="36" customHeight="1">
      <c r="A5" s="659" t="str">
        <f>Contents!E31</f>
        <v xml:space="preserve">Table 27: Number of infant deaths classified as sudden infant death syndrome (SIDS) by sex, ethnic group, maternal age group, deprivation quintile of residence, gestational age, birthweight and district health board during 2000−2012, as well as rates for the aggregate period 2008−2012
</v>
      </c>
      <c r="B5" s="659"/>
      <c r="C5" s="659"/>
      <c r="D5" s="659"/>
      <c r="E5" s="659"/>
      <c r="F5" s="659"/>
      <c r="G5" s="659"/>
      <c r="H5" s="659"/>
      <c r="I5" s="659"/>
      <c r="J5" s="659"/>
      <c r="K5" s="659"/>
      <c r="L5" s="659"/>
      <c r="M5" s="659"/>
      <c r="N5" s="659"/>
      <c r="O5" s="659"/>
      <c r="P5" s="659"/>
      <c r="Q5" s="65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row>
    <row r="6" spans="1:47" s="12" customFormat="1" ht="15" customHeight="1">
      <c r="A6" s="641" t="s">
        <v>74</v>
      </c>
      <c r="B6" s="661" t="s">
        <v>378</v>
      </c>
      <c r="C6" s="661"/>
      <c r="D6" s="661"/>
      <c r="E6" s="661"/>
      <c r="F6" s="661"/>
      <c r="G6" s="661"/>
      <c r="H6" s="661"/>
      <c r="I6" s="661"/>
      <c r="J6" s="661"/>
      <c r="K6" s="661"/>
      <c r="L6" s="661"/>
      <c r="M6" s="661"/>
      <c r="N6" s="662"/>
      <c r="O6" s="660" t="s">
        <v>433</v>
      </c>
      <c r="P6" s="660"/>
      <c r="Q6" s="660"/>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c r="AT6" s="627"/>
      <c r="AU6" s="627"/>
    </row>
    <row r="7" spans="1:47">
      <c r="A7" s="632"/>
      <c r="B7" s="182">
        <v>2000</v>
      </c>
      <c r="C7" s="182">
        <v>2001</v>
      </c>
      <c r="D7" s="182">
        <v>2002</v>
      </c>
      <c r="E7" s="182">
        <v>2003</v>
      </c>
      <c r="F7" s="182">
        <v>2004</v>
      </c>
      <c r="G7" s="182">
        <v>2005</v>
      </c>
      <c r="H7" s="182">
        <v>2006</v>
      </c>
      <c r="I7" s="182">
        <v>2007</v>
      </c>
      <c r="J7" s="182">
        <v>2008</v>
      </c>
      <c r="K7" s="182">
        <v>2009</v>
      </c>
      <c r="L7" s="409">
        <v>2010</v>
      </c>
      <c r="M7" s="182">
        <v>2011</v>
      </c>
      <c r="N7" s="103">
        <v>2012</v>
      </c>
      <c r="O7" s="183" t="s">
        <v>377</v>
      </c>
      <c r="P7" s="183" t="s">
        <v>73</v>
      </c>
      <c r="Q7" s="183" t="s">
        <v>267</v>
      </c>
    </row>
    <row r="8" spans="1:47">
      <c r="A8" s="69" t="s">
        <v>117</v>
      </c>
      <c r="B8" s="104"/>
      <c r="C8" s="104"/>
      <c r="D8" s="104"/>
      <c r="E8" s="104"/>
      <c r="F8" s="104"/>
      <c r="G8" s="104"/>
      <c r="H8" s="104"/>
      <c r="I8" s="104"/>
      <c r="J8" s="104"/>
      <c r="K8" s="104"/>
      <c r="L8" s="104"/>
      <c r="M8" s="104"/>
      <c r="N8" s="170"/>
      <c r="O8" s="170"/>
      <c r="P8" s="170"/>
      <c r="Q8" s="229"/>
    </row>
    <row r="9" spans="1:47">
      <c r="A9" s="59" t="s">
        <v>48</v>
      </c>
      <c r="B9" s="180">
        <v>64</v>
      </c>
      <c r="C9" s="180">
        <v>47</v>
      </c>
      <c r="D9" s="180">
        <v>44</v>
      </c>
      <c r="E9" s="180">
        <v>48</v>
      </c>
      <c r="F9" s="180">
        <v>44</v>
      </c>
      <c r="G9" s="180">
        <v>40</v>
      </c>
      <c r="H9" s="180">
        <v>49</v>
      </c>
      <c r="I9" s="180">
        <v>56</v>
      </c>
      <c r="J9" s="180">
        <v>50</v>
      </c>
      <c r="K9" s="180">
        <v>43</v>
      </c>
      <c r="L9" s="180">
        <v>27</v>
      </c>
      <c r="M9" s="180">
        <v>24</v>
      </c>
      <c r="N9" s="448">
        <v>18</v>
      </c>
      <c r="O9" s="59">
        <v>162</v>
      </c>
      <c r="P9" s="59">
        <v>317526</v>
      </c>
      <c r="Q9" s="60">
        <v>0.5101944407702047</v>
      </c>
    </row>
    <row r="10" spans="1:47">
      <c r="A10" s="69" t="s">
        <v>75</v>
      </c>
      <c r="B10" s="104"/>
      <c r="C10" s="104"/>
      <c r="D10" s="104"/>
      <c r="E10" s="104"/>
      <c r="F10" s="104"/>
      <c r="G10" s="104"/>
      <c r="H10" s="104"/>
      <c r="I10" s="104"/>
      <c r="J10" s="104"/>
      <c r="K10" s="104"/>
      <c r="L10" s="104"/>
      <c r="M10" s="104"/>
      <c r="N10" s="170"/>
      <c r="O10" s="170"/>
      <c r="P10" s="170"/>
      <c r="Q10" s="229"/>
    </row>
    <row r="11" spans="1:47">
      <c r="A11" s="68" t="s">
        <v>76</v>
      </c>
      <c r="B11" s="68">
        <v>39</v>
      </c>
      <c r="C11" s="68">
        <v>33</v>
      </c>
      <c r="D11" s="68">
        <v>24</v>
      </c>
      <c r="E11" s="68">
        <v>33</v>
      </c>
      <c r="F11" s="68">
        <v>23</v>
      </c>
      <c r="G11" s="68">
        <v>17</v>
      </c>
      <c r="H11" s="68">
        <v>30</v>
      </c>
      <c r="I11" s="68">
        <v>35</v>
      </c>
      <c r="J11" s="68">
        <v>27</v>
      </c>
      <c r="K11" s="68">
        <v>25</v>
      </c>
      <c r="L11" s="68">
        <v>15</v>
      </c>
      <c r="M11" s="68">
        <v>18</v>
      </c>
      <c r="N11" s="111">
        <v>11</v>
      </c>
      <c r="O11" s="59">
        <v>96</v>
      </c>
      <c r="P11" s="59">
        <v>163015</v>
      </c>
      <c r="Q11" s="60">
        <v>0.58890286169984363</v>
      </c>
    </row>
    <row r="12" spans="1:47">
      <c r="A12" s="68" t="s">
        <v>77</v>
      </c>
      <c r="B12" s="68">
        <v>25</v>
      </c>
      <c r="C12" s="68">
        <v>14</v>
      </c>
      <c r="D12" s="68">
        <v>20</v>
      </c>
      <c r="E12" s="68">
        <v>15</v>
      </c>
      <c r="F12" s="68">
        <v>21</v>
      </c>
      <c r="G12" s="68">
        <v>23</v>
      </c>
      <c r="H12" s="68">
        <v>19</v>
      </c>
      <c r="I12" s="68">
        <v>21</v>
      </c>
      <c r="J12" s="68">
        <v>23</v>
      </c>
      <c r="K12" s="68">
        <v>18</v>
      </c>
      <c r="L12" s="68">
        <v>12</v>
      </c>
      <c r="M12" s="68">
        <v>6</v>
      </c>
      <c r="N12" s="111">
        <v>7</v>
      </c>
      <c r="O12" s="59">
        <v>66</v>
      </c>
      <c r="P12" s="59">
        <v>154511</v>
      </c>
      <c r="Q12" s="60">
        <v>0.42715405375669047</v>
      </c>
    </row>
    <row r="13" spans="1:47">
      <c r="A13" s="69" t="s">
        <v>79</v>
      </c>
      <c r="B13" s="104"/>
      <c r="C13" s="104"/>
      <c r="D13" s="104"/>
      <c r="E13" s="104"/>
      <c r="F13" s="104"/>
      <c r="G13" s="104"/>
      <c r="H13" s="104"/>
      <c r="I13" s="104"/>
      <c r="J13" s="104"/>
      <c r="K13" s="104"/>
      <c r="L13" s="104"/>
      <c r="M13" s="104"/>
      <c r="N13" s="170"/>
      <c r="O13" s="170"/>
      <c r="P13" s="170"/>
      <c r="Q13" s="229"/>
    </row>
    <row r="14" spans="1:47">
      <c r="A14" s="68" t="s">
        <v>80</v>
      </c>
      <c r="B14" s="68">
        <v>43</v>
      </c>
      <c r="C14" s="68">
        <v>32</v>
      </c>
      <c r="D14" s="68">
        <v>26</v>
      </c>
      <c r="E14" s="68">
        <v>35</v>
      </c>
      <c r="F14" s="68">
        <v>33</v>
      </c>
      <c r="G14" s="68">
        <v>28</v>
      </c>
      <c r="H14" s="68">
        <v>29</v>
      </c>
      <c r="I14" s="68">
        <v>28</v>
      </c>
      <c r="J14" s="68">
        <v>32</v>
      </c>
      <c r="K14" s="68">
        <v>28</v>
      </c>
      <c r="L14" s="68">
        <v>16</v>
      </c>
      <c r="M14" s="68">
        <v>18</v>
      </c>
      <c r="N14" s="111">
        <v>6</v>
      </c>
      <c r="O14" s="59">
        <v>100</v>
      </c>
      <c r="P14" s="59">
        <v>92797</v>
      </c>
      <c r="Q14" s="60">
        <v>1.077621043783743</v>
      </c>
    </row>
    <row r="15" spans="1:47">
      <c r="A15" s="68" t="s">
        <v>403</v>
      </c>
      <c r="B15" s="68">
        <v>8</v>
      </c>
      <c r="C15" s="68">
        <v>2</v>
      </c>
      <c r="D15" s="68">
        <v>7</v>
      </c>
      <c r="E15" s="68">
        <v>2</v>
      </c>
      <c r="F15" s="68">
        <v>2</v>
      </c>
      <c r="G15" s="68">
        <v>3</v>
      </c>
      <c r="H15" s="68">
        <v>5</v>
      </c>
      <c r="I15" s="68">
        <v>9</v>
      </c>
      <c r="J15" s="68">
        <v>7</v>
      </c>
      <c r="K15" s="68">
        <v>4</v>
      </c>
      <c r="L15" s="68">
        <v>4</v>
      </c>
      <c r="M15" s="68">
        <v>1</v>
      </c>
      <c r="N15" s="111">
        <v>1</v>
      </c>
      <c r="O15" s="59">
        <v>17</v>
      </c>
      <c r="P15" s="59">
        <v>35702</v>
      </c>
      <c r="Q15" s="60">
        <v>0.47616380034731948</v>
      </c>
    </row>
    <row r="16" spans="1:47" s="531" customFormat="1">
      <c r="A16" s="532" t="s">
        <v>551</v>
      </c>
      <c r="B16" s="68">
        <v>0</v>
      </c>
      <c r="C16" s="68">
        <v>2</v>
      </c>
      <c r="D16" s="68">
        <v>2</v>
      </c>
      <c r="E16" s="68">
        <v>0</v>
      </c>
      <c r="F16" s="68">
        <v>0</v>
      </c>
      <c r="G16" s="68">
        <v>0</v>
      </c>
      <c r="H16" s="68">
        <v>1</v>
      </c>
      <c r="I16" s="68">
        <v>1</v>
      </c>
      <c r="J16" s="68">
        <v>1</v>
      </c>
      <c r="K16" s="68">
        <v>1</v>
      </c>
      <c r="L16" s="68">
        <v>1</v>
      </c>
      <c r="M16" s="68">
        <v>0</v>
      </c>
      <c r="N16" s="111">
        <v>0</v>
      </c>
      <c r="O16" s="59">
        <v>3</v>
      </c>
      <c r="P16" s="59">
        <v>36901</v>
      </c>
      <c r="Q16" s="60">
        <v>8.1298609793772528E-2</v>
      </c>
    </row>
    <row r="17" spans="1:30">
      <c r="A17" s="532" t="s">
        <v>552</v>
      </c>
      <c r="B17" s="68">
        <v>13</v>
      </c>
      <c r="C17" s="68">
        <v>11</v>
      </c>
      <c r="D17" s="68">
        <v>9</v>
      </c>
      <c r="E17" s="68">
        <v>11</v>
      </c>
      <c r="F17" s="68">
        <v>9</v>
      </c>
      <c r="G17" s="68">
        <v>9</v>
      </c>
      <c r="H17" s="68">
        <v>14</v>
      </c>
      <c r="I17" s="68">
        <v>18</v>
      </c>
      <c r="J17" s="68">
        <v>10</v>
      </c>
      <c r="K17" s="68">
        <v>10</v>
      </c>
      <c r="L17" s="68">
        <v>6</v>
      </c>
      <c r="M17" s="68">
        <v>5</v>
      </c>
      <c r="N17" s="111">
        <v>11</v>
      </c>
      <c r="O17" s="59">
        <v>42</v>
      </c>
      <c r="P17" s="59">
        <v>152126</v>
      </c>
      <c r="Q17" s="60">
        <v>0.27608692794131184</v>
      </c>
    </row>
    <row r="18" spans="1:30">
      <c r="A18" s="69" t="s">
        <v>187</v>
      </c>
      <c r="B18" s="104"/>
      <c r="C18" s="104"/>
      <c r="D18" s="104"/>
      <c r="E18" s="104"/>
      <c r="F18" s="104"/>
      <c r="G18" s="104"/>
      <c r="H18" s="104"/>
      <c r="I18" s="104"/>
      <c r="J18" s="104"/>
      <c r="K18" s="104"/>
      <c r="L18" s="104"/>
      <c r="M18" s="104"/>
      <c r="N18" s="170"/>
      <c r="O18" s="170"/>
      <c r="P18" s="170"/>
      <c r="Q18" s="229"/>
    </row>
    <row r="19" spans="1:30">
      <c r="A19" s="68" t="s">
        <v>82</v>
      </c>
      <c r="B19" s="68">
        <v>13</v>
      </c>
      <c r="C19" s="68">
        <v>7</v>
      </c>
      <c r="D19" s="68">
        <v>3</v>
      </c>
      <c r="E19" s="68">
        <v>3</v>
      </c>
      <c r="F19" s="68">
        <v>8</v>
      </c>
      <c r="G19" s="68">
        <v>9</v>
      </c>
      <c r="H19" s="68">
        <v>8</v>
      </c>
      <c r="I19" s="68">
        <v>8</v>
      </c>
      <c r="J19" s="68">
        <v>14</v>
      </c>
      <c r="K19" s="68">
        <v>11</v>
      </c>
      <c r="L19" s="68">
        <v>8</v>
      </c>
      <c r="M19" s="68">
        <v>3</v>
      </c>
      <c r="N19" s="111">
        <v>2</v>
      </c>
      <c r="O19" s="59">
        <v>38</v>
      </c>
      <c r="P19" s="59">
        <v>22591</v>
      </c>
      <c r="Q19" s="60">
        <v>1.6820857863751051</v>
      </c>
      <c r="S19" s="547"/>
      <c r="T19" s="547"/>
      <c r="U19" s="547"/>
      <c r="V19" s="547"/>
      <c r="W19" s="547"/>
      <c r="X19" s="547"/>
      <c r="Y19" s="547"/>
      <c r="Z19" s="547"/>
      <c r="AA19" s="547"/>
      <c r="AB19" s="547"/>
      <c r="AC19" s="547"/>
      <c r="AD19" s="547"/>
    </row>
    <row r="20" spans="1:30">
      <c r="A20" s="68" t="s">
        <v>83</v>
      </c>
      <c r="B20" s="68">
        <v>23</v>
      </c>
      <c r="C20" s="68">
        <v>14</v>
      </c>
      <c r="D20" s="68">
        <v>13</v>
      </c>
      <c r="E20" s="68">
        <v>12</v>
      </c>
      <c r="F20" s="68">
        <v>12</v>
      </c>
      <c r="G20" s="68">
        <v>12</v>
      </c>
      <c r="H20" s="68">
        <v>17</v>
      </c>
      <c r="I20" s="68">
        <v>18</v>
      </c>
      <c r="J20" s="68">
        <v>15</v>
      </c>
      <c r="K20" s="68">
        <v>18</v>
      </c>
      <c r="L20" s="68">
        <v>8</v>
      </c>
      <c r="M20" s="68">
        <v>11</v>
      </c>
      <c r="N20" s="111">
        <v>7</v>
      </c>
      <c r="O20" s="59">
        <v>59</v>
      </c>
      <c r="P20" s="59">
        <v>58662</v>
      </c>
      <c r="Q20" s="60">
        <v>1.0057618219631106</v>
      </c>
      <c r="R20" s="547"/>
      <c r="S20" s="547"/>
      <c r="T20" s="547"/>
      <c r="U20" s="547"/>
      <c r="V20" s="547"/>
      <c r="W20" s="547"/>
      <c r="X20" s="547"/>
      <c r="Y20" s="547"/>
      <c r="Z20" s="547"/>
      <c r="AA20" s="547"/>
      <c r="AB20" s="547"/>
      <c r="AC20" s="547"/>
      <c r="AD20" s="547"/>
    </row>
    <row r="21" spans="1:30">
      <c r="A21" s="68" t="s">
        <v>84</v>
      </c>
      <c r="B21" s="68">
        <v>8</v>
      </c>
      <c r="C21" s="68">
        <v>13</v>
      </c>
      <c r="D21" s="68">
        <v>9</v>
      </c>
      <c r="E21" s="68">
        <v>19</v>
      </c>
      <c r="F21" s="68">
        <v>10</v>
      </c>
      <c r="G21" s="68">
        <v>7</v>
      </c>
      <c r="H21" s="68">
        <v>12</v>
      </c>
      <c r="I21" s="68">
        <v>12</v>
      </c>
      <c r="J21" s="68">
        <v>12</v>
      </c>
      <c r="K21" s="68">
        <v>6</v>
      </c>
      <c r="L21" s="68">
        <v>6</v>
      </c>
      <c r="M21" s="68">
        <v>4</v>
      </c>
      <c r="N21" s="111">
        <v>6</v>
      </c>
      <c r="O21" s="59">
        <v>34</v>
      </c>
      <c r="P21" s="59">
        <v>79050</v>
      </c>
      <c r="Q21" s="60">
        <v>0.43010752688172044</v>
      </c>
      <c r="R21" s="547"/>
      <c r="S21" s="547"/>
      <c r="T21" s="547"/>
      <c r="U21" s="547"/>
      <c r="V21" s="547"/>
      <c r="W21" s="547"/>
      <c r="X21" s="547"/>
      <c r="Y21" s="547"/>
      <c r="Z21" s="547"/>
      <c r="AA21" s="547"/>
      <c r="AB21" s="547"/>
      <c r="AC21" s="547"/>
      <c r="AD21" s="547"/>
    </row>
    <row r="22" spans="1:30">
      <c r="A22" s="68" t="s">
        <v>85</v>
      </c>
      <c r="B22" s="68">
        <v>12</v>
      </c>
      <c r="C22" s="68">
        <v>11</v>
      </c>
      <c r="D22" s="68">
        <v>11</v>
      </c>
      <c r="E22" s="68">
        <v>7</v>
      </c>
      <c r="F22" s="68">
        <v>9</v>
      </c>
      <c r="G22" s="68">
        <v>8</v>
      </c>
      <c r="H22" s="68">
        <v>6</v>
      </c>
      <c r="I22" s="68">
        <v>10</v>
      </c>
      <c r="J22" s="68">
        <v>5</v>
      </c>
      <c r="K22" s="68">
        <v>6</v>
      </c>
      <c r="L22" s="68">
        <v>2</v>
      </c>
      <c r="M22" s="68">
        <v>2</v>
      </c>
      <c r="N22" s="111">
        <v>1</v>
      </c>
      <c r="O22" s="59">
        <v>16</v>
      </c>
      <c r="P22" s="59">
        <v>88337</v>
      </c>
      <c r="Q22" s="60">
        <v>0.1811245570938565</v>
      </c>
      <c r="R22" s="547"/>
      <c r="S22" s="547"/>
      <c r="T22" s="547"/>
      <c r="U22" s="547"/>
      <c r="V22" s="547"/>
      <c r="W22" s="547"/>
      <c r="X22" s="547"/>
      <c r="Y22" s="547"/>
      <c r="Z22" s="547"/>
      <c r="AA22" s="547"/>
      <c r="AB22" s="547"/>
      <c r="AC22" s="547"/>
      <c r="AD22" s="547"/>
    </row>
    <row r="23" spans="1:30">
      <c r="A23" s="68" t="s">
        <v>86</v>
      </c>
      <c r="B23" s="68">
        <v>8</v>
      </c>
      <c r="C23" s="68">
        <v>2</v>
      </c>
      <c r="D23" s="68">
        <v>7</v>
      </c>
      <c r="E23" s="68">
        <v>5</v>
      </c>
      <c r="F23" s="68">
        <v>5</v>
      </c>
      <c r="G23" s="68">
        <v>4</v>
      </c>
      <c r="H23" s="68">
        <v>5</v>
      </c>
      <c r="I23" s="68">
        <v>6</v>
      </c>
      <c r="J23" s="68">
        <v>2</v>
      </c>
      <c r="K23" s="68">
        <v>2</v>
      </c>
      <c r="L23" s="68">
        <v>2</v>
      </c>
      <c r="M23" s="68">
        <v>2</v>
      </c>
      <c r="N23" s="111">
        <v>2</v>
      </c>
      <c r="O23" s="59">
        <v>10</v>
      </c>
      <c r="P23" s="59">
        <v>56104</v>
      </c>
      <c r="Q23" s="60">
        <v>0.17824041066590618</v>
      </c>
    </row>
    <row r="24" spans="1:30">
      <c r="A24" s="68" t="s">
        <v>87</v>
      </c>
      <c r="B24" s="68">
        <v>0</v>
      </c>
      <c r="C24" s="68">
        <v>0</v>
      </c>
      <c r="D24" s="68">
        <v>1</v>
      </c>
      <c r="E24" s="68">
        <v>2</v>
      </c>
      <c r="F24" s="68">
        <v>0</v>
      </c>
      <c r="G24" s="68">
        <v>0</v>
      </c>
      <c r="H24" s="68">
        <v>0</v>
      </c>
      <c r="I24" s="68">
        <v>2</v>
      </c>
      <c r="J24" s="68">
        <v>0</v>
      </c>
      <c r="K24" s="68">
        <v>0</v>
      </c>
      <c r="L24" s="68">
        <v>1</v>
      </c>
      <c r="M24" s="68">
        <v>0</v>
      </c>
      <c r="N24" s="111">
        <v>0</v>
      </c>
      <c r="O24" s="59">
        <v>1</v>
      </c>
      <c r="P24" s="59">
        <v>12782</v>
      </c>
      <c r="Q24" s="60">
        <v>7.8235017994054135E-2</v>
      </c>
    </row>
    <row r="25" spans="1:30">
      <c r="A25" s="68" t="s">
        <v>69</v>
      </c>
      <c r="B25" s="68">
        <v>0</v>
      </c>
      <c r="C25" s="68">
        <v>0</v>
      </c>
      <c r="D25" s="68">
        <v>0</v>
      </c>
      <c r="E25" s="68">
        <v>0</v>
      </c>
      <c r="F25" s="68">
        <v>0</v>
      </c>
      <c r="G25" s="68">
        <v>0</v>
      </c>
      <c r="H25" s="68">
        <v>1</v>
      </c>
      <c r="I25" s="68">
        <v>0</v>
      </c>
      <c r="J25" s="68">
        <v>2</v>
      </c>
      <c r="K25" s="68">
        <v>0</v>
      </c>
      <c r="L25" s="68">
        <v>0</v>
      </c>
      <c r="M25" s="68">
        <v>2</v>
      </c>
      <c r="N25" s="111">
        <v>0</v>
      </c>
      <c r="O25" s="59">
        <v>4</v>
      </c>
      <c r="P25" s="59">
        <v>0</v>
      </c>
      <c r="Q25" s="424" t="s">
        <v>139</v>
      </c>
    </row>
    <row r="26" spans="1:30">
      <c r="A26" s="69" t="s">
        <v>88</v>
      </c>
      <c r="B26" s="104"/>
      <c r="C26" s="104"/>
      <c r="D26" s="104"/>
      <c r="E26" s="104"/>
      <c r="F26" s="104"/>
      <c r="G26" s="104"/>
      <c r="H26" s="104"/>
      <c r="I26" s="104"/>
      <c r="J26" s="104"/>
      <c r="K26" s="104"/>
      <c r="L26" s="104"/>
      <c r="M26" s="104"/>
      <c r="N26" s="170"/>
      <c r="O26" s="170"/>
      <c r="P26" s="170"/>
      <c r="Q26" s="229"/>
    </row>
    <row r="27" spans="1:30">
      <c r="A27" s="68" t="s">
        <v>89</v>
      </c>
      <c r="B27" s="106">
        <v>2</v>
      </c>
      <c r="C27" s="106">
        <v>1</v>
      </c>
      <c r="D27" s="106">
        <v>1</v>
      </c>
      <c r="E27" s="106">
        <v>3</v>
      </c>
      <c r="F27" s="106">
        <v>3</v>
      </c>
      <c r="G27" s="106">
        <v>2</v>
      </c>
      <c r="H27" s="106">
        <v>3</v>
      </c>
      <c r="I27" s="106">
        <v>5</v>
      </c>
      <c r="J27" s="106">
        <v>1</v>
      </c>
      <c r="K27" s="106">
        <v>3</v>
      </c>
      <c r="L27" s="106">
        <v>1</v>
      </c>
      <c r="M27" s="106">
        <v>1</v>
      </c>
      <c r="N27" s="111">
        <v>2</v>
      </c>
      <c r="O27" s="59">
        <v>8</v>
      </c>
      <c r="P27" s="59">
        <v>47076</v>
      </c>
      <c r="Q27" s="60">
        <v>0.16993797263998639</v>
      </c>
    </row>
    <row r="28" spans="1:30">
      <c r="A28" s="14">
        <v>2</v>
      </c>
      <c r="B28" s="106">
        <v>6</v>
      </c>
      <c r="C28" s="106">
        <v>2</v>
      </c>
      <c r="D28" s="106">
        <v>3</v>
      </c>
      <c r="E28" s="106">
        <v>5</v>
      </c>
      <c r="F28" s="106">
        <v>6</v>
      </c>
      <c r="G28" s="106">
        <v>4</v>
      </c>
      <c r="H28" s="106">
        <v>6</v>
      </c>
      <c r="I28" s="106">
        <v>5</v>
      </c>
      <c r="J28" s="106">
        <v>3</v>
      </c>
      <c r="K28" s="106">
        <v>3</v>
      </c>
      <c r="L28" s="106">
        <v>2</v>
      </c>
      <c r="M28" s="106">
        <v>0</v>
      </c>
      <c r="N28" s="111">
        <v>3</v>
      </c>
      <c r="O28" s="59">
        <v>11</v>
      </c>
      <c r="P28" s="59">
        <v>50732</v>
      </c>
      <c r="Q28" s="60">
        <v>0.21682567215958368</v>
      </c>
    </row>
    <row r="29" spans="1:30">
      <c r="A29" s="14">
        <v>3</v>
      </c>
      <c r="B29" s="106">
        <v>6</v>
      </c>
      <c r="C29" s="106">
        <v>9</v>
      </c>
      <c r="D29" s="106">
        <v>3</v>
      </c>
      <c r="E29" s="106">
        <v>7</v>
      </c>
      <c r="F29" s="106">
        <v>5</v>
      </c>
      <c r="G29" s="106">
        <v>6</v>
      </c>
      <c r="H29" s="106">
        <v>6</v>
      </c>
      <c r="I29" s="106">
        <v>9</v>
      </c>
      <c r="J29" s="106">
        <v>1</v>
      </c>
      <c r="K29" s="106">
        <v>5</v>
      </c>
      <c r="L29" s="106">
        <v>4</v>
      </c>
      <c r="M29" s="106">
        <v>6</v>
      </c>
      <c r="N29" s="111">
        <v>0</v>
      </c>
      <c r="O29" s="59">
        <v>16</v>
      </c>
      <c r="P29" s="59">
        <v>59573</v>
      </c>
      <c r="Q29" s="60">
        <v>0.26857804710187505</v>
      </c>
    </row>
    <row r="30" spans="1:30">
      <c r="A30" s="14">
        <v>4</v>
      </c>
      <c r="B30" s="106">
        <v>14</v>
      </c>
      <c r="C30" s="106">
        <v>10</v>
      </c>
      <c r="D30" s="106">
        <v>14</v>
      </c>
      <c r="E30" s="106">
        <v>8</v>
      </c>
      <c r="F30" s="106">
        <v>10</v>
      </c>
      <c r="G30" s="106">
        <v>6</v>
      </c>
      <c r="H30" s="106">
        <v>7</v>
      </c>
      <c r="I30" s="106">
        <v>8</v>
      </c>
      <c r="J30" s="106">
        <v>18</v>
      </c>
      <c r="K30" s="106">
        <v>7</v>
      </c>
      <c r="L30" s="106">
        <v>5</v>
      </c>
      <c r="M30" s="106">
        <v>9</v>
      </c>
      <c r="N30" s="111">
        <v>6</v>
      </c>
      <c r="O30" s="59">
        <v>45</v>
      </c>
      <c r="P30" s="59">
        <v>72946</v>
      </c>
      <c r="Q30" s="60">
        <v>0.61689468922216439</v>
      </c>
    </row>
    <row r="31" spans="1:30">
      <c r="A31" s="68" t="s">
        <v>90</v>
      </c>
      <c r="B31" s="106">
        <v>36</v>
      </c>
      <c r="C31" s="106">
        <v>25</v>
      </c>
      <c r="D31" s="106">
        <v>23</v>
      </c>
      <c r="E31" s="106">
        <v>25</v>
      </c>
      <c r="F31" s="106">
        <v>20</v>
      </c>
      <c r="G31" s="106">
        <v>22</v>
      </c>
      <c r="H31" s="106">
        <v>27</v>
      </c>
      <c r="I31" s="106">
        <v>29</v>
      </c>
      <c r="J31" s="106">
        <v>27</v>
      </c>
      <c r="K31" s="106">
        <v>25</v>
      </c>
      <c r="L31" s="106">
        <v>15</v>
      </c>
      <c r="M31" s="106">
        <v>8</v>
      </c>
      <c r="N31" s="111">
        <v>7</v>
      </c>
      <c r="O31" s="59">
        <v>82</v>
      </c>
      <c r="P31" s="59">
        <v>85884</v>
      </c>
      <c r="Q31" s="60">
        <v>0.95477620977131938</v>
      </c>
    </row>
    <row r="32" spans="1:30" s="421" customFormat="1">
      <c r="A32" s="68" t="s">
        <v>69</v>
      </c>
      <c r="B32" s="106">
        <v>0</v>
      </c>
      <c r="C32" s="106">
        <v>0</v>
      </c>
      <c r="D32" s="106">
        <v>0</v>
      </c>
      <c r="E32" s="106">
        <v>0</v>
      </c>
      <c r="F32" s="106">
        <v>0</v>
      </c>
      <c r="G32" s="106">
        <v>0</v>
      </c>
      <c r="H32" s="106">
        <v>0</v>
      </c>
      <c r="I32" s="106">
        <v>0</v>
      </c>
      <c r="J32" s="106">
        <v>0</v>
      </c>
      <c r="K32" s="106">
        <v>0</v>
      </c>
      <c r="L32" s="106">
        <v>0</v>
      </c>
      <c r="M32" s="106">
        <v>0</v>
      </c>
      <c r="N32" s="111">
        <v>0</v>
      </c>
      <c r="O32" s="59">
        <v>0</v>
      </c>
      <c r="P32" s="59">
        <v>1315</v>
      </c>
      <c r="Q32" s="424" t="s">
        <v>139</v>
      </c>
    </row>
    <row r="33" spans="1:18">
      <c r="A33" s="69" t="s">
        <v>119</v>
      </c>
      <c r="B33" s="104"/>
      <c r="C33" s="104"/>
      <c r="D33" s="104"/>
      <c r="E33" s="104"/>
      <c r="F33" s="104"/>
      <c r="G33" s="104"/>
      <c r="H33" s="104"/>
      <c r="I33" s="104"/>
      <c r="J33" s="104"/>
      <c r="K33" s="104"/>
      <c r="L33" s="104"/>
      <c r="M33" s="104"/>
      <c r="N33" s="170"/>
      <c r="O33" s="170"/>
      <c r="P33" s="170"/>
      <c r="Q33" s="229"/>
    </row>
    <row r="34" spans="1:18">
      <c r="A34" s="68" t="s">
        <v>118</v>
      </c>
      <c r="B34" s="68">
        <v>2</v>
      </c>
      <c r="C34" s="68">
        <v>1</v>
      </c>
      <c r="D34" s="68">
        <v>1</v>
      </c>
      <c r="E34" s="68">
        <v>1</v>
      </c>
      <c r="F34" s="68">
        <v>2</v>
      </c>
      <c r="G34" s="68">
        <v>1</v>
      </c>
      <c r="H34" s="68">
        <v>2</v>
      </c>
      <c r="I34" s="68">
        <v>4</v>
      </c>
      <c r="J34" s="68">
        <v>1</v>
      </c>
      <c r="K34" s="68">
        <v>0</v>
      </c>
      <c r="L34" s="68">
        <v>1</v>
      </c>
      <c r="M34" s="68">
        <v>1</v>
      </c>
      <c r="N34" s="111">
        <v>0</v>
      </c>
      <c r="O34" s="59">
        <v>3</v>
      </c>
      <c r="P34" s="59">
        <v>3974</v>
      </c>
      <c r="Q34" s="60">
        <v>0.75490689481630602</v>
      </c>
    </row>
    <row r="35" spans="1:18">
      <c r="A35" s="68" t="s">
        <v>70</v>
      </c>
      <c r="B35" s="68">
        <v>14</v>
      </c>
      <c r="C35" s="68">
        <v>6</v>
      </c>
      <c r="D35" s="68">
        <v>8</v>
      </c>
      <c r="E35" s="68">
        <v>4</v>
      </c>
      <c r="F35" s="68">
        <v>6</v>
      </c>
      <c r="G35" s="68">
        <v>7</v>
      </c>
      <c r="H35" s="68">
        <v>4</v>
      </c>
      <c r="I35" s="68">
        <v>6</v>
      </c>
      <c r="J35" s="68">
        <v>10</v>
      </c>
      <c r="K35" s="68">
        <v>4</v>
      </c>
      <c r="L35" s="68">
        <v>3</v>
      </c>
      <c r="M35" s="68">
        <v>4</v>
      </c>
      <c r="N35" s="111">
        <v>3</v>
      </c>
      <c r="O35" s="59">
        <v>24</v>
      </c>
      <c r="P35" s="59">
        <v>19758</v>
      </c>
      <c r="Q35" s="60">
        <v>1.2146978439113272</v>
      </c>
    </row>
    <row r="36" spans="1:18">
      <c r="A36" s="68" t="s">
        <v>71</v>
      </c>
      <c r="B36" s="68">
        <v>48</v>
      </c>
      <c r="C36" s="68">
        <v>39</v>
      </c>
      <c r="D36" s="68">
        <v>29</v>
      </c>
      <c r="E36" s="68">
        <v>41</v>
      </c>
      <c r="F36" s="68">
        <v>30</v>
      </c>
      <c r="G36" s="68">
        <v>26</v>
      </c>
      <c r="H36" s="68">
        <v>39</v>
      </c>
      <c r="I36" s="68">
        <v>41</v>
      </c>
      <c r="J36" s="68">
        <v>34</v>
      </c>
      <c r="K36" s="68">
        <v>34</v>
      </c>
      <c r="L36" s="68">
        <v>21</v>
      </c>
      <c r="M36" s="68">
        <v>17</v>
      </c>
      <c r="N36" s="111">
        <v>15</v>
      </c>
      <c r="O36" s="59">
        <v>121</v>
      </c>
      <c r="P36" s="59">
        <v>285025</v>
      </c>
      <c r="Q36" s="60">
        <v>0.42452416454696956</v>
      </c>
    </row>
    <row r="37" spans="1:18">
      <c r="A37" s="68" t="s">
        <v>72</v>
      </c>
      <c r="B37" s="68">
        <v>0</v>
      </c>
      <c r="C37" s="68">
        <v>1</v>
      </c>
      <c r="D37" s="68">
        <v>1</v>
      </c>
      <c r="E37" s="68"/>
      <c r="F37" s="68">
        <v>1</v>
      </c>
      <c r="G37" s="68">
        <v>1</v>
      </c>
      <c r="H37" s="68">
        <v>0</v>
      </c>
      <c r="I37" s="68">
        <v>0</v>
      </c>
      <c r="J37" s="68">
        <v>0</v>
      </c>
      <c r="K37" s="68">
        <v>1</v>
      </c>
      <c r="L37" s="68">
        <v>0</v>
      </c>
      <c r="M37" s="68">
        <v>1</v>
      </c>
      <c r="N37" s="111">
        <v>0</v>
      </c>
      <c r="O37" s="59">
        <v>2</v>
      </c>
      <c r="P37" s="59">
        <v>8609</v>
      </c>
      <c r="Q37" s="60">
        <v>0.2323150191659891</v>
      </c>
    </row>
    <row r="38" spans="1:18">
      <c r="A38" s="68" t="s">
        <v>69</v>
      </c>
      <c r="B38" s="68">
        <v>0</v>
      </c>
      <c r="C38" s="68">
        <v>0</v>
      </c>
      <c r="D38" s="68">
        <v>5</v>
      </c>
      <c r="E38" s="68">
        <v>2</v>
      </c>
      <c r="F38" s="68">
        <v>5</v>
      </c>
      <c r="G38" s="68">
        <v>5</v>
      </c>
      <c r="H38" s="68">
        <v>4</v>
      </c>
      <c r="I38" s="68">
        <v>5</v>
      </c>
      <c r="J38" s="68">
        <v>5</v>
      </c>
      <c r="K38" s="68">
        <v>4</v>
      </c>
      <c r="L38" s="68">
        <v>2</v>
      </c>
      <c r="M38" s="68">
        <v>1</v>
      </c>
      <c r="N38" s="111">
        <v>0</v>
      </c>
      <c r="O38" s="59">
        <v>12</v>
      </c>
      <c r="P38" s="59">
        <v>160</v>
      </c>
      <c r="Q38" s="424" t="s">
        <v>139</v>
      </c>
    </row>
    <row r="39" spans="1:18">
      <c r="A39" s="69" t="s">
        <v>1</v>
      </c>
      <c r="B39" s="104"/>
      <c r="C39" s="104"/>
      <c r="D39" s="104"/>
      <c r="E39" s="104"/>
      <c r="F39" s="104"/>
      <c r="G39" s="104"/>
      <c r="H39" s="104"/>
      <c r="I39" s="104"/>
      <c r="J39" s="104"/>
      <c r="K39" s="104"/>
      <c r="L39" s="104"/>
      <c r="M39" s="104"/>
      <c r="N39" s="170"/>
      <c r="O39" s="170"/>
      <c r="P39" s="170"/>
      <c r="Q39" s="229"/>
    </row>
    <row r="40" spans="1:18">
      <c r="A40" s="68" t="s">
        <v>112</v>
      </c>
      <c r="B40" s="68">
        <v>0</v>
      </c>
      <c r="C40" s="68">
        <v>0</v>
      </c>
      <c r="D40" s="68">
        <v>0</v>
      </c>
      <c r="E40" s="68">
        <v>0</v>
      </c>
      <c r="F40" s="68">
        <v>0</v>
      </c>
      <c r="G40" s="68">
        <v>0</v>
      </c>
      <c r="H40" s="68">
        <v>1</v>
      </c>
      <c r="I40" s="68">
        <v>0</v>
      </c>
      <c r="J40" s="68">
        <v>0</v>
      </c>
      <c r="K40" s="68">
        <v>0</v>
      </c>
      <c r="L40" s="68">
        <v>0</v>
      </c>
      <c r="M40" s="68">
        <v>0</v>
      </c>
      <c r="N40" s="111">
        <v>0</v>
      </c>
      <c r="O40" s="59">
        <v>0</v>
      </c>
      <c r="P40" s="59">
        <v>1428</v>
      </c>
      <c r="Q40" s="60">
        <v>0</v>
      </c>
    </row>
    <row r="41" spans="1:18">
      <c r="A41" s="68" t="s">
        <v>115</v>
      </c>
      <c r="B41" s="68">
        <v>0</v>
      </c>
      <c r="C41" s="68">
        <v>1</v>
      </c>
      <c r="D41" s="68">
        <v>1</v>
      </c>
      <c r="E41" s="68">
        <v>1</v>
      </c>
      <c r="F41" s="68">
        <v>0</v>
      </c>
      <c r="G41" s="68">
        <v>0</v>
      </c>
      <c r="H41" s="68">
        <v>0</v>
      </c>
      <c r="I41" s="68">
        <v>3</v>
      </c>
      <c r="J41" s="68">
        <v>1</v>
      </c>
      <c r="K41" s="68">
        <v>0</v>
      </c>
      <c r="L41" s="68">
        <v>1</v>
      </c>
      <c r="M41" s="68">
        <v>0</v>
      </c>
      <c r="N41" s="111">
        <v>1</v>
      </c>
      <c r="O41" s="59">
        <v>3</v>
      </c>
      <c r="P41" s="59">
        <v>1829</v>
      </c>
      <c r="Q41" s="60">
        <v>1.6402405686167303</v>
      </c>
    </row>
    <row r="42" spans="1:18">
      <c r="A42" s="68" t="s">
        <v>113</v>
      </c>
      <c r="B42" s="68">
        <v>15</v>
      </c>
      <c r="C42" s="68">
        <v>8</v>
      </c>
      <c r="D42" s="68">
        <v>8</v>
      </c>
      <c r="E42" s="68">
        <v>7</v>
      </c>
      <c r="F42" s="68">
        <v>8</v>
      </c>
      <c r="G42" s="68">
        <v>6</v>
      </c>
      <c r="H42" s="68">
        <v>7</v>
      </c>
      <c r="I42" s="68">
        <v>6</v>
      </c>
      <c r="J42" s="68">
        <v>6</v>
      </c>
      <c r="K42" s="68">
        <v>5</v>
      </c>
      <c r="L42" s="68">
        <v>3</v>
      </c>
      <c r="M42" s="68">
        <v>5</v>
      </c>
      <c r="N42" s="111">
        <v>1</v>
      </c>
      <c r="O42" s="59">
        <v>20</v>
      </c>
      <c r="P42" s="59">
        <v>15571</v>
      </c>
      <c r="Q42" s="60">
        <v>1.2844390212574659</v>
      </c>
    </row>
    <row r="43" spans="1:18">
      <c r="A43" s="68" t="s">
        <v>114</v>
      </c>
      <c r="B43" s="68">
        <v>49</v>
      </c>
      <c r="C43" s="68">
        <v>38</v>
      </c>
      <c r="D43" s="68">
        <v>30</v>
      </c>
      <c r="E43" s="68">
        <v>40</v>
      </c>
      <c r="F43" s="68">
        <v>33</v>
      </c>
      <c r="G43" s="68">
        <v>33</v>
      </c>
      <c r="H43" s="68">
        <v>37</v>
      </c>
      <c r="I43" s="68">
        <v>45</v>
      </c>
      <c r="J43" s="68">
        <v>41</v>
      </c>
      <c r="K43" s="68">
        <v>34</v>
      </c>
      <c r="L43" s="68">
        <v>21</v>
      </c>
      <c r="M43" s="68">
        <v>19</v>
      </c>
      <c r="N43" s="111">
        <v>16</v>
      </c>
      <c r="O43" s="59">
        <v>131</v>
      </c>
      <c r="P43" s="59">
        <v>289940</v>
      </c>
      <c r="Q43" s="60">
        <v>0.45181761743809062</v>
      </c>
    </row>
    <row r="44" spans="1:18">
      <c r="A44" s="68" t="s">
        <v>116</v>
      </c>
      <c r="B44" s="68">
        <v>0</v>
      </c>
      <c r="C44" s="68">
        <v>0</v>
      </c>
      <c r="D44" s="68">
        <v>0</v>
      </c>
      <c r="E44" s="68">
        <v>0</v>
      </c>
      <c r="F44" s="68">
        <v>0</v>
      </c>
      <c r="G44" s="68">
        <v>0</v>
      </c>
      <c r="H44" s="68">
        <v>1</v>
      </c>
      <c r="I44" s="68">
        <v>0</v>
      </c>
      <c r="J44" s="68">
        <v>0</v>
      </c>
      <c r="K44" s="68">
        <v>0</v>
      </c>
      <c r="L44" s="68">
        <v>0</v>
      </c>
      <c r="M44" s="68">
        <v>0</v>
      </c>
      <c r="N44" s="111">
        <v>0</v>
      </c>
      <c r="O44" s="59">
        <v>0</v>
      </c>
      <c r="P44" s="59">
        <v>8475</v>
      </c>
      <c r="Q44" s="60">
        <v>0</v>
      </c>
    </row>
    <row r="45" spans="1:18">
      <c r="A45" s="15" t="s">
        <v>69</v>
      </c>
      <c r="B45" s="15">
        <v>0</v>
      </c>
      <c r="C45" s="15">
        <v>0</v>
      </c>
      <c r="D45" s="15">
        <v>5</v>
      </c>
      <c r="E45" s="15">
        <v>0</v>
      </c>
      <c r="F45" s="15">
        <v>3</v>
      </c>
      <c r="G45" s="15">
        <v>1</v>
      </c>
      <c r="H45" s="15">
        <v>3</v>
      </c>
      <c r="I45" s="15">
        <v>2</v>
      </c>
      <c r="J45" s="15">
        <v>2</v>
      </c>
      <c r="K45" s="15">
        <v>4</v>
      </c>
      <c r="L45" s="15">
        <v>2</v>
      </c>
      <c r="M45" s="15">
        <v>0</v>
      </c>
      <c r="N45" s="449">
        <v>0</v>
      </c>
      <c r="O45" s="59">
        <v>8</v>
      </c>
      <c r="P45" s="59">
        <v>283</v>
      </c>
      <c r="Q45" s="424" t="s">
        <v>139</v>
      </c>
    </row>
    <row r="46" spans="1:18">
      <c r="A46" s="69" t="s">
        <v>408</v>
      </c>
      <c r="B46" s="104"/>
      <c r="C46" s="104"/>
      <c r="D46" s="104"/>
      <c r="E46" s="104"/>
      <c r="F46" s="104"/>
      <c r="G46" s="104"/>
      <c r="H46" s="104"/>
      <c r="I46" s="104"/>
      <c r="J46" s="104"/>
      <c r="K46" s="104"/>
      <c r="L46" s="104"/>
      <c r="M46" s="104"/>
      <c r="N46" s="170"/>
      <c r="O46" s="170"/>
      <c r="P46" s="170"/>
      <c r="Q46" s="229"/>
    </row>
    <row r="47" spans="1:18">
      <c r="A47" s="68" t="s">
        <v>91</v>
      </c>
      <c r="B47" s="68">
        <v>6</v>
      </c>
      <c r="C47" s="68">
        <v>3</v>
      </c>
      <c r="D47" s="68">
        <v>2</v>
      </c>
      <c r="E47" s="68">
        <v>3</v>
      </c>
      <c r="F47" s="68">
        <v>4</v>
      </c>
      <c r="G47" s="68">
        <v>3</v>
      </c>
      <c r="H47" s="68">
        <v>4</v>
      </c>
      <c r="I47" s="68">
        <v>3</v>
      </c>
      <c r="J47" s="68">
        <v>2</v>
      </c>
      <c r="K47" s="68">
        <v>7</v>
      </c>
      <c r="L47" s="68">
        <v>3</v>
      </c>
      <c r="M47" s="68">
        <v>1</v>
      </c>
      <c r="N47" s="111">
        <v>0</v>
      </c>
      <c r="O47" s="68">
        <v>13</v>
      </c>
      <c r="P47" s="59">
        <v>11705</v>
      </c>
      <c r="Q47" s="60">
        <v>1.1106364801366937</v>
      </c>
      <c r="R47" s="428"/>
    </row>
    <row r="48" spans="1:18">
      <c r="A48" s="68" t="s">
        <v>92</v>
      </c>
      <c r="B48" s="68">
        <v>6</v>
      </c>
      <c r="C48" s="68">
        <v>6</v>
      </c>
      <c r="D48" s="68">
        <v>9</v>
      </c>
      <c r="E48" s="68">
        <v>5</v>
      </c>
      <c r="F48" s="68">
        <v>6</v>
      </c>
      <c r="G48" s="68">
        <v>3</v>
      </c>
      <c r="H48" s="68">
        <v>1</v>
      </c>
      <c r="I48" s="68">
        <v>4</v>
      </c>
      <c r="J48" s="68">
        <v>5</v>
      </c>
      <c r="K48" s="68">
        <v>1</v>
      </c>
      <c r="L48" s="68">
        <v>3</v>
      </c>
      <c r="M48" s="68">
        <v>1</v>
      </c>
      <c r="N48" s="111">
        <v>0</v>
      </c>
      <c r="O48" s="68">
        <v>10</v>
      </c>
      <c r="P48" s="59">
        <v>39574</v>
      </c>
      <c r="Q48" s="60">
        <v>0.25269116086319304</v>
      </c>
      <c r="R48" s="428"/>
    </row>
    <row r="49" spans="1:18">
      <c r="A49" s="68" t="s">
        <v>93</v>
      </c>
      <c r="B49" s="68">
        <v>3</v>
      </c>
      <c r="C49" s="68">
        <v>2</v>
      </c>
      <c r="D49" s="68">
        <v>1</v>
      </c>
      <c r="E49" s="68">
        <v>3</v>
      </c>
      <c r="F49" s="68">
        <v>2</v>
      </c>
      <c r="G49" s="68">
        <v>3</v>
      </c>
      <c r="H49" s="68">
        <v>0</v>
      </c>
      <c r="I49" s="68">
        <v>6</v>
      </c>
      <c r="J49" s="68">
        <v>7</v>
      </c>
      <c r="K49" s="68">
        <v>4</v>
      </c>
      <c r="L49" s="68">
        <v>1</v>
      </c>
      <c r="M49" s="68">
        <v>0</v>
      </c>
      <c r="N49" s="111">
        <v>1</v>
      </c>
      <c r="O49" s="68">
        <v>13</v>
      </c>
      <c r="P49" s="59">
        <v>33100</v>
      </c>
      <c r="Q49" s="60">
        <v>0.39274924471299094</v>
      </c>
      <c r="R49" s="428"/>
    </row>
    <row r="50" spans="1:18">
      <c r="A50" s="68" t="s">
        <v>94</v>
      </c>
      <c r="B50" s="68">
        <v>10</v>
      </c>
      <c r="C50" s="68">
        <v>10</v>
      </c>
      <c r="D50" s="68">
        <v>6</v>
      </c>
      <c r="E50" s="68">
        <v>11</v>
      </c>
      <c r="F50" s="68">
        <v>6</v>
      </c>
      <c r="G50" s="68">
        <v>7</v>
      </c>
      <c r="H50" s="68">
        <v>7</v>
      </c>
      <c r="I50" s="68">
        <v>11</v>
      </c>
      <c r="J50" s="68">
        <v>7</v>
      </c>
      <c r="K50" s="68">
        <v>11</v>
      </c>
      <c r="L50" s="68">
        <v>4</v>
      </c>
      <c r="M50" s="68">
        <v>4</v>
      </c>
      <c r="N50" s="111">
        <v>0</v>
      </c>
      <c r="O50" s="68">
        <v>26</v>
      </c>
      <c r="P50" s="59">
        <v>43859</v>
      </c>
      <c r="Q50" s="60">
        <v>0.59280877356984885</v>
      </c>
      <c r="R50" s="428"/>
    </row>
    <row r="51" spans="1:18">
      <c r="A51" s="68" t="s">
        <v>95</v>
      </c>
      <c r="B51" s="68">
        <v>2</v>
      </c>
      <c r="C51" s="68">
        <v>7</v>
      </c>
      <c r="D51" s="68">
        <v>7</v>
      </c>
      <c r="E51" s="68">
        <v>6</v>
      </c>
      <c r="F51" s="68">
        <v>4</v>
      </c>
      <c r="G51" s="68">
        <v>2</v>
      </c>
      <c r="H51" s="68">
        <v>11</v>
      </c>
      <c r="I51" s="68">
        <v>9</v>
      </c>
      <c r="J51" s="68">
        <v>6</v>
      </c>
      <c r="K51" s="68">
        <v>4</v>
      </c>
      <c r="L51" s="68">
        <v>2</v>
      </c>
      <c r="M51" s="68">
        <v>3</v>
      </c>
      <c r="N51" s="111">
        <v>2</v>
      </c>
      <c r="O51" s="68">
        <v>17</v>
      </c>
      <c r="P51" s="59">
        <v>27974</v>
      </c>
      <c r="Q51" s="60">
        <v>0.60770715664545649</v>
      </c>
      <c r="R51" s="428"/>
    </row>
    <row r="52" spans="1:18">
      <c r="A52" s="68" t="s">
        <v>96</v>
      </c>
      <c r="B52" s="68">
        <v>2</v>
      </c>
      <c r="C52" s="68">
        <v>3</v>
      </c>
      <c r="D52" s="68">
        <v>1</v>
      </c>
      <c r="E52" s="68">
        <v>0</v>
      </c>
      <c r="F52" s="68">
        <v>1</v>
      </c>
      <c r="G52" s="68">
        <v>0</v>
      </c>
      <c r="H52" s="68">
        <v>2</v>
      </c>
      <c r="I52" s="68">
        <v>3</v>
      </c>
      <c r="J52" s="68">
        <v>2</v>
      </c>
      <c r="K52" s="68">
        <v>0</v>
      </c>
      <c r="L52" s="68">
        <v>1</v>
      </c>
      <c r="M52" s="68">
        <v>1</v>
      </c>
      <c r="N52" s="111">
        <v>1</v>
      </c>
      <c r="O52" s="68">
        <v>5</v>
      </c>
      <c r="P52" s="59">
        <v>8104</v>
      </c>
      <c r="Q52" s="60">
        <v>0.61697926949654491</v>
      </c>
      <c r="R52" s="428"/>
    </row>
    <row r="53" spans="1:18">
      <c r="A53" s="68" t="s">
        <v>97</v>
      </c>
      <c r="B53" s="68">
        <v>6</v>
      </c>
      <c r="C53" s="68">
        <v>1</v>
      </c>
      <c r="D53" s="68">
        <v>2</v>
      </c>
      <c r="E53" s="68">
        <v>4</v>
      </c>
      <c r="F53" s="68">
        <v>5</v>
      </c>
      <c r="G53" s="68">
        <v>2</v>
      </c>
      <c r="H53" s="68">
        <v>1</v>
      </c>
      <c r="I53" s="68">
        <v>3</v>
      </c>
      <c r="J53" s="68">
        <v>2</v>
      </c>
      <c r="K53" s="68">
        <v>1</v>
      </c>
      <c r="L53" s="68">
        <v>1</v>
      </c>
      <c r="M53" s="68">
        <v>5</v>
      </c>
      <c r="N53" s="111">
        <v>1</v>
      </c>
      <c r="O53" s="68">
        <v>10</v>
      </c>
      <c r="P53" s="59">
        <v>14888</v>
      </c>
      <c r="Q53" s="60">
        <v>0.67168189145620627</v>
      </c>
      <c r="R53" s="428"/>
    </row>
    <row r="54" spans="1:18">
      <c r="A54" s="68" t="s">
        <v>98</v>
      </c>
      <c r="B54" s="68">
        <v>2</v>
      </c>
      <c r="C54" s="68">
        <v>0</v>
      </c>
      <c r="D54" s="68">
        <v>0</v>
      </c>
      <c r="E54" s="68">
        <v>3</v>
      </c>
      <c r="F54" s="68">
        <v>1</v>
      </c>
      <c r="G54" s="68">
        <v>2</v>
      </c>
      <c r="H54" s="68">
        <v>2</v>
      </c>
      <c r="I54" s="68">
        <v>1</v>
      </c>
      <c r="J54" s="68">
        <v>1</v>
      </c>
      <c r="K54" s="68">
        <v>0</v>
      </c>
      <c r="L54" s="68">
        <v>0</v>
      </c>
      <c r="M54" s="68">
        <v>0</v>
      </c>
      <c r="N54" s="111">
        <v>0</v>
      </c>
      <c r="O54" s="68">
        <v>1</v>
      </c>
      <c r="P54" s="59">
        <v>3890</v>
      </c>
      <c r="Q54" s="60">
        <v>0.25706940874035988</v>
      </c>
      <c r="R54" s="428"/>
    </row>
    <row r="55" spans="1:18">
      <c r="A55" s="68" t="s">
        <v>99</v>
      </c>
      <c r="B55" s="68">
        <v>5</v>
      </c>
      <c r="C55" s="68">
        <v>2</v>
      </c>
      <c r="D55" s="68">
        <v>0</v>
      </c>
      <c r="E55" s="68">
        <v>0</v>
      </c>
      <c r="F55" s="68">
        <v>0</v>
      </c>
      <c r="G55" s="68">
        <v>1</v>
      </c>
      <c r="H55" s="68">
        <v>3</v>
      </c>
      <c r="I55" s="68">
        <v>2</v>
      </c>
      <c r="J55" s="68">
        <v>3</v>
      </c>
      <c r="K55" s="68">
        <v>2</v>
      </c>
      <c r="L55" s="68">
        <v>2</v>
      </c>
      <c r="M55" s="68">
        <v>0</v>
      </c>
      <c r="N55" s="111">
        <v>1</v>
      </c>
      <c r="O55" s="68">
        <v>8</v>
      </c>
      <c r="P55" s="59">
        <v>11700</v>
      </c>
      <c r="Q55" s="60">
        <v>0.68376068376068377</v>
      </c>
      <c r="R55" s="428"/>
    </row>
    <row r="56" spans="1:18">
      <c r="A56" s="68" t="s">
        <v>100</v>
      </c>
      <c r="B56" s="68">
        <v>2</v>
      </c>
      <c r="C56" s="68">
        <v>0</v>
      </c>
      <c r="D56" s="68">
        <v>2</v>
      </c>
      <c r="E56" s="68">
        <v>4</v>
      </c>
      <c r="F56" s="68">
        <v>1</v>
      </c>
      <c r="G56" s="68">
        <v>2</v>
      </c>
      <c r="H56" s="68">
        <v>2</v>
      </c>
      <c r="I56" s="68">
        <v>1</v>
      </c>
      <c r="J56" s="68">
        <v>1</v>
      </c>
      <c r="K56" s="68">
        <v>2</v>
      </c>
      <c r="L56" s="68">
        <v>0</v>
      </c>
      <c r="M56" s="68">
        <v>2</v>
      </c>
      <c r="N56" s="111">
        <v>0</v>
      </c>
      <c r="O56" s="68">
        <v>5</v>
      </c>
      <c r="P56" s="59">
        <v>7951</v>
      </c>
      <c r="Q56" s="60">
        <v>0.6288517167651867</v>
      </c>
      <c r="R56" s="428"/>
    </row>
    <row r="57" spans="1:18">
      <c r="A57" s="68" t="s">
        <v>101</v>
      </c>
      <c r="B57" s="68">
        <v>5</v>
      </c>
      <c r="C57" s="68">
        <v>3</v>
      </c>
      <c r="D57" s="68">
        <v>2</v>
      </c>
      <c r="E57" s="68">
        <v>3</v>
      </c>
      <c r="F57" s="68">
        <v>2</v>
      </c>
      <c r="G57" s="68">
        <v>4</v>
      </c>
      <c r="H57" s="68">
        <v>3</v>
      </c>
      <c r="I57" s="68">
        <v>2</v>
      </c>
      <c r="J57" s="68">
        <v>3</v>
      </c>
      <c r="K57" s="68">
        <v>1</v>
      </c>
      <c r="L57" s="68">
        <v>2</v>
      </c>
      <c r="M57" s="68">
        <v>0</v>
      </c>
      <c r="N57" s="111">
        <v>1</v>
      </c>
      <c r="O57" s="68">
        <v>7</v>
      </c>
      <c r="P57" s="59">
        <v>11581</v>
      </c>
      <c r="Q57" s="60">
        <v>0.60443830411881527</v>
      </c>
      <c r="R57" s="428"/>
    </row>
    <row r="58" spans="1:18">
      <c r="A58" s="68" t="s">
        <v>102</v>
      </c>
      <c r="B58" s="68">
        <v>0</v>
      </c>
      <c r="C58" s="68">
        <v>1</v>
      </c>
      <c r="D58" s="68">
        <v>0</v>
      </c>
      <c r="E58" s="68">
        <v>1</v>
      </c>
      <c r="F58" s="68">
        <v>1</v>
      </c>
      <c r="G58" s="68">
        <v>2</v>
      </c>
      <c r="H58" s="68">
        <v>0</v>
      </c>
      <c r="I58" s="68">
        <v>2</v>
      </c>
      <c r="J58" s="68">
        <v>3</v>
      </c>
      <c r="K58" s="68">
        <v>2</v>
      </c>
      <c r="L58" s="68">
        <v>1</v>
      </c>
      <c r="M58" s="68">
        <v>0</v>
      </c>
      <c r="N58" s="111">
        <v>1</v>
      </c>
      <c r="O58" s="68">
        <v>7</v>
      </c>
      <c r="P58" s="59">
        <v>4461</v>
      </c>
      <c r="Q58" s="60">
        <v>1.5691548980049317</v>
      </c>
      <c r="R58" s="428"/>
    </row>
    <row r="59" spans="1:18">
      <c r="A59" s="68" t="s">
        <v>103</v>
      </c>
      <c r="B59" s="68">
        <v>3</v>
      </c>
      <c r="C59" s="68">
        <v>2</v>
      </c>
      <c r="D59" s="68">
        <v>1</v>
      </c>
      <c r="E59" s="68">
        <v>0</v>
      </c>
      <c r="F59" s="68">
        <v>5</v>
      </c>
      <c r="G59" s="68">
        <v>1</v>
      </c>
      <c r="H59" s="68">
        <v>3</v>
      </c>
      <c r="I59" s="68">
        <v>0</v>
      </c>
      <c r="J59" s="68">
        <v>0</v>
      </c>
      <c r="K59" s="68">
        <v>1</v>
      </c>
      <c r="L59" s="68">
        <v>3</v>
      </c>
      <c r="M59" s="68">
        <v>1</v>
      </c>
      <c r="N59" s="111">
        <v>2</v>
      </c>
      <c r="O59" s="68">
        <v>7</v>
      </c>
      <c r="P59" s="59">
        <v>19829</v>
      </c>
      <c r="Q59" s="60">
        <v>0.35301830652075245</v>
      </c>
      <c r="R59" s="428"/>
    </row>
    <row r="60" spans="1:18">
      <c r="A60" s="68" t="s">
        <v>104</v>
      </c>
      <c r="B60" s="68">
        <v>1</v>
      </c>
      <c r="C60" s="68">
        <v>0</v>
      </c>
      <c r="D60" s="68">
        <v>4</v>
      </c>
      <c r="E60" s="68">
        <v>1</v>
      </c>
      <c r="F60" s="68">
        <v>2</v>
      </c>
      <c r="G60" s="68">
        <v>0</v>
      </c>
      <c r="H60" s="68">
        <v>4</v>
      </c>
      <c r="I60" s="68">
        <v>2</v>
      </c>
      <c r="J60" s="68">
        <v>1</v>
      </c>
      <c r="K60" s="68">
        <v>3</v>
      </c>
      <c r="L60" s="68">
        <v>1</v>
      </c>
      <c r="M60" s="68">
        <v>0</v>
      </c>
      <c r="N60" s="111">
        <v>1</v>
      </c>
      <c r="O60" s="68">
        <v>6</v>
      </c>
      <c r="P60" s="59">
        <v>10694</v>
      </c>
      <c r="Q60" s="60">
        <v>0.56106227791284835</v>
      </c>
      <c r="R60" s="428"/>
    </row>
    <row r="61" spans="1:18">
      <c r="A61" s="68" t="s">
        <v>105</v>
      </c>
      <c r="B61" s="68">
        <v>0</v>
      </c>
      <c r="C61" s="68">
        <v>0</v>
      </c>
      <c r="D61" s="68">
        <v>1</v>
      </c>
      <c r="E61" s="68">
        <v>0</v>
      </c>
      <c r="F61" s="68">
        <v>0</v>
      </c>
      <c r="G61" s="68">
        <v>0</v>
      </c>
      <c r="H61" s="68">
        <v>0</v>
      </c>
      <c r="I61" s="68">
        <v>0</v>
      </c>
      <c r="J61" s="68">
        <v>1</v>
      </c>
      <c r="K61" s="68">
        <v>0</v>
      </c>
      <c r="L61" s="68">
        <v>0</v>
      </c>
      <c r="M61" s="68">
        <v>0</v>
      </c>
      <c r="N61" s="111">
        <v>0</v>
      </c>
      <c r="O61" s="68">
        <v>1</v>
      </c>
      <c r="P61" s="59">
        <v>2681</v>
      </c>
      <c r="Q61" s="60">
        <v>0.37299515106303621</v>
      </c>
      <c r="R61" s="428"/>
    </row>
    <row r="62" spans="1:18">
      <c r="A62" s="68" t="s">
        <v>106</v>
      </c>
      <c r="B62" s="68">
        <v>2</v>
      </c>
      <c r="C62" s="68">
        <v>0</v>
      </c>
      <c r="D62" s="68">
        <v>1</v>
      </c>
      <c r="E62" s="68">
        <v>1</v>
      </c>
      <c r="F62" s="68">
        <v>0</v>
      </c>
      <c r="G62" s="68">
        <v>0</v>
      </c>
      <c r="H62" s="68">
        <v>0</v>
      </c>
      <c r="I62" s="68">
        <v>0</v>
      </c>
      <c r="J62" s="68">
        <v>0</v>
      </c>
      <c r="K62" s="68">
        <v>0</v>
      </c>
      <c r="L62" s="68">
        <v>0</v>
      </c>
      <c r="M62" s="68">
        <v>1</v>
      </c>
      <c r="N62" s="111">
        <v>0</v>
      </c>
      <c r="O62" s="68">
        <v>1</v>
      </c>
      <c r="P62" s="59">
        <v>8329</v>
      </c>
      <c r="Q62" s="60">
        <v>0.12006243246488174</v>
      </c>
      <c r="R62" s="428"/>
    </row>
    <row r="63" spans="1:18">
      <c r="A63" s="68" t="s">
        <v>107</v>
      </c>
      <c r="B63" s="68">
        <v>0</v>
      </c>
      <c r="C63" s="68">
        <v>0</v>
      </c>
      <c r="D63" s="68">
        <v>0</v>
      </c>
      <c r="E63" s="68">
        <v>0</v>
      </c>
      <c r="F63" s="68">
        <v>0</v>
      </c>
      <c r="G63" s="68">
        <v>0</v>
      </c>
      <c r="H63" s="68">
        <v>0</v>
      </c>
      <c r="I63" s="68">
        <v>0</v>
      </c>
      <c r="J63" s="68">
        <v>0</v>
      </c>
      <c r="K63" s="68">
        <v>0</v>
      </c>
      <c r="L63" s="68">
        <v>0</v>
      </c>
      <c r="M63" s="68">
        <v>1</v>
      </c>
      <c r="N63" s="111">
        <v>0</v>
      </c>
      <c r="O63" s="68">
        <v>1</v>
      </c>
      <c r="P63" s="59">
        <v>2170</v>
      </c>
      <c r="Q63" s="60">
        <v>0.46082949308755761</v>
      </c>
      <c r="R63" s="428"/>
    </row>
    <row r="64" spans="1:18">
      <c r="A64" s="68" t="s">
        <v>108</v>
      </c>
      <c r="B64" s="68">
        <v>1</v>
      </c>
      <c r="C64" s="68">
        <v>6</v>
      </c>
      <c r="D64" s="68">
        <v>3</v>
      </c>
      <c r="E64" s="68">
        <v>0</v>
      </c>
      <c r="F64" s="68">
        <v>1</v>
      </c>
      <c r="G64" s="68">
        <v>3</v>
      </c>
      <c r="H64" s="68">
        <v>4</v>
      </c>
      <c r="I64" s="68">
        <v>4</v>
      </c>
      <c r="J64" s="68">
        <v>2</v>
      </c>
      <c r="K64" s="68">
        <v>4</v>
      </c>
      <c r="L64" s="68">
        <v>2</v>
      </c>
      <c r="M64" s="68">
        <v>0</v>
      </c>
      <c r="N64" s="111">
        <v>5</v>
      </c>
      <c r="O64" s="68">
        <v>13</v>
      </c>
      <c r="P64" s="59">
        <v>32012</v>
      </c>
      <c r="Q64" s="60">
        <v>0.40609771335749095</v>
      </c>
      <c r="R64" s="428"/>
    </row>
    <row r="65" spans="1:47">
      <c r="A65" s="68" t="s">
        <v>109</v>
      </c>
      <c r="B65" s="68">
        <v>1</v>
      </c>
      <c r="C65" s="68">
        <v>1</v>
      </c>
      <c r="D65" s="68">
        <v>0</v>
      </c>
      <c r="E65" s="68">
        <v>0</v>
      </c>
      <c r="F65" s="68">
        <v>0</v>
      </c>
      <c r="G65" s="68">
        <v>0</v>
      </c>
      <c r="H65" s="68">
        <v>0</v>
      </c>
      <c r="I65" s="68">
        <v>1</v>
      </c>
      <c r="J65" s="68">
        <v>1</v>
      </c>
      <c r="K65" s="68">
        <v>0</v>
      </c>
      <c r="L65" s="68">
        <v>0</v>
      </c>
      <c r="M65" s="68">
        <v>0</v>
      </c>
      <c r="N65" s="111">
        <v>0</v>
      </c>
      <c r="O65" s="68">
        <v>1</v>
      </c>
      <c r="P65" s="59">
        <v>3136</v>
      </c>
      <c r="Q65" s="60">
        <v>0.31887755102040816</v>
      </c>
      <c r="R65" s="428"/>
    </row>
    <row r="66" spans="1:47" s="186" customFormat="1">
      <c r="A66" s="68" t="s">
        <v>110</v>
      </c>
      <c r="B66" s="68">
        <v>7</v>
      </c>
      <c r="C66" s="68">
        <v>0</v>
      </c>
      <c r="D66" s="68">
        <v>2</v>
      </c>
      <c r="E66" s="68">
        <v>3</v>
      </c>
      <c r="F66" s="68">
        <v>3</v>
      </c>
      <c r="G66" s="68">
        <v>5</v>
      </c>
      <c r="H66" s="68">
        <v>2</v>
      </c>
      <c r="I66" s="68">
        <v>2</v>
      </c>
      <c r="J66" s="68">
        <v>3</v>
      </c>
      <c r="K66" s="68">
        <v>0</v>
      </c>
      <c r="L66" s="68">
        <v>1</v>
      </c>
      <c r="M66" s="68">
        <v>4</v>
      </c>
      <c r="N66" s="111">
        <v>2</v>
      </c>
      <c r="O66" s="68">
        <v>10</v>
      </c>
      <c r="P66" s="59">
        <v>18581</v>
      </c>
      <c r="Q66" s="60">
        <v>0.53818416662181789</v>
      </c>
      <c r="R66" s="428"/>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row>
    <row r="67" spans="1:47" s="186" customFormat="1">
      <c r="A67" s="78" t="s">
        <v>69</v>
      </c>
      <c r="B67" s="78">
        <v>0</v>
      </c>
      <c r="C67" s="78">
        <v>0</v>
      </c>
      <c r="D67" s="78">
        <v>0</v>
      </c>
      <c r="E67" s="78">
        <v>0</v>
      </c>
      <c r="F67" s="78">
        <v>0</v>
      </c>
      <c r="G67" s="78">
        <v>0</v>
      </c>
      <c r="H67" s="78">
        <v>0</v>
      </c>
      <c r="I67" s="78">
        <v>0</v>
      </c>
      <c r="J67" s="78">
        <v>0</v>
      </c>
      <c r="K67" s="78">
        <v>0</v>
      </c>
      <c r="L67" s="78">
        <v>0</v>
      </c>
      <c r="M67" s="78">
        <v>0</v>
      </c>
      <c r="N67" s="449">
        <v>0</v>
      </c>
      <c r="O67" s="17">
        <v>0</v>
      </c>
      <c r="P67" s="17">
        <v>1307</v>
      </c>
      <c r="Q67" s="54" t="s">
        <v>139</v>
      </c>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row>
    <row r="68" spans="1:47">
      <c r="A68" s="499" t="s">
        <v>510</v>
      </c>
    </row>
    <row r="69" spans="1:47">
      <c r="A69" s="553" t="s">
        <v>575</v>
      </c>
    </row>
    <row r="70" spans="1:47">
      <c r="A70" s="79"/>
    </row>
    <row r="71" spans="1:47">
      <c r="A71" s="79"/>
    </row>
  </sheetData>
  <mergeCells count="8">
    <mergeCell ref="A5:Q5"/>
    <mergeCell ref="R6:AC6"/>
    <mergeCell ref="AD6:AF6"/>
    <mergeCell ref="AG6:AR6"/>
    <mergeCell ref="AS6:AU6"/>
    <mergeCell ref="A6:A7"/>
    <mergeCell ref="O6:Q6"/>
    <mergeCell ref="B6:N6"/>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47" orientation="landscape" r:id="rId1"/>
  <headerFooter>
    <oddFooter>&amp;L&amp;"Arial,Regular"&amp;8&amp;K01+023Fetal and Infant Deaths 2012&amp;R&amp;"Arial,Regular"&amp;8&amp;K01+022Page &amp;P of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T54"/>
  <sheetViews>
    <sheetView zoomScaleNormal="100" workbookViewId="0">
      <pane ySplit="3" topLeftCell="A4" activePane="bottomLeft" state="frozen"/>
      <selection activeCell="F28" sqref="F28"/>
      <selection pane="bottomLeft"/>
    </sheetView>
  </sheetViews>
  <sheetFormatPr defaultRowHeight="15"/>
  <cols>
    <col min="1" max="1" width="40.42578125" style="58" customWidth="1"/>
    <col min="2" max="2" width="14" customWidth="1"/>
    <col min="3" max="3" width="9.140625" style="84" hidden="1" customWidth="1"/>
    <col min="4" max="4" width="67.7109375" style="84" hidden="1" customWidth="1"/>
    <col min="5" max="5" width="110.85546875" customWidth="1"/>
    <col min="6" max="98" width="9.140625" style="153"/>
  </cols>
  <sheetData>
    <row r="1" spans="1:98" s="153" customFormat="1" ht="20.25">
      <c r="A1" s="98" t="s">
        <v>212</v>
      </c>
      <c r="C1" s="97"/>
      <c r="D1" s="97"/>
    </row>
    <row r="2" spans="1:98" s="153" customFormat="1">
      <c r="C2" s="97"/>
      <c r="D2" s="97"/>
    </row>
    <row r="3" spans="1:98" s="153" customFormat="1">
      <c r="A3" s="11" t="s">
        <v>213</v>
      </c>
      <c r="B3" s="11" t="s">
        <v>140</v>
      </c>
      <c r="C3" s="11" t="s">
        <v>148</v>
      </c>
      <c r="D3" s="374" t="s">
        <v>149</v>
      </c>
      <c r="E3" s="373" t="s">
        <v>212</v>
      </c>
      <c r="F3" s="299"/>
    </row>
    <row r="4" spans="1:98" s="152" customFormat="1" ht="26.25">
      <c r="A4" s="411" t="s">
        <v>429</v>
      </c>
      <c r="B4" s="402" t="s">
        <v>352</v>
      </c>
      <c r="C4" s="176"/>
      <c r="D4" s="176"/>
      <c r="E4" s="412" t="s">
        <v>430</v>
      </c>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c r="CP4" s="153"/>
      <c r="CQ4" s="153"/>
      <c r="CR4" s="153"/>
      <c r="CS4" s="153"/>
      <c r="CT4" s="153"/>
    </row>
    <row r="5" spans="1:98" s="99" customFormat="1" ht="25.5">
      <c r="A5" s="354" t="s">
        <v>120</v>
      </c>
      <c r="B5" s="406" t="s">
        <v>120</v>
      </c>
      <c r="C5" s="356">
        <v>1</v>
      </c>
      <c r="D5" s="376" t="s">
        <v>471</v>
      </c>
      <c r="E5" s="357" t="str">
        <f t="shared" ref="E5" si="0">"Table "&amp;C5&amp;": "&amp;D5</f>
        <v xml:space="preserve">Table 1: Number and rate of deaths, by death type, 1996−2012
</v>
      </c>
      <c r="F5" s="299"/>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c r="CO5" s="153"/>
      <c r="CP5" s="153"/>
      <c r="CQ5" s="153"/>
      <c r="CR5" s="153"/>
      <c r="CS5" s="153"/>
      <c r="CT5" s="153"/>
    </row>
    <row r="6" spans="1:98" ht="38.25">
      <c r="A6" s="178" t="s">
        <v>122</v>
      </c>
      <c r="B6" s="165" t="s">
        <v>141</v>
      </c>
      <c r="C6" s="167">
        <v>2</v>
      </c>
      <c r="D6" s="375" t="s">
        <v>538</v>
      </c>
      <c r="E6" s="166" t="str">
        <f t="shared" ref="E6:E13" si="1">"Table "&amp;C6&amp;": "&amp;D6</f>
        <v xml:space="preserve">Table 2: Number of fetal deaths, by sex, ethnic group, maternal age group, deprivation quintile of residence, gestational age, birthweight and district health board, 1996−2012
</v>
      </c>
      <c r="F6" s="299"/>
    </row>
    <row r="7" spans="1:98" ht="38.25">
      <c r="A7" s="178"/>
      <c r="B7" s="165"/>
      <c r="C7" s="167">
        <v>3</v>
      </c>
      <c r="D7" s="375" t="s">
        <v>475</v>
      </c>
      <c r="E7" s="166" t="str">
        <f t="shared" si="1"/>
        <v xml:space="preserve">Table 3: Fetal death rate, by sex, ethnic group, maternal age group, deprivation quintile of residence, gestational age, birthweight, and district health board 1996−2012
</v>
      </c>
      <c r="F7" s="299"/>
    </row>
    <row r="8" spans="1:98" s="58" customFormat="1" ht="38.25">
      <c r="A8" s="354" t="s">
        <v>193</v>
      </c>
      <c r="B8" s="358" t="s">
        <v>194</v>
      </c>
      <c r="C8" s="356">
        <v>4</v>
      </c>
      <c r="D8" s="376" t="s">
        <v>476</v>
      </c>
      <c r="E8" s="357" t="str">
        <f t="shared" si="1"/>
        <v xml:space="preserve">Table 4: Number of perinatal deaths, by sex, ethnic group, maternal age group, deprivation quintile of residence, gestational age, birthweight and district health board 1996−2012
</v>
      </c>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row>
    <row r="9" spans="1:98" s="58" customFormat="1" ht="38.25">
      <c r="A9" s="354"/>
      <c r="B9" s="358"/>
      <c r="C9" s="356">
        <v>5</v>
      </c>
      <c r="D9" s="376" t="s">
        <v>477</v>
      </c>
      <c r="E9" s="357" t="str">
        <f t="shared" si="1"/>
        <v xml:space="preserve">Table 5: Perinatal death rate, by sex, ethnic group, maternal age group, deprivation quintile of residence, gestational age, birthweight and district health board, 1996−2012
</v>
      </c>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row>
    <row r="10" spans="1:98" ht="38.25">
      <c r="A10" s="178" t="s">
        <v>198</v>
      </c>
      <c r="B10" s="165" t="s">
        <v>195</v>
      </c>
      <c r="C10" s="167">
        <v>6</v>
      </c>
      <c r="D10" s="375" t="s">
        <v>478</v>
      </c>
      <c r="E10" s="166" t="str">
        <f t="shared" si="1"/>
        <v xml:space="preserve">Table 6: Number of neonatal deaths, by sex, ethnic group, maternal age group, deprivation quintile of residence, gestational age, birthweight and district health board, 1996−2012
</v>
      </c>
    </row>
    <row r="11" spans="1:98" ht="38.25">
      <c r="A11" s="178"/>
      <c r="B11" s="165"/>
      <c r="C11" s="167">
        <v>7</v>
      </c>
      <c r="D11" s="375" t="s">
        <v>479</v>
      </c>
      <c r="E11" s="166" t="str">
        <f t="shared" si="1"/>
        <v xml:space="preserve">Table 7: Neonatal death rate, by sex, ethnic group, maternal age group, deprivation quintile of residence, gestational age, birthweight and district health board, 1996−2012
</v>
      </c>
    </row>
    <row r="12" spans="1:98" s="99" customFormat="1" ht="38.25">
      <c r="A12" s="354" t="s">
        <v>197</v>
      </c>
      <c r="B12" s="358" t="s">
        <v>196</v>
      </c>
      <c r="C12" s="356">
        <v>8</v>
      </c>
      <c r="D12" s="376" t="s">
        <v>480</v>
      </c>
      <c r="E12" s="357" t="str">
        <f t="shared" si="1"/>
        <v xml:space="preserve">Table 8: Number of post-neonatal deaths, by sex, ethnic group, maternal age group, deprivation quintile of residence, gestational age, birthweight and district health board, 1996−2012
</v>
      </c>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c r="CJ12" s="153"/>
      <c r="CK12" s="153"/>
      <c r="CL12" s="153"/>
      <c r="CM12" s="153"/>
      <c r="CN12" s="153"/>
      <c r="CO12" s="153"/>
      <c r="CP12" s="153"/>
      <c r="CQ12" s="153"/>
      <c r="CR12" s="153"/>
      <c r="CS12" s="153"/>
      <c r="CT12" s="153"/>
    </row>
    <row r="13" spans="1:98" s="99" customFormat="1" ht="38.25">
      <c r="A13" s="354"/>
      <c r="B13" s="358"/>
      <c r="C13" s="356">
        <v>9</v>
      </c>
      <c r="D13" s="376" t="s">
        <v>481</v>
      </c>
      <c r="E13" s="357" t="str">
        <f t="shared" si="1"/>
        <v xml:space="preserve">Table 9: Post-neonatal death rate, by sex, ethnic group, maternal age group, deprivation quintile of residence, gestational age, birthweight and district health board, 1996−2012
</v>
      </c>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row>
    <row r="14" spans="1:98" ht="38.25">
      <c r="A14" s="178" t="s">
        <v>123</v>
      </c>
      <c r="B14" s="165" t="s">
        <v>142</v>
      </c>
      <c r="C14" s="167">
        <v>10</v>
      </c>
      <c r="D14" s="375" t="s">
        <v>482</v>
      </c>
      <c r="E14" s="166" t="str">
        <f t="shared" ref="E14:E26" si="2">"Table "&amp;C14&amp;": "&amp;D14</f>
        <v xml:space="preserve">Table 10: Number of infant deaths, by sex, ethnic group, maternal age group, deprivation quintile of residence, gestational age, birthweight and district health board, 1996−2012
</v>
      </c>
      <c r="F14" s="299"/>
    </row>
    <row r="15" spans="1:98" ht="38.25">
      <c r="A15" s="178"/>
      <c r="B15" s="165"/>
      <c r="C15" s="167">
        <v>11</v>
      </c>
      <c r="D15" s="375" t="s">
        <v>483</v>
      </c>
      <c r="E15" s="166" t="str">
        <f t="shared" si="2"/>
        <v xml:space="preserve">Table 11: Infant death rate, by sex, ethnic group, maternal age group, deprivation quintile of residence, gestational age, birthweight and district health board, 1996−2012
</v>
      </c>
      <c r="F15" s="299"/>
    </row>
    <row r="16" spans="1:98" ht="38.25">
      <c r="A16" s="354" t="s">
        <v>121</v>
      </c>
      <c r="B16" s="355" t="s">
        <v>143</v>
      </c>
      <c r="C16" s="356">
        <v>12</v>
      </c>
      <c r="D16" s="376" t="s">
        <v>484</v>
      </c>
      <c r="E16" s="357" t="str">
        <f>"Table "&amp;C16&amp;": "&amp;D16</f>
        <v xml:space="preserve">Table 12: Number of live births, by sex, ethnic group, maternal age group, deprivation quintile of residence, gestational age, birthweight and district health board, 1996−2012
</v>
      </c>
      <c r="F16" s="299"/>
    </row>
    <row r="17" spans="1:98" ht="38.25">
      <c r="A17" s="178" t="s">
        <v>79</v>
      </c>
      <c r="B17" s="165" t="s">
        <v>145</v>
      </c>
      <c r="C17" s="167">
        <v>13</v>
      </c>
      <c r="D17" s="375" t="s">
        <v>485</v>
      </c>
      <c r="E17" s="166" t="str">
        <f>"Table "&amp;C17&amp;": "&amp;D17</f>
        <v xml:space="preserve">Table 13: Number of fetal deaths, infant deaths and live births for each ethnic group, by sex, maternal age group, deprivation quintile of residence, gestational age and birthweight, 2012
</v>
      </c>
      <c r="F17" s="299"/>
    </row>
    <row r="18" spans="1:98" ht="38.25">
      <c r="A18" s="178"/>
      <c r="B18" s="165"/>
      <c r="C18" s="167">
        <v>14</v>
      </c>
      <c r="D18" s="375" t="s">
        <v>486</v>
      </c>
      <c r="E18" s="166" t="str">
        <f>"Table "&amp;C18&amp;": "&amp;D18</f>
        <v xml:space="preserve">Table 14: Rate of fetal deaths and infant deaths for each ethnic group, by sex, maternal age group, deprivation quintile of residence, gestational age and birthweight, 2012
</v>
      </c>
      <c r="F18" s="299"/>
    </row>
    <row r="19" spans="1:98" ht="38.25">
      <c r="A19" s="354" t="s">
        <v>200</v>
      </c>
      <c r="B19" s="358" t="s">
        <v>144</v>
      </c>
      <c r="C19" s="356">
        <v>15</v>
      </c>
      <c r="D19" s="376" t="s">
        <v>487</v>
      </c>
      <c r="E19" s="357" t="str">
        <f t="shared" si="2"/>
        <v xml:space="preserve">Table 15: Number of fetal deaths, infant deaths and live births for each maternal age group, by sex, ethnic group, deprivation quintile of residence, gestational age and birthweight, 2012
</v>
      </c>
      <c r="F19" s="299"/>
    </row>
    <row r="20" spans="1:98" ht="38.25">
      <c r="A20" s="354"/>
      <c r="B20" s="358"/>
      <c r="C20" s="356">
        <v>16</v>
      </c>
      <c r="D20" s="376" t="s">
        <v>488</v>
      </c>
      <c r="E20" s="357" t="str">
        <f t="shared" si="2"/>
        <v xml:space="preserve">Table 16: Rate of fetal deaths and infant deaths for each maternal age group, by sex, ethnic group, deprivation quintile of residence, gestational age and birthweight, 2012
</v>
      </c>
      <c r="F20" s="299"/>
    </row>
    <row r="21" spans="1:98" ht="38.25">
      <c r="A21" s="178" t="s">
        <v>192</v>
      </c>
      <c r="B21" s="165" t="s">
        <v>146</v>
      </c>
      <c r="C21" s="167">
        <v>17</v>
      </c>
      <c r="D21" s="375" t="s">
        <v>489</v>
      </c>
      <c r="E21" s="166" t="str">
        <f t="shared" si="2"/>
        <v xml:space="preserve">Table 17: Number of fetal deaths, infant deaths and live births for each deprivation quintile of residence, by sex, ethnic group, maternal age group, gestational age and birthweight, 2012
</v>
      </c>
      <c r="F21" s="299"/>
    </row>
    <row r="22" spans="1:98" ht="38.25">
      <c r="A22" s="178"/>
      <c r="B22" s="165"/>
      <c r="C22" s="167">
        <v>18</v>
      </c>
      <c r="D22" s="375" t="s">
        <v>490</v>
      </c>
      <c r="E22" s="166" t="str">
        <f t="shared" si="2"/>
        <v xml:space="preserve">Table 18: Rate of fetal deaths and infant deaths for each deprivation quintile of residence, by sex, ethnic group, maternal age group, gestational age and birthweight, 2012
</v>
      </c>
      <c r="F22" s="299"/>
    </row>
    <row r="23" spans="1:98" ht="38.25">
      <c r="A23" s="427" t="s">
        <v>2</v>
      </c>
      <c r="B23" s="358" t="s">
        <v>130</v>
      </c>
      <c r="C23" s="356">
        <v>19</v>
      </c>
      <c r="D23" s="376" t="s">
        <v>491</v>
      </c>
      <c r="E23" s="357" t="str">
        <f t="shared" si="2"/>
        <v xml:space="preserve">Table 19: Number of fetal deaths, infant deaths and live births for each gestational age, by sex, ethnic group, maternal age group, deprivation quintile of residence and birthweight, 2012
</v>
      </c>
      <c r="F23" s="299"/>
    </row>
    <row r="24" spans="1:98" ht="38.25">
      <c r="A24" s="354"/>
      <c r="B24" s="358"/>
      <c r="C24" s="356">
        <v>20</v>
      </c>
      <c r="D24" s="376" t="s">
        <v>492</v>
      </c>
      <c r="E24" s="357" t="str">
        <f t="shared" si="2"/>
        <v xml:space="preserve">Table 20: Rate of fetal deaths and infant deaths for each gestational age, by sex, ethnic group, maternal age group, deprivation quintile of residence, gestational age and birthweight, 2012
</v>
      </c>
      <c r="F24" s="299"/>
    </row>
    <row r="25" spans="1:98" ht="38.25">
      <c r="A25" s="178" t="s">
        <v>1</v>
      </c>
      <c r="B25" s="165" t="s">
        <v>1</v>
      </c>
      <c r="C25" s="167">
        <v>21</v>
      </c>
      <c r="D25" s="375" t="s">
        <v>493</v>
      </c>
      <c r="E25" s="166" t="str">
        <f t="shared" si="2"/>
        <v xml:space="preserve">Table 21: Number of fetal deaths, infant deaths and live births, for each birthweight, by sex, ethnic group, maternal age group, deprivation quintile of residence and gestational age, 2012
</v>
      </c>
      <c r="F25" s="299"/>
    </row>
    <row r="26" spans="1:98" ht="38.25">
      <c r="A26" s="178"/>
      <c r="B26" s="165"/>
      <c r="C26" s="167">
        <v>22</v>
      </c>
      <c r="D26" s="375" t="s">
        <v>494</v>
      </c>
      <c r="E26" s="166" t="str">
        <f t="shared" si="2"/>
        <v xml:space="preserve">Table 22: Rate of fetal deaths and infant deaths for each birthweight, by sex, ethnic group, maternal age group, deprivation quintile of residence and gestational age, 2012
</v>
      </c>
      <c r="F26" s="299"/>
    </row>
    <row r="27" spans="1:98" ht="38.25">
      <c r="A27" s="354" t="s">
        <v>138</v>
      </c>
      <c r="B27" s="355" t="s">
        <v>147</v>
      </c>
      <c r="C27" s="356">
        <v>23</v>
      </c>
      <c r="D27" s="376" t="s">
        <v>495</v>
      </c>
      <c r="E27" s="357" t="str">
        <f t="shared" ref="E27:E30" si="3">"Table "&amp;C27&amp;": "&amp;D27</f>
        <v xml:space="preserve">Table 23: Number and rate of infant deaths, by age at death, sex, ethnic group, maternal age group, deprivation quintile of residence, gestational age and birthweight, 2012
</v>
      </c>
      <c r="F27" s="299"/>
    </row>
    <row r="28" spans="1:98" ht="25.5">
      <c r="A28" s="178" t="s">
        <v>347</v>
      </c>
      <c r="B28" s="165" t="s">
        <v>350</v>
      </c>
      <c r="C28" s="167">
        <v>24</v>
      </c>
      <c r="D28" s="375" t="s">
        <v>473</v>
      </c>
      <c r="E28" s="166" t="str">
        <f t="shared" si="3"/>
        <v xml:space="preserve">Table 24: Number, percentage and rate of fetal deaths by ICD chapter of underlying cause of death, 2008–2012
</v>
      </c>
      <c r="F28" s="299"/>
    </row>
    <row r="29" spans="1:98" s="152" customFormat="1" ht="25.5">
      <c r="A29" s="178"/>
      <c r="B29" s="165"/>
      <c r="C29" s="167">
        <v>25</v>
      </c>
      <c r="D29" s="375" t="s">
        <v>474</v>
      </c>
      <c r="E29" s="166" t="str">
        <f t="shared" si="3"/>
        <v xml:space="preserve">Table 25: Number, percentage and rate of infant deaths by ICD chapter of underlying cause of death, 2008–2012
</v>
      </c>
      <c r="F29" s="299"/>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c r="BO29" s="153"/>
      <c r="BP29" s="153"/>
      <c r="BQ29" s="153"/>
      <c r="BR29" s="153"/>
      <c r="BS29" s="153"/>
      <c r="BT29" s="153"/>
      <c r="BU29" s="153"/>
      <c r="BV29" s="153"/>
      <c r="BW29" s="153"/>
      <c r="BX29" s="153"/>
      <c r="BY29" s="153"/>
      <c r="BZ29" s="153"/>
      <c r="CA29" s="153"/>
      <c r="CB29" s="153"/>
      <c r="CC29" s="153"/>
      <c r="CD29" s="153"/>
      <c r="CE29" s="153"/>
      <c r="CF29" s="153"/>
      <c r="CG29" s="153"/>
      <c r="CH29" s="153"/>
      <c r="CI29" s="153"/>
      <c r="CJ29" s="153"/>
      <c r="CK29" s="153"/>
      <c r="CL29" s="153"/>
      <c r="CM29" s="153"/>
      <c r="CN29" s="153"/>
      <c r="CO29" s="153"/>
      <c r="CP29" s="153"/>
      <c r="CQ29" s="153"/>
      <c r="CR29" s="153"/>
      <c r="CS29" s="153"/>
      <c r="CT29" s="153"/>
    </row>
    <row r="30" spans="1:98" ht="38.25">
      <c r="A30" s="354" t="s">
        <v>348</v>
      </c>
      <c r="B30" s="358" t="s">
        <v>351</v>
      </c>
      <c r="C30" s="356">
        <v>26</v>
      </c>
      <c r="D30" s="376" t="s">
        <v>576</v>
      </c>
      <c r="E30" s="357" t="str">
        <f t="shared" si="3"/>
        <v xml:space="preserve">Table 26: Number of fetal and infant deaths for each ethnic group, by ICD chapter and 3-character-code of underlying cause of death, 2012
</v>
      </c>
      <c r="F30" s="299"/>
    </row>
    <row r="31" spans="1:98" ht="51">
      <c r="A31" s="178" t="s">
        <v>177</v>
      </c>
      <c r="B31" s="165" t="s">
        <v>176</v>
      </c>
      <c r="C31" s="167">
        <v>27</v>
      </c>
      <c r="D31" s="375" t="s">
        <v>496</v>
      </c>
      <c r="E31" s="166" t="str">
        <f>"Table "&amp;C31&amp;": "&amp;D31</f>
        <v xml:space="preserve">Table 27: Number of infant deaths classified as sudden infant death syndrome (SIDS) by sex, ethnic group, maternal age group, deprivation quintile of residence, gestational age, birthweight and district health board during 2000−2012, as well as rates for the aggregate period 2008−2012
</v>
      </c>
    </row>
    <row r="32" spans="1:98" ht="51">
      <c r="A32" s="354" t="s">
        <v>396</v>
      </c>
      <c r="B32" s="358" t="s">
        <v>175</v>
      </c>
      <c r="C32" s="356">
        <v>28</v>
      </c>
      <c r="D32" s="376" t="s">
        <v>497</v>
      </c>
      <c r="E32" s="357" t="str">
        <f>"Table "&amp;C32&amp;": "&amp;D32</f>
        <v xml:space="preserve">Table 28: Number of infant deaths classified as sudden unexpected death in infancy (SUDI) by sex, ethnic group, maternal age group, deprivation quintile of residence, gestational age, birthweight and district health board during 2000−2012, as well as rates for the aggregate period 2008−2012
</v>
      </c>
    </row>
    <row r="33" spans="1:98" s="96" customFormat="1" ht="38.25">
      <c r="A33" s="407" t="s">
        <v>349</v>
      </c>
      <c r="B33" s="403" t="s">
        <v>244</v>
      </c>
      <c r="C33" s="167">
        <v>29</v>
      </c>
      <c r="D33" s="375" t="s">
        <v>498</v>
      </c>
      <c r="E33" s="166" t="str">
        <f>"Table "&amp;C33&amp;": "&amp;D33</f>
        <v xml:space="preserve">Table 29: Number of infant deaths classified as sudden infant death syndrome (SIDS) and sudden unexpected death in infancy (SUDI) for each ethnic group, by sex, maternal age group, deprivation quintile of residence, gestational age and birthweight, 2012
</v>
      </c>
      <c r="F33" s="153"/>
      <c r="G33" s="153"/>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row>
    <row r="34" spans="1:98" s="421" customFormat="1" ht="51">
      <c r="A34" s="407"/>
      <c r="B34" s="403"/>
      <c r="C34" s="167">
        <v>30</v>
      </c>
      <c r="D34" s="375" t="s">
        <v>502</v>
      </c>
      <c r="E34" s="166" t="str">
        <f>"Table "&amp;C34&amp;": "&amp;D34</f>
        <v xml:space="preserve">Table 30: Number of infant deaths classified as sudden infant death syndrome (SIDS) and sudden unexpected death in infancy (SUDI) for each ethnic group, by sex, maternal age group, deprivation quintile of residence, gestational age and birthweight, 2008–2012
</v>
      </c>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153"/>
      <c r="BO34" s="153"/>
      <c r="BP34" s="153"/>
      <c r="BQ34" s="153"/>
      <c r="BR34" s="153"/>
      <c r="BS34" s="153"/>
      <c r="BT34" s="153"/>
      <c r="BU34" s="153"/>
      <c r="BV34" s="153"/>
      <c r="BW34" s="153"/>
      <c r="BX34" s="153"/>
      <c r="BY34" s="153"/>
      <c r="BZ34" s="153"/>
      <c r="CA34" s="153"/>
      <c r="CB34" s="153"/>
      <c r="CC34" s="153"/>
      <c r="CD34" s="153"/>
      <c r="CE34" s="153"/>
      <c r="CF34" s="153"/>
      <c r="CG34" s="153"/>
      <c r="CH34" s="153"/>
      <c r="CI34" s="153"/>
      <c r="CJ34" s="153"/>
      <c r="CK34" s="153"/>
      <c r="CL34" s="153"/>
      <c r="CM34" s="153"/>
      <c r="CN34" s="153"/>
      <c r="CO34" s="153"/>
      <c r="CP34" s="153"/>
      <c r="CQ34" s="153"/>
      <c r="CR34" s="153"/>
      <c r="CS34" s="153"/>
      <c r="CT34" s="153"/>
    </row>
    <row r="35" spans="1:98" s="152" customFormat="1" ht="25.5">
      <c r="A35" s="622" t="s">
        <v>372</v>
      </c>
      <c r="B35" s="355" t="s">
        <v>371</v>
      </c>
      <c r="C35" s="356">
        <v>1</v>
      </c>
      <c r="D35" s="376" t="s">
        <v>533</v>
      </c>
      <c r="E35" s="357" t="str">
        <f t="shared" ref="E35:E41" si="4">"Figure "&amp;C35&amp;": "&amp;D35</f>
        <v xml:space="preserve">Figure 1: Number and rate of fetal and infant deaths, 1996−2012
</v>
      </c>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c r="BX35" s="153"/>
      <c r="BY35" s="153"/>
      <c r="BZ35" s="153"/>
      <c r="CA35" s="153"/>
      <c r="CB35" s="153"/>
      <c r="CC35" s="153"/>
      <c r="CD35" s="153"/>
      <c r="CE35" s="153"/>
      <c r="CF35" s="153"/>
      <c r="CG35" s="153"/>
      <c r="CH35" s="153"/>
      <c r="CI35" s="153"/>
      <c r="CJ35" s="153"/>
      <c r="CK35" s="153"/>
      <c r="CL35" s="153"/>
      <c r="CM35" s="153"/>
      <c r="CN35" s="153"/>
      <c r="CO35" s="153"/>
      <c r="CP35" s="153"/>
      <c r="CQ35" s="153"/>
      <c r="CR35" s="153"/>
      <c r="CS35" s="153"/>
      <c r="CT35" s="153"/>
    </row>
    <row r="36" spans="1:98" s="152" customFormat="1" ht="25.5">
      <c r="A36" s="622"/>
      <c r="B36" s="355"/>
      <c r="C36" s="356">
        <v>2</v>
      </c>
      <c r="D36" s="376" t="s">
        <v>536</v>
      </c>
      <c r="E36" s="357" t="str">
        <f t="shared" si="4"/>
        <v xml:space="preserve">Figure 2: Fetal and infant death rates by ethnic group, 2007−2011 and 2012
</v>
      </c>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153"/>
      <c r="BV36" s="153"/>
      <c r="BW36" s="153"/>
      <c r="BX36" s="153"/>
      <c r="BY36" s="153"/>
      <c r="BZ36" s="153"/>
      <c r="CA36" s="153"/>
      <c r="CB36" s="153"/>
      <c r="CC36" s="153"/>
      <c r="CD36" s="153"/>
      <c r="CE36" s="153"/>
      <c r="CF36" s="153"/>
      <c r="CG36" s="153"/>
      <c r="CH36" s="153"/>
      <c r="CI36" s="153"/>
      <c r="CJ36" s="153"/>
      <c r="CK36" s="153"/>
      <c r="CL36" s="153"/>
      <c r="CM36" s="153"/>
      <c r="CN36" s="153"/>
      <c r="CO36" s="153"/>
      <c r="CP36" s="153"/>
      <c r="CQ36" s="153"/>
      <c r="CR36" s="153"/>
      <c r="CS36" s="153"/>
      <c r="CT36" s="153"/>
    </row>
    <row r="37" spans="1:98" s="152" customFormat="1" ht="25.5">
      <c r="A37" s="622"/>
      <c r="B37" s="355"/>
      <c r="C37" s="356">
        <v>3</v>
      </c>
      <c r="D37" s="376" t="s">
        <v>534</v>
      </c>
      <c r="E37" s="357" t="str">
        <f t="shared" si="4"/>
        <v xml:space="preserve">Figure 3: Fetal and infant death rates by maternal age group, 2007−2011 and 2012
</v>
      </c>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c r="BO37" s="153"/>
      <c r="BP37" s="153"/>
      <c r="BQ37" s="153"/>
      <c r="BR37" s="153"/>
      <c r="BS37" s="153"/>
      <c r="BT37" s="153"/>
      <c r="BU37" s="153"/>
      <c r="BV37" s="153"/>
      <c r="BW37" s="153"/>
      <c r="BX37" s="153"/>
      <c r="BY37" s="153"/>
      <c r="BZ37" s="153"/>
      <c r="CA37" s="153"/>
      <c r="CB37" s="153"/>
      <c r="CC37" s="153"/>
      <c r="CD37" s="153"/>
      <c r="CE37" s="153"/>
      <c r="CF37" s="153"/>
      <c r="CG37" s="153"/>
      <c r="CH37" s="153"/>
      <c r="CI37" s="153"/>
      <c r="CJ37" s="153"/>
      <c r="CK37" s="153"/>
      <c r="CL37" s="153"/>
      <c r="CM37" s="153"/>
      <c r="CN37" s="153"/>
      <c r="CO37" s="153"/>
      <c r="CP37" s="153"/>
      <c r="CQ37" s="153"/>
      <c r="CR37" s="153"/>
      <c r="CS37" s="153"/>
      <c r="CT37" s="153"/>
    </row>
    <row r="38" spans="1:98" s="152" customFormat="1" ht="25.5">
      <c r="A38" s="622"/>
      <c r="B38" s="355"/>
      <c r="C38" s="356">
        <v>4</v>
      </c>
      <c r="D38" s="376" t="s">
        <v>535</v>
      </c>
      <c r="E38" s="357" t="str">
        <f t="shared" si="4"/>
        <v xml:space="preserve">Figure 4: Fetal and infant death rates by deprivation quintile of residence, 2007−2011 and 2012
</v>
      </c>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c r="BO38" s="153"/>
      <c r="BP38" s="153"/>
      <c r="BQ38" s="153"/>
      <c r="BR38" s="153"/>
      <c r="BS38" s="153"/>
      <c r="BT38" s="153"/>
      <c r="BU38" s="153"/>
      <c r="BV38" s="153"/>
      <c r="BW38" s="153"/>
      <c r="BX38" s="153"/>
      <c r="BY38" s="153"/>
      <c r="BZ38" s="153"/>
      <c r="CA38" s="153"/>
      <c r="CB38" s="153"/>
      <c r="CC38" s="153"/>
      <c r="CD38" s="153"/>
      <c r="CE38" s="153"/>
      <c r="CF38" s="153"/>
      <c r="CG38" s="153"/>
      <c r="CH38" s="153"/>
      <c r="CI38" s="153"/>
      <c r="CJ38" s="153"/>
      <c r="CK38" s="153"/>
      <c r="CL38" s="153"/>
      <c r="CM38" s="153"/>
      <c r="CN38" s="153"/>
      <c r="CO38" s="153"/>
      <c r="CP38" s="153"/>
      <c r="CQ38" s="153"/>
      <c r="CR38" s="153"/>
      <c r="CS38" s="153"/>
      <c r="CT38" s="153"/>
    </row>
    <row r="39" spans="1:98" s="152" customFormat="1" ht="24" customHeight="1">
      <c r="A39" s="622"/>
      <c r="B39" s="355"/>
      <c r="C39" s="356">
        <v>5</v>
      </c>
      <c r="D39" s="376" t="s">
        <v>499</v>
      </c>
      <c r="E39" s="357" t="str">
        <f t="shared" si="4"/>
        <v xml:space="preserve">Figure 5: Rates of sudden unexpected death in infancy (SUDI) and sudden infant death syndrome (SIDS), 2000−2012
</v>
      </c>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c r="BM39" s="153"/>
      <c r="BN39" s="153"/>
      <c r="BO39" s="153"/>
      <c r="BP39" s="153"/>
      <c r="BQ39" s="153"/>
      <c r="BR39" s="153"/>
      <c r="BS39" s="153"/>
      <c r="BT39" s="153"/>
      <c r="BU39" s="153"/>
      <c r="BV39" s="153"/>
      <c r="BW39" s="153"/>
      <c r="BX39" s="153"/>
      <c r="BY39" s="153"/>
      <c r="BZ39" s="153"/>
      <c r="CA39" s="153"/>
      <c r="CB39" s="153"/>
      <c r="CC39" s="153"/>
      <c r="CD39" s="153"/>
      <c r="CE39" s="153"/>
      <c r="CF39" s="153"/>
      <c r="CG39" s="153"/>
      <c r="CH39" s="153"/>
      <c r="CI39" s="153"/>
      <c r="CJ39" s="153"/>
      <c r="CK39" s="153"/>
      <c r="CL39" s="153"/>
      <c r="CM39" s="153"/>
      <c r="CN39" s="153"/>
      <c r="CO39" s="153"/>
      <c r="CP39" s="153"/>
      <c r="CQ39" s="153"/>
      <c r="CR39" s="153"/>
      <c r="CS39" s="153"/>
      <c r="CT39" s="153"/>
    </row>
    <row r="40" spans="1:98" s="152" customFormat="1" ht="38.25">
      <c r="A40" s="622"/>
      <c r="B40" s="355"/>
      <c r="C40" s="356">
        <v>6</v>
      </c>
      <c r="D40" s="376" t="s">
        <v>434</v>
      </c>
      <c r="E40" s="357" t="str">
        <f t="shared" si="4"/>
        <v xml:space="preserve">Figure 6: Rates of sudden unexpected death in infancy (SUDI) and sudden infant death syndrome (SIDS), by ethnic group, 2008−2012
</v>
      </c>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c r="BO40" s="153"/>
      <c r="BP40" s="153"/>
      <c r="BQ40" s="153"/>
      <c r="BR40" s="153"/>
      <c r="BS40" s="153"/>
      <c r="BT40" s="153"/>
      <c r="BU40" s="153"/>
      <c r="BV40" s="153"/>
      <c r="BW40" s="153"/>
      <c r="BX40" s="153"/>
      <c r="BY40" s="153"/>
      <c r="BZ40" s="153"/>
      <c r="CA40" s="153"/>
      <c r="CB40" s="153"/>
      <c r="CC40" s="153"/>
      <c r="CD40" s="153"/>
      <c r="CE40" s="153"/>
      <c r="CF40" s="153"/>
      <c r="CG40" s="153"/>
      <c r="CH40" s="153"/>
      <c r="CI40" s="153"/>
      <c r="CJ40" s="153"/>
      <c r="CK40" s="153"/>
      <c r="CL40" s="153"/>
      <c r="CM40" s="153"/>
      <c r="CN40" s="153"/>
      <c r="CO40" s="153"/>
      <c r="CP40" s="153"/>
      <c r="CQ40" s="153"/>
      <c r="CR40" s="153"/>
      <c r="CS40" s="153"/>
      <c r="CT40" s="153"/>
    </row>
    <row r="41" spans="1:98" s="454" customFormat="1" ht="38.25">
      <c r="A41" s="622"/>
      <c r="B41" s="355"/>
      <c r="C41" s="356">
        <v>7</v>
      </c>
      <c r="D41" s="376" t="s">
        <v>472</v>
      </c>
      <c r="E41" s="357" t="str">
        <f t="shared" si="4"/>
        <v xml:space="preserve">Figure 7: Rates of sudden unexpected death in infancy (SUDI) and sudden infant death syndrome (SIDS), by maternal age group, 2008−2012
</v>
      </c>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3"/>
      <c r="BQ41" s="153"/>
      <c r="BR41" s="153"/>
      <c r="BS41" s="153"/>
      <c r="BT41" s="153"/>
      <c r="BU41" s="153"/>
      <c r="BV41" s="153"/>
      <c r="BW41" s="153"/>
      <c r="BX41" s="153"/>
      <c r="BY41" s="153"/>
      <c r="BZ41" s="153"/>
      <c r="CA41" s="153"/>
      <c r="CB41" s="153"/>
      <c r="CC41" s="153"/>
      <c r="CD41" s="153"/>
      <c r="CE41" s="153"/>
      <c r="CF41" s="153"/>
      <c r="CG41" s="153"/>
      <c r="CH41" s="153"/>
      <c r="CI41" s="153"/>
      <c r="CJ41" s="153"/>
      <c r="CK41" s="153"/>
      <c r="CL41" s="153"/>
      <c r="CM41" s="153"/>
      <c r="CN41" s="153"/>
      <c r="CO41" s="153"/>
      <c r="CP41" s="153"/>
      <c r="CQ41" s="153"/>
      <c r="CR41" s="153"/>
      <c r="CS41" s="153"/>
      <c r="CT41" s="153"/>
    </row>
    <row r="42" spans="1:98" s="152" customFormat="1" ht="38.25">
      <c r="A42" s="622"/>
      <c r="B42" s="355"/>
      <c r="C42" s="356">
        <v>8</v>
      </c>
      <c r="D42" s="376" t="s">
        <v>435</v>
      </c>
      <c r="E42" s="357" t="str">
        <f t="shared" ref="E42" si="5">"Figure "&amp;C42&amp;": "&amp;D42</f>
        <v xml:space="preserve">Figure 8: Rates of sudden unexpected death in infancy (SUDI) and sudden infant death syndrome (SIDS) by deprivation quintile of residence, 2008−2012
</v>
      </c>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c r="BO42" s="153"/>
      <c r="BP42" s="153"/>
      <c r="BQ42" s="153"/>
      <c r="BR42" s="153"/>
      <c r="BS42" s="153"/>
      <c r="BT42" s="153"/>
      <c r="BU42" s="153"/>
      <c r="BV42" s="153"/>
      <c r="BW42" s="153"/>
      <c r="BX42" s="153"/>
      <c r="BY42" s="153"/>
      <c r="BZ42" s="153"/>
      <c r="CA42" s="153"/>
      <c r="CB42" s="153"/>
      <c r="CC42" s="153"/>
      <c r="CD42" s="153"/>
      <c r="CE42" s="153"/>
      <c r="CF42" s="153"/>
      <c r="CG42" s="153"/>
      <c r="CH42" s="153"/>
      <c r="CI42" s="153"/>
      <c r="CJ42" s="153"/>
      <c r="CK42" s="153"/>
      <c r="CL42" s="153"/>
      <c r="CM42" s="153"/>
      <c r="CN42" s="153"/>
      <c r="CO42" s="153"/>
      <c r="CP42" s="153"/>
      <c r="CQ42" s="153"/>
      <c r="CR42" s="153"/>
      <c r="CS42" s="153"/>
      <c r="CT42" s="153"/>
    </row>
    <row r="43" spans="1:98" s="152" customFormat="1" ht="25.5">
      <c r="A43" s="623" t="s">
        <v>369</v>
      </c>
      <c r="B43" s="403" t="s">
        <v>370</v>
      </c>
      <c r="C43" s="167">
        <v>9</v>
      </c>
      <c r="D43" s="375" t="s">
        <v>431</v>
      </c>
      <c r="E43" s="166" t="str">
        <f>"Figure "&amp;C43&amp;": "&amp;D43</f>
        <v xml:space="preserve">Figure 9: Fetal death rate by district health board, 2012
</v>
      </c>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c r="BM43" s="153"/>
      <c r="BN43" s="153"/>
      <c r="BO43" s="153"/>
      <c r="BP43" s="153"/>
      <c r="BQ43" s="153"/>
      <c r="BR43" s="153"/>
      <c r="BS43" s="153"/>
      <c r="BT43" s="153"/>
      <c r="BU43" s="153"/>
      <c r="BV43" s="153"/>
      <c r="BW43" s="153"/>
      <c r="BX43" s="153"/>
      <c r="BY43" s="153"/>
      <c r="BZ43" s="153"/>
      <c r="CA43" s="153"/>
      <c r="CB43" s="153"/>
      <c r="CC43" s="153"/>
      <c r="CD43" s="153"/>
      <c r="CE43" s="153"/>
      <c r="CF43" s="153"/>
      <c r="CG43" s="153"/>
      <c r="CH43" s="153"/>
      <c r="CI43" s="153"/>
      <c r="CJ43" s="153"/>
      <c r="CK43" s="153"/>
      <c r="CL43" s="153"/>
      <c r="CM43" s="153"/>
      <c r="CN43" s="153"/>
      <c r="CO43" s="153"/>
      <c r="CP43" s="153"/>
      <c r="CQ43" s="153"/>
      <c r="CR43" s="153"/>
      <c r="CS43" s="153"/>
      <c r="CT43" s="153"/>
    </row>
    <row r="44" spans="1:98" s="152" customFormat="1" ht="25.5">
      <c r="A44" s="623"/>
      <c r="B44" s="403"/>
      <c r="C44" s="167">
        <v>10</v>
      </c>
      <c r="D44" s="375" t="s">
        <v>432</v>
      </c>
      <c r="E44" s="166" t="str">
        <f t="shared" ref="E44:E48" si="6">"Figure "&amp;C44&amp;": "&amp;D44</f>
        <v xml:space="preserve">Figure 10: Infant death rate by district health board, 2012
</v>
      </c>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c r="BM44" s="153"/>
      <c r="BN44" s="153"/>
      <c r="BO44" s="153"/>
      <c r="BP44" s="153"/>
      <c r="BQ44" s="153"/>
      <c r="BR44" s="153"/>
      <c r="BS44" s="153"/>
      <c r="BT44" s="153"/>
      <c r="BU44" s="153"/>
      <c r="BV44" s="153"/>
      <c r="BW44" s="153"/>
      <c r="BX44" s="153"/>
      <c r="BY44" s="153"/>
      <c r="BZ44" s="153"/>
      <c r="CA44" s="153"/>
      <c r="CB44" s="153"/>
      <c r="CC44" s="153"/>
      <c r="CD44" s="153"/>
      <c r="CE44" s="153"/>
      <c r="CF44" s="153"/>
      <c r="CG44" s="153"/>
      <c r="CH44" s="153"/>
      <c r="CI44" s="153"/>
      <c r="CJ44" s="153"/>
      <c r="CK44" s="153"/>
      <c r="CL44" s="153"/>
      <c r="CM44" s="153"/>
      <c r="CN44" s="153"/>
      <c r="CO44" s="153"/>
      <c r="CP44" s="153"/>
      <c r="CQ44" s="153"/>
      <c r="CR44" s="153"/>
      <c r="CS44" s="153"/>
      <c r="CT44" s="153"/>
    </row>
    <row r="45" spans="1:98" s="152" customFormat="1" ht="25.5">
      <c r="A45" s="623"/>
      <c r="B45" s="403"/>
      <c r="C45" s="167">
        <v>11</v>
      </c>
      <c r="D45" s="375" t="s">
        <v>436</v>
      </c>
      <c r="E45" s="166" t="str">
        <f t="shared" si="6"/>
        <v xml:space="preserve">Figure 11: Rate of sudden infant death syndrome (SIDS) by district health board, 2008−2012
</v>
      </c>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c r="BO45" s="153"/>
      <c r="BP45" s="153"/>
      <c r="BQ45" s="153"/>
      <c r="BR45" s="153"/>
      <c r="BS45" s="153"/>
      <c r="BT45" s="153"/>
      <c r="BU45" s="153"/>
      <c r="BV45" s="153"/>
      <c r="BW45" s="153"/>
      <c r="BX45" s="153"/>
      <c r="BY45" s="153"/>
      <c r="BZ45" s="153"/>
      <c r="CA45" s="153"/>
      <c r="CB45" s="153"/>
      <c r="CC45" s="153"/>
      <c r="CD45" s="153"/>
      <c r="CE45" s="153"/>
      <c r="CF45" s="153"/>
      <c r="CG45" s="153"/>
      <c r="CH45" s="153"/>
      <c r="CI45" s="153"/>
      <c r="CJ45" s="153"/>
      <c r="CK45" s="153"/>
      <c r="CL45" s="153"/>
      <c r="CM45" s="153"/>
      <c r="CN45" s="153"/>
      <c r="CO45" s="153"/>
      <c r="CP45" s="153"/>
      <c r="CQ45" s="153"/>
      <c r="CR45" s="153"/>
      <c r="CS45" s="153"/>
      <c r="CT45" s="153"/>
    </row>
    <row r="46" spans="1:98" s="152" customFormat="1" ht="25.5">
      <c r="A46" s="623"/>
      <c r="B46" s="403"/>
      <c r="C46" s="167">
        <v>12</v>
      </c>
      <c r="D46" s="375" t="s">
        <v>437</v>
      </c>
      <c r="E46" s="166" t="str">
        <f t="shared" si="6"/>
        <v xml:space="preserve">Figure 12: Rate of sudden unexpected death in infancy (SUDI) by district health board, 2008−2012
</v>
      </c>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c r="BO46" s="153"/>
      <c r="BP46" s="153"/>
      <c r="BQ46" s="153"/>
      <c r="BR46" s="153"/>
      <c r="BS46" s="153"/>
      <c r="BT46" s="153"/>
      <c r="BU46" s="153"/>
      <c r="BV46" s="153"/>
      <c r="BW46" s="153"/>
      <c r="BX46" s="153"/>
      <c r="BY46" s="153"/>
      <c r="BZ46" s="153"/>
      <c r="CA46" s="153"/>
      <c r="CB46" s="153"/>
      <c r="CC46" s="153"/>
      <c r="CD46" s="153"/>
      <c r="CE46" s="153"/>
      <c r="CF46" s="153"/>
      <c r="CG46" s="153"/>
      <c r="CH46" s="153"/>
      <c r="CI46" s="153"/>
      <c r="CJ46" s="153"/>
      <c r="CK46" s="153"/>
      <c r="CL46" s="153"/>
      <c r="CM46" s="153"/>
      <c r="CN46" s="153"/>
      <c r="CO46" s="153"/>
      <c r="CP46" s="153"/>
      <c r="CQ46" s="153"/>
      <c r="CR46" s="153"/>
      <c r="CS46" s="153"/>
      <c r="CT46" s="153"/>
    </row>
    <row r="47" spans="1:98" ht="38.25">
      <c r="A47" s="354" t="s">
        <v>174</v>
      </c>
      <c r="B47" s="355" t="s">
        <v>170</v>
      </c>
      <c r="C47" s="356">
        <v>31</v>
      </c>
      <c r="D47" s="376" t="s">
        <v>500</v>
      </c>
      <c r="E47" s="357" t="str">
        <f>"Table "&amp;C47&amp;": "&amp;D47</f>
        <v xml:space="preserve">Table 31: Rate of fetal deaths and infant deaths for selected district health board, by sex, ethnic group, maternal age group, deprivation quintile of residence, gestational age and birthweight, 2012
</v>
      </c>
      <c r="F47" s="299"/>
    </row>
    <row r="48" spans="1:98" s="186" customFormat="1" ht="38.25">
      <c r="A48" s="354"/>
      <c r="B48" s="355"/>
      <c r="C48" s="356">
        <v>13</v>
      </c>
      <c r="D48" s="376" t="s">
        <v>501</v>
      </c>
      <c r="E48" s="357" t="str">
        <f t="shared" si="6"/>
        <v xml:space="preserve">Figure 13: Rate of fetal and infant deaths for selected district health board, by ethnic group, maternal age group and deprivation quintile of residence, 2012
</v>
      </c>
      <c r="F48" s="299"/>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c r="BO48" s="153"/>
      <c r="BP48" s="153"/>
      <c r="BQ48" s="153"/>
      <c r="BR48" s="153"/>
      <c r="BS48" s="153"/>
      <c r="BT48" s="153"/>
      <c r="BU48" s="153"/>
      <c r="BV48" s="153"/>
      <c r="BW48" s="153"/>
      <c r="BX48" s="153"/>
      <c r="BY48" s="153"/>
      <c r="BZ48" s="153"/>
      <c r="CA48" s="153"/>
      <c r="CB48" s="153"/>
      <c r="CC48" s="153"/>
      <c r="CD48" s="153"/>
      <c r="CE48" s="153"/>
      <c r="CF48" s="153"/>
      <c r="CG48" s="153"/>
      <c r="CH48" s="153"/>
      <c r="CI48" s="153"/>
      <c r="CJ48" s="153"/>
      <c r="CK48" s="153"/>
      <c r="CL48" s="153"/>
      <c r="CM48" s="153"/>
      <c r="CN48" s="153"/>
      <c r="CO48" s="153"/>
      <c r="CP48" s="153"/>
      <c r="CQ48" s="153"/>
      <c r="CR48" s="153"/>
      <c r="CS48" s="153"/>
      <c r="CT48" s="153"/>
    </row>
    <row r="49" spans="1:98" ht="26.25">
      <c r="A49" s="178" t="s">
        <v>214</v>
      </c>
      <c r="B49" s="402" t="s">
        <v>218</v>
      </c>
      <c r="C49" s="176"/>
      <c r="D49" s="176"/>
      <c r="E49" s="177" t="s">
        <v>345</v>
      </c>
    </row>
    <row r="50" spans="1:98" s="186" customFormat="1" ht="26.25">
      <c r="A50" s="178"/>
      <c r="B50" s="402"/>
      <c r="C50" s="176"/>
      <c r="D50" s="176"/>
      <c r="E50" s="177" t="s">
        <v>392</v>
      </c>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c r="BO50" s="153"/>
      <c r="BP50" s="153"/>
      <c r="BQ50" s="153"/>
      <c r="BR50" s="153"/>
      <c r="BS50" s="153"/>
      <c r="BT50" s="153"/>
      <c r="BU50" s="153"/>
      <c r="BV50" s="153"/>
      <c r="BW50" s="153"/>
      <c r="BX50" s="153"/>
      <c r="BY50" s="153"/>
      <c r="BZ50" s="153"/>
      <c r="CA50" s="153"/>
      <c r="CB50" s="153"/>
      <c r="CC50" s="153"/>
      <c r="CD50" s="153"/>
      <c r="CE50" s="153"/>
      <c r="CF50" s="153"/>
      <c r="CG50" s="153"/>
      <c r="CH50" s="153"/>
      <c r="CI50" s="153"/>
      <c r="CJ50" s="153"/>
      <c r="CK50" s="153"/>
      <c r="CL50" s="153"/>
      <c r="CM50" s="153"/>
      <c r="CN50" s="153"/>
      <c r="CO50" s="153"/>
      <c r="CP50" s="153"/>
      <c r="CQ50" s="153"/>
      <c r="CR50" s="153"/>
      <c r="CS50" s="153"/>
      <c r="CT50" s="153"/>
    </row>
    <row r="51" spans="1:98" ht="26.25">
      <c r="A51" s="178"/>
      <c r="B51" s="402"/>
      <c r="C51" s="176"/>
      <c r="D51" s="176"/>
      <c r="E51" s="177" t="s">
        <v>391</v>
      </c>
    </row>
    <row r="52" spans="1:98" ht="26.25">
      <c r="A52" s="359" t="s">
        <v>135</v>
      </c>
      <c r="B52" s="404" t="s">
        <v>135</v>
      </c>
      <c r="C52" s="360"/>
      <c r="D52" s="360"/>
      <c r="E52" s="361" t="s">
        <v>390</v>
      </c>
    </row>
    <row r="53" spans="1:98">
      <c r="A53" s="169"/>
      <c r="B53" s="179"/>
      <c r="C53" s="57"/>
      <c r="D53" s="57"/>
      <c r="E53" s="180"/>
    </row>
    <row r="54" spans="1:98">
      <c r="A54" s="169"/>
      <c r="B54" s="169"/>
      <c r="C54" s="57"/>
      <c r="D54" s="57"/>
      <c r="E54" s="169"/>
    </row>
  </sheetData>
  <mergeCells count="2">
    <mergeCell ref="A35:A42"/>
    <mergeCell ref="A43:A46"/>
  </mergeCells>
  <hyperlinks>
    <hyperlink ref="B5" location="Overview!A1" display="Overview"/>
    <hyperlink ref="B28" location="CoDTrend!A1" display="CoDTrend"/>
    <hyperlink ref="B6" location="FetalTrend!A1" display="FetalTrend"/>
    <hyperlink ref="B16" location="BirthsTrend!A1" display="BirthTrend"/>
    <hyperlink ref="B14" location="InfantTrend!A1" display="InfantTrend"/>
    <hyperlink ref="B19" location="MatAge!A1" display="MatAge"/>
    <hyperlink ref="B17" location="Ethnic!A1" display="Ethnic"/>
    <hyperlink ref="B21" location="DepQuin!A1" display="DepQuin"/>
    <hyperlink ref="B23" location="Gestation!A1" display="Gestation"/>
    <hyperlink ref="B25" location="Birthweight!A1" display="Birthweight"/>
    <hyperlink ref="B27" location="AgeAtDth!A1" display="AgeAtDth"/>
    <hyperlink ref="B47" location="DHB!A1" display="DHB"/>
    <hyperlink ref="B32" location="SudiTrend!A1" display="SUDI"/>
    <hyperlink ref="B31" location="SidsTrend!A1" display="SidsTrend"/>
    <hyperlink ref="B8" location="PeriTrend!A1" display="PeriTrend"/>
    <hyperlink ref="B10" location="NeonatalTrend!A1" display="NeonatalTrend"/>
    <hyperlink ref="B12" location="PostneoTrend!A1" display="PostneoTrend"/>
    <hyperlink ref="B52" location="Glossary!A1" display="Glossary"/>
    <hyperlink ref="B49" location="About!A1" display="About"/>
    <hyperlink ref="B33" location="SidsSudiEth!A1" display="SidsSudiEth"/>
    <hyperlink ref="B30" location="CoDEth!A1" display="CoDEth"/>
    <hyperlink ref="B4" location="KeyFindings!A1" display="KeyFindings"/>
    <hyperlink ref="B43" location="GraphsDHB!A1" display="GraphsDHB"/>
    <hyperlink ref="B35" location="GraphsNZ!A1" display="GraphsNZ"/>
  </hyperlinks>
  <pageMargins left="0.70866141732283472" right="0.70866141732283472" top="0.74803149606299213" bottom="0.74803149606299213" header="0.31496062992125984" footer="0.31496062992125984"/>
  <pageSetup paperSize="9" scale="66" fitToHeight="0" orientation="landscape" r:id="rId1"/>
  <headerFooter>
    <oddFooter>&amp;L&amp;"Arial,Regular"&amp;8&amp;K01+023Fetal and Infant Deaths 2012&amp;R&amp;"Arial,Regular"&amp;8&amp;K01+022Page &amp;P of &amp;N</oddFooter>
  </headerFooter>
  <rowBreaks count="2" manualBreakCount="2">
    <brk id="20" max="4" man="1"/>
    <brk id="34" max="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U73"/>
  <sheetViews>
    <sheetView zoomScaleNormal="100" workbookViewId="0">
      <pane ySplit="3" topLeftCell="A4" activePane="bottomLeft" state="frozen"/>
      <selection activeCell="F28" sqref="F28"/>
      <selection pane="bottomLeft" activeCell="A3" sqref="A3"/>
    </sheetView>
  </sheetViews>
  <sheetFormatPr defaultRowHeight="15"/>
  <cols>
    <col min="1" max="1" width="25.42578125" customWidth="1"/>
    <col min="2" max="11" width="8.85546875" customWidth="1"/>
    <col min="12" max="12" width="8.85546875" style="408" customWidth="1"/>
    <col min="13" max="14" width="8.85546875" customWidth="1"/>
    <col min="15" max="16" width="10.42578125" customWidth="1"/>
    <col min="17" max="17" width="10.42578125" style="58" customWidth="1"/>
    <col min="18" max="23" width="10.42578125" style="289" customWidth="1"/>
    <col min="24" max="47" width="9.140625" style="289"/>
  </cols>
  <sheetData>
    <row r="1" spans="1:47" s="153" customFormat="1">
      <c r="A1" s="115" t="s">
        <v>199</v>
      </c>
      <c r="B1" s="115" t="s">
        <v>135</v>
      </c>
      <c r="C1" s="115" t="s">
        <v>214</v>
      </c>
      <c r="E1" s="83"/>
      <c r="F1" s="115"/>
      <c r="G1" s="116"/>
    </row>
    <row r="2" spans="1:47" s="153" customFormat="1" ht="9" customHeight="1">
      <c r="A2" s="115"/>
      <c r="B2" s="116"/>
      <c r="C2" s="83"/>
      <c r="D2" s="83"/>
      <c r="E2" s="83"/>
      <c r="F2" s="83"/>
    </row>
    <row r="3" spans="1:47" s="153" customFormat="1" ht="20.25">
      <c r="A3" s="98" t="s">
        <v>396</v>
      </c>
      <c r="G3" s="94"/>
      <c r="N3" s="94"/>
    </row>
    <row r="4" spans="1:47" s="12" customFormat="1">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row>
    <row r="5" spans="1:47" s="12" customFormat="1" ht="36.75" customHeight="1">
      <c r="A5" s="659" t="str">
        <f>Contents!E32</f>
        <v xml:space="preserve">Table 28: Number of infant deaths classified as sudden unexpected death in infancy (SUDI) by sex, ethnic group, maternal age group, deprivation quintile of residence, gestational age, birthweight and district health board during 2000−2012, as well as rates for the aggregate period 2008−2012
</v>
      </c>
      <c r="B5" s="659"/>
      <c r="C5" s="659"/>
      <c r="D5" s="659"/>
      <c r="E5" s="659"/>
      <c r="F5" s="659"/>
      <c r="G5" s="659"/>
      <c r="H5" s="659"/>
      <c r="I5" s="659"/>
      <c r="J5" s="659"/>
      <c r="K5" s="659"/>
      <c r="L5" s="659"/>
      <c r="M5" s="659"/>
      <c r="N5" s="659"/>
      <c r="O5" s="659"/>
      <c r="P5" s="659"/>
      <c r="Q5" s="65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row>
    <row r="6" spans="1:47" s="12" customFormat="1">
      <c r="A6" s="641" t="s">
        <v>74</v>
      </c>
      <c r="B6" s="661" t="s">
        <v>378</v>
      </c>
      <c r="C6" s="661"/>
      <c r="D6" s="661"/>
      <c r="E6" s="661"/>
      <c r="F6" s="661"/>
      <c r="G6" s="661"/>
      <c r="H6" s="661"/>
      <c r="I6" s="661"/>
      <c r="J6" s="661"/>
      <c r="K6" s="661"/>
      <c r="L6" s="661"/>
      <c r="M6" s="661"/>
      <c r="N6" s="662"/>
      <c r="O6" s="660" t="s">
        <v>433</v>
      </c>
      <c r="P6" s="660"/>
      <c r="Q6" s="660"/>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c r="AT6" s="627"/>
      <c r="AU6" s="627"/>
    </row>
    <row r="7" spans="1:47" s="58" customFormat="1">
      <c r="A7" s="632"/>
      <c r="B7" s="182">
        <v>2000</v>
      </c>
      <c r="C7" s="182">
        <v>2001</v>
      </c>
      <c r="D7" s="182">
        <v>2002</v>
      </c>
      <c r="E7" s="182">
        <v>2003</v>
      </c>
      <c r="F7" s="182">
        <v>2004</v>
      </c>
      <c r="G7" s="182">
        <v>2005</v>
      </c>
      <c r="H7" s="182">
        <v>2006</v>
      </c>
      <c r="I7" s="182">
        <v>2007</v>
      </c>
      <c r="J7" s="182">
        <v>2008</v>
      </c>
      <c r="K7" s="182">
        <v>2009</v>
      </c>
      <c r="L7" s="409">
        <v>2010</v>
      </c>
      <c r="M7" s="182">
        <v>2011</v>
      </c>
      <c r="N7" s="103">
        <v>2012</v>
      </c>
      <c r="O7" s="183" t="s">
        <v>377</v>
      </c>
      <c r="P7" s="183" t="s">
        <v>73</v>
      </c>
      <c r="Q7" s="183" t="s">
        <v>267</v>
      </c>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row>
    <row r="8" spans="1:47" s="58" customFormat="1">
      <c r="A8" s="69" t="s">
        <v>117</v>
      </c>
      <c r="B8" s="104"/>
      <c r="C8" s="104"/>
      <c r="D8" s="104"/>
      <c r="E8" s="104"/>
      <c r="F8" s="104"/>
      <c r="G8" s="104"/>
      <c r="H8" s="104"/>
      <c r="I8" s="104"/>
      <c r="J8" s="104"/>
      <c r="K8" s="104"/>
      <c r="L8" s="104"/>
      <c r="M8" s="104"/>
      <c r="N8" s="170"/>
      <c r="O8" s="170"/>
      <c r="P8" s="170"/>
      <c r="Q8" s="170"/>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row>
    <row r="9" spans="1:47" s="58" customFormat="1">
      <c r="A9" s="59" t="s">
        <v>48</v>
      </c>
      <c r="B9" s="180">
        <v>84</v>
      </c>
      <c r="C9" s="180">
        <v>74</v>
      </c>
      <c r="D9" s="180">
        <v>58</v>
      </c>
      <c r="E9" s="180">
        <v>62</v>
      </c>
      <c r="F9" s="180">
        <v>65</v>
      </c>
      <c r="G9" s="180">
        <v>54</v>
      </c>
      <c r="H9" s="180">
        <v>65</v>
      </c>
      <c r="I9" s="180">
        <v>64</v>
      </c>
      <c r="J9" s="180">
        <v>66</v>
      </c>
      <c r="K9" s="180">
        <v>65</v>
      </c>
      <c r="L9" s="180">
        <v>59</v>
      </c>
      <c r="M9" s="180">
        <v>54</v>
      </c>
      <c r="N9" s="227">
        <v>36</v>
      </c>
      <c r="O9" s="59">
        <v>280</v>
      </c>
      <c r="P9" s="59">
        <v>317526</v>
      </c>
      <c r="Q9" s="60">
        <v>0.88181755194850187</v>
      </c>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row>
    <row r="10" spans="1:47" s="58" customFormat="1">
      <c r="A10" s="69" t="s">
        <v>75</v>
      </c>
      <c r="B10" s="104"/>
      <c r="C10" s="104"/>
      <c r="D10" s="104"/>
      <c r="E10" s="104"/>
      <c r="F10" s="104"/>
      <c r="G10" s="104"/>
      <c r="H10" s="104"/>
      <c r="I10" s="104"/>
      <c r="J10" s="104"/>
      <c r="K10" s="104"/>
      <c r="L10" s="104"/>
      <c r="M10" s="104"/>
      <c r="N10" s="170"/>
      <c r="O10" s="170"/>
      <c r="P10" s="170"/>
      <c r="Q10" s="229"/>
      <c r="R10" s="289"/>
      <c r="S10" s="547"/>
      <c r="T10" s="547"/>
      <c r="U10" s="547"/>
      <c r="V10" s="547"/>
      <c r="W10" s="547"/>
      <c r="X10" s="547"/>
      <c r="Y10" s="547"/>
      <c r="Z10" s="547"/>
      <c r="AA10" s="547"/>
      <c r="AB10" s="547"/>
      <c r="AC10" s="547"/>
      <c r="AD10" s="547"/>
      <c r="AE10" s="289"/>
      <c r="AF10" s="289"/>
      <c r="AG10" s="289"/>
      <c r="AH10" s="289"/>
      <c r="AI10" s="289"/>
      <c r="AJ10" s="289"/>
      <c r="AK10" s="289"/>
      <c r="AL10" s="289"/>
      <c r="AM10" s="289"/>
      <c r="AN10" s="289"/>
      <c r="AO10" s="289"/>
      <c r="AP10" s="289"/>
      <c r="AQ10" s="289"/>
      <c r="AR10" s="289"/>
      <c r="AS10" s="289"/>
      <c r="AT10" s="289"/>
      <c r="AU10" s="289"/>
    </row>
    <row r="11" spans="1:47" s="58" customFormat="1">
      <c r="A11" s="68" t="s">
        <v>76</v>
      </c>
      <c r="B11" s="68">
        <v>47</v>
      </c>
      <c r="C11" s="68">
        <v>48</v>
      </c>
      <c r="D11" s="68">
        <v>28</v>
      </c>
      <c r="E11" s="68">
        <v>40</v>
      </c>
      <c r="F11" s="68">
        <v>31</v>
      </c>
      <c r="G11" s="68">
        <v>23</v>
      </c>
      <c r="H11" s="68">
        <v>37</v>
      </c>
      <c r="I11" s="68">
        <v>40</v>
      </c>
      <c r="J11" s="68">
        <v>37</v>
      </c>
      <c r="K11" s="68">
        <v>40</v>
      </c>
      <c r="L11" s="68">
        <v>36</v>
      </c>
      <c r="M11" s="68">
        <v>35</v>
      </c>
      <c r="N11" s="28">
        <v>22</v>
      </c>
      <c r="O11" s="59">
        <v>170</v>
      </c>
      <c r="P11" s="59">
        <v>163015</v>
      </c>
      <c r="Q11" s="60">
        <v>1.0428488175934731</v>
      </c>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row>
    <row r="12" spans="1:47" s="58" customFormat="1">
      <c r="A12" s="68" t="s">
        <v>77</v>
      </c>
      <c r="B12" s="68">
        <v>37</v>
      </c>
      <c r="C12" s="68">
        <v>26</v>
      </c>
      <c r="D12" s="68">
        <v>30</v>
      </c>
      <c r="E12" s="68">
        <v>22</v>
      </c>
      <c r="F12" s="68">
        <v>34</v>
      </c>
      <c r="G12" s="68">
        <v>31</v>
      </c>
      <c r="H12" s="68">
        <v>28</v>
      </c>
      <c r="I12" s="68">
        <v>24</v>
      </c>
      <c r="J12" s="68">
        <v>29</v>
      </c>
      <c r="K12" s="68">
        <v>25</v>
      </c>
      <c r="L12" s="68">
        <v>23</v>
      </c>
      <c r="M12" s="68">
        <v>19</v>
      </c>
      <c r="N12" s="28">
        <v>14</v>
      </c>
      <c r="O12" s="59">
        <v>110</v>
      </c>
      <c r="P12" s="59">
        <v>154511</v>
      </c>
      <c r="Q12" s="60">
        <v>0.71192342292781752</v>
      </c>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row>
    <row r="13" spans="1:47" s="58" customFormat="1">
      <c r="A13" s="69" t="s">
        <v>79</v>
      </c>
      <c r="B13" s="104"/>
      <c r="C13" s="104"/>
      <c r="D13" s="104"/>
      <c r="E13" s="104"/>
      <c r="F13" s="104"/>
      <c r="G13" s="104"/>
      <c r="H13" s="104"/>
      <c r="I13" s="104"/>
      <c r="J13" s="104"/>
      <c r="K13" s="104"/>
      <c r="L13" s="104"/>
      <c r="M13" s="104"/>
      <c r="N13" s="170"/>
      <c r="O13" s="170"/>
      <c r="P13" s="170"/>
      <c r="Q13" s="22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row>
    <row r="14" spans="1:47" s="58" customFormat="1">
      <c r="A14" s="68" t="s">
        <v>80</v>
      </c>
      <c r="B14" s="68">
        <v>54</v>
      </c>
      <c r="C14" s="68">
        <v>50</v>
      </c>
      <c r="D14" s="68">
        <v>38</v>
      </c>
      <c r="E14" s="68">
        <v>44</v>
      </c>
      <c r="F14" s="68">
        <v>47</v>
      </c>
      <c r="G14" s="68">
        <v>39</v>
      </c>
      <c r="H14" s="68">
        <v>37</v>
      </c>
      <c r="I14" s="68">
        <v>34</v>
      </c>
      <c r="J14" s="68">
        <v>46</v>
      </c>
      <c r="K14" s="68">
        <v>41</v>
      </c>
      <c r="L14" s="68">
        <v>38</v>
      </c>
      <c r="M14" s="68">
        <v>41</v>
      </c>
      <c r="N14" s="111">
        <v>19</v>
      </c>
      <c r="O14" s="59">
        <v>185</v>
      </c>
      <c r="P14" s="59">
        <v>92797</v>
      </c>
      <c r="Q14" s="60">
        <v>1.9935989309999245</v>
      </c>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row>
    <row r="15" spans="1:47" s="58" customFormat="1">
      <c r="A15" s="68" t="s">
        <v>403</v>
      </c>
      <c r="B15" s="68">
        <v>11</v>
      </c>
      <c r="C15" s="68">
        <v>8</v>
      </c>
      <c r="D15" s="68">
        <v>8</v>
      </c>
      <c r="E15" s="68">
        <v>3</v>
      </c>
      <c r="F15" s="68">
        <v>4</v>
      </c>
      <c r="G15" s="68">
        <v>4</v>
      </c>
      <c r="H15" s="68">
        <v>10</v>
      </c>
      <c r="I15" s="68">
        <v>10</v>
      </c>
      <c r="J15" s="68">
        <v>8</v>
      </c>
      <c r="K15" s="68">
        <v>7</v>
      </c>
      <c r="L15" s="68">
        <v>6</v>
      </c>
      <c r="M15" s="68">
        <v>3</v>
      </c>
      <c r="N15" s="111">
        <v>4</v>
      </c>
      <c r="O15" s="59">
        <v>28</v>
      </c>
      <c r="P15" s="59">
        <v>35702</v>
      </c>
      <c r="Q15" s="60">
        <v>0.78426978880734977</v>
      </c>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row>
    <row r="16" spans="1:47" s="531" customFormat="1">
      <c r="A16" s="532" t="s">
        <v>551</v>
      </c>
      <c r="B16" s="68">
        <v>0</v>
      </c>
      <c r="C16" s="68">
        <v>2</v>
      </c>
      <c r="D16" s="68">
        <v>2</v>
      </c>
      <c r="E16" s="68">
        <v>1</v>
      </c>
      <c r="F16" s="68">
        <v>0</v>
      </c>
      <c r="G16" s="68">
        <v>0</v>
      </c>
      <c r="H16" s="68">
        <v>2</v>
      </c>
      <c r="I16" s="68">
        <v>1</v>
      </c>
      <c r="J16" s="68">
        <v>1</v>
      </c>
      <c r="K16" s="68">
        <v>1</v>
      </c>
      <c r="L16" s="68">
        <v>2</v>
      </c>
      <c r="M16" s="68">
        <v>0</v>
      </c>
      <c r="N16" s="111">
        <v>0</v>
      </c>
      <c r="O16" s="59">
        <v>4</v>
      </c>
      <c r="P16" s="59">
        <v>36901</v>
      </c>
      <c r="Q16" s="60">
        <v>0.1083981463916967</v>
      </c>
    </row>
    <row r="17" spans="1:47" s="58" customFormat="1">
      <c r="A17" s="532" t="s">
        <v>552</v>
      </c>
      <c r="B17" s="68">
        <v>19</v>
      </c>
      <c r="C17" s="68">
        <v>14</v>
      </c>
      <c r="D17" s="68">
        <v>10</v>
      </c>
      <c r="E17" s="68">
        <v>14</v>
      </c>
      <c r="F17" s="68">
        <v>14</v>
      </c>
      <c r="G17" s="68">
        <v>11</v>
      </c>
      <c r="H17" s="68">
        <v>16</v>
      </c>
      <c r="I17" s="68">
        <v>19</v>
      </c>
      <c r="J17" s="68">
        <v>11</v>
      </c>
      <c r="K17" s="68">
        <v>16</v>
      </c>
      <c r="L17" s="68">
        <v>13</v>
      </c>
      <c r="M17" s="68">
        <v>10</v>
      </c>
      <c r="N17" s="111">
        <v>13</v>
      </c>
      <c r="O17" s="59">
        <v>63</v>
      </c>
      <c r="P17" s="59">
        <v>152126</v>
      </c>
      <c r="Q17" s="60">
        <v>0.41413039191196771</v>
      </c>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row>
    <row r="18" spans="1:47" s="58" customFormat="1">
      <c r="A18" s="69" t="s">
        <v>187</v>
      </c>
      <c r="B18" s="104"/>
      <c r="C18" s="104"/>
      <c r="D18" s="104"/>
      <c r="E18" s="104"/>
      <c r="F18" s="104"/>
      <c r="G18" s="104"/>
      <c r="H18" s="104"/>
      <c r="I18" s="104"/>
      <c r="J18" s="104"/>
      <c r="K18" s="104"/>
      <c r="L18" s="104"/>
      <c r="M18" s="104"/>
      <c r="N18" s="170"/>
      <c r="O18" s="170"/>
      <c r="P18" s="170"/>
      <c r="Q18" s="22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row>
    <row r="19" spans="1:47" s="58" customFormat="1">
      <c r="A19" s="68" t="s">
        <v>82</v>
      </c>
      <c r="B19" s="68">
        <v>15</v>
      </c>
      <c r="C19" s="68">
        <v>15</v>
      </c>
      <c r="D19" s="68">
        <v>8</v>
      </c>
      <c r="E19" s="68">
        <v>5</v>
      </c>
      <c r="F19" s="68">
        <v>12</v>
      </c>
      <c r="G19" s="68">
        <v>11</v>
      </c>
      <c r="H19" s="68">
        <v>10</v>
      </c>
      <c r="I19" s="68">
        <v>13</v>
      </c>
      <c r="J19" s="68">
        <v>18</v>
      </c>
      <c r="K19" s="68">
        <v>15</v>
      </c>
      <c r="L19" s="68">
        <v>13</v>
      </c>
      <c r="M19" s="68">
        <v>9</v>
      </c>
      <c r="N19" s="28">
        <v>5</v>
      </c>
      <c r="O19" s="59">
        <v>60</v>
      </c>
      <c r="P19" s="59">
        <v>22591</v>
      </c>
      <c r="Q19" s="60">
        <v>2.6559249258554294</v>
      </c>
      <c r="R19" s="289"/>
      <c r="S19" s="547"/>
      <c r="T19" s="547"/>
      <c r="U19" s="547"/>
      <c r="V19" s="547"/>
      <c r="W19" s="547"/>
      <c r="X19" s="547"/>
      <c r="Y19" s="547"/>
      <c r="Z19" s="547"/>
      <c r="AA19" s="547"/>
      <c r="AB19" s="547"/>
      <c r="AC19" s="547"/>
      <c r="AD19" s="547"/>
      <c r="AE19" s="289"/>
      <c r="AF19" s="289"/>
      <c r="AG19" s="289"/>
      <c r="AH19" s="289"/>
      <c r="AI19" s="289"/>
      <c r="AJ19" s="289"/>
      <c r="AK19" s="289"/>
      <c r="AL19" s="289"/>
      <c r="AM19" s="289"/>
      <c r="AN19" s="289"/>
      <c r="AO19" s="289"/>
      <c r="AP19" s="289"/>
      <c r="AQ19" s="289"/>
      <c r="AR19" s="289"/>
      <c r="AS19" s="289"/>
      <c r="AT19" s="289"/>
      <c r="AU19" s="289"/>
    </row>
    <row r="20" spans="1:47" s="58" customFormat="1">
      <c r="A20" s="68" t="s">
        <v>83</v>
      </c>
      <c r="B20" s="68">
        <v>31</v>
      </c>
      <c r="C20" s="68">
        <v>21</v>
      </c>
      <c r="D20" s="68">
        <v>19</v>
      </c>
      <c r="E20" s="68">
        <v>16</v>
      </c>
      <c r="F20" s="68">
        <v>19</v>
      </c>
      <c r="G20" s="68">
        <v>20</v>
      </c>
      <c r="H20" s="68">
        <v>21</v>
      </c>
      <c r="I20" s="68">
        <v>21</v>
      </c>
      <c r="J20" s="68">
        <v>20</v>
      </c>
      <c r="K20" s="68">
        <v>25</v>
      </c>
      <c r="L20" s="68">
        <v>19</v>
      </c>
      <c r="M20" s="68">
        <v>23</v>
      </c>
      <c r="N20" s="28">
        <v>14</v>
      </c>
      <c r="O20" s="59">
        <v>101</v>
      </c>
      <c r="P20" s="59">
        <v>58662</v>
      </c>
      <c r="Q20" s="60">
        <v>1.7217278647165115</v>
      </c>
      <c r="R20" s="547"/>
      <c r="S20" s="547"/>
      <c r="T20" s="547"/>
      <c r="U20" s="547"/>
      <c r="V20" s="547"/>
      <c r="W20" s="547"/>
      <c r="X20" s="547"/>
      <c r="Y20" s="547"/>
      <c r="Z20" s="547"/>
      <c r="AA20" s="547"/>
      <c r="AB20" s="547"/>
      <c r="AC20" s="547"/>
      <c r="AD20" s="547"/>
      <c r="AE20" s="289"/>
      <c r="AF20" s="289"/>
      <c r="AG20" s="289"/>
      <c r="AH20" s="289"/>
      <c r="AI20" s="289"/>
      <c r="AJ20" s="289"/>
      <c r="AK20" s="289"/>
      <c r="AL20" s="289"/>
      <c r="AM20" s="289"/>
      <c r="AN20" s="289"/>
      <c r="AO20" s="289"/>
      <c r="AP20" s="289"/>
      <c r="AQ20" s="289"/>
      <c r="AR20" s="289"/>
      <c r="AS20" s="289"/>
      <c r="AT20" s="289"/>
      <c r="AU20" s="289"/>
    </row>
    <row r="21" spans="1:47" s="58" customFormat="1">
      <c r="A21" s="68" t="s">
        <v>84</v>
      </c>
      <c r="B21" s="68">
        <v>13</v>
      </c>
      <c r="C21" s="68">
        <v>19</v>
      </c>
      <c r="D21" s="68">
        <v>11</v>
      </c>
      <c r="E21" s="68">
        <v>23</v>
      </c>
      <c r="F21" s="68">
        <v>13</v>
      </c>
      <c r="G21" s="68">
        <v>8</v>
      </c>
      <c r="H21" s="68">
        <v>15</v>
      </c>
      <c r="I21" s="68">
        <v>12</v>
      </c>
      <c r="J21" s="68">
        <v>15</v>
      </c>
      <c r="K21" s="68">
        <v>9</v>
      </c>
      <c r="L21" s="68">
        <v>16</v>
      </c>
      <c r="M21" s="68">
        <v>8</v>
      </c>
      <c r="N21" s="28">
        <v>7</v>
      </c>
      <c r="O21" s="59">
        <v>55</v>
      </c>
      <c r="P21" s="59">
        <v>79050</v>
      </c>
      <c r="Q21" s="60">
        <v>0.69576217583807709</v>
      </c>
      <c r="R21" s="547"/>
      <c r="S21" s="547"/>
      <c r="T21" s="547"/>
      <c r="U21" s="547"/>
      <c r="V21" s="547"/>
      <c r="W21" s="547"/>
      <c r="X21" s="547"/>
      <c r="Y21" s="547"/>
      <c r="Z21" s="547"/>
      <c r="AA21" s="547"/>
      <c r="AB21" s="547"/>
      <c r="AC21" s="547"/>
      <c r="AD21" s="547"/>
      <c r="AE21" s="289"/>
      <c r="AF21" s="289"/>
      <c r="AG21" s="289"/>
      <c r="AH21" s="289"/>
      <c r="AI21" s="289"/>
      <c r="AJ21" s="289"/>
      <c r="AK21" s="289"/>
      <c r="AL21" s="289"/>
      <c r="AM21" s="289"/>
      <c r="AN21" s="289"/>
      <c r="AO21" s="289"/>
      <c r="AP21" s="289"/>
      <c r="AQ21" s="289"/>
      <c r="AR21" s="289"/>
      <c r="AS21" s="289"/>
      <c r="AT21" s="289"/>
      <c r="AU21" s="289"/>
    </row>
    <row r="22" spans="1:47" s="58" customFormat="1">
      <c r="A22" s="68" t="s">
        <v>85</v>
      </c>
      <c r="B22" s="68">
        <v>17</v>
      </c>
      <c r="C22" s="68">
        <v>15</v>
      </c>
      <c r="D22" s="68">
        <v>11</v>
      </c>
      <c r="E22" s="68">
        <v>10</v>
      </c>
      <c r="F22" s="68">
        <v>14</v>
      </c>
      <c r="G22" s="68">
        <v>10</v>
      </c>
      <c r="H22" s="68">
        <v>10</v>
      </c>
      <c r="I22" s="68">
        <v>10</v>
      </c>
      <c r="J22" s="68">
        <v>7</v>
      </c>
      <c r="K22" s="68">
        <v>10</v>
      </c>
      <c r="L22" s="68">
        <v>4</v>
      </c>
      <c r="M22" s="68">
        <v>7</v>
      </c>
      <c r="N22" s="28">
        <v>5</v>
      </c>
      <c r="O22" s="59">
        <v>33</v>
      </c>
      <c r="P22" s="59">
        <v>88337</v>
      </c>
      <c r="Q22" s="60">
        <v>0.37356939900607899</v>
      </c>
      <c r="R22" s="547"/>
      <c r="S22" s="547"/>
      <c r="T22" s="547"/>
      <c r="U22" s="547"/>
      <c r="V22" s="547"/>
      <c r="W22" s="547"/>
      <c r="X22" s="547"/>
      <c r="Y22" s="547"/>
      <c r="Z22" s="547"/>
      <c r="AA22" s="547"/>
      <c r="AB22" s="547"/>
      <c r="AC22" s="547"/>
      <c r="AD22" s="547"/>
      <c r="AE22" s="289"/>
      <c r="AF22" s="289"/>
      <c r="AG22" s="289"/>
      <c r="AH22" s="289"/>
      <c r="AI22" s="289"/>
      <c r="AJ22" s="289"/>
      <c r="AK22" s="289"/>
      <c r="AL22" s="289"/>
      <c r="AM22" s="289"/>
      <c r="AN22" s="289"/>
      <c r="AO22" s="289"/>
      <c r="AP22" s="289"/>
      <c r="AQ22" s="289"/>
      <c r="AR22" s="289"/>
      <c r="AS22" s="289"/>
      <c r="AT22" s="289"/>
      <c r="AU22" s="289"/>
    </row>
    <row r="23" spans="1:47" s="58" customFormat="1">
      <c r="A23" s="68" t="s">
        <v>86</v>
      </c>
      <c r="B23" s="68">
        <v>8</v>
      </c>
      <c r="C23" s="68">
        <v>4</v>
      </c>
      <c r="D23" s="68">
        <v>8</v>
      </c>
      <c r="E23" s="68">
        <v>6</v>
      </c>
      <c r="F23" s="68">
        <v>6</v>
      </c>
      <c r="G23" s="68">
        <v>4</v>
      </c>
      <c r="H23" s="68">
        <v>7</v>
      </c>
      <c r="I23" s="68">
        <v>6</v>
      </c>
      <c r="J23" s="68">
        <v>4</v>
      </c>
      <c r="K23" s="68">
        <v>5</v>
      </c>
      <c r="L23" s="68">
        <v>4</v>
      </c>
      <c r="M23" s="68">
        <v>3</v>
      </c>
      <c r="N23" s="28">
        <v>5</v>
      </c>
      <c r="O23" s="59">
        <v>21</v>
      </c>
      <c r="P23" s="59">
        <v>56104</v>
      </c>
      <c r="Q23" s="60">
        <v>0.37430486239840294</v>
      </c>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row>
    <row r="24" spans="1:47" s="58" customFormat="1">
      <c r="A24" s="68" t="s">
        <v>87</v>
      </c>
      <c r="B24" s="68">
        <v>0</v>
      </c>
      <c r="C24" s="68">
        <v>0</v>
      </c>
      <c r="D24" s="68">
        <v>1</v>
      </c>
      <c r="E24" s="68">
        <v>2</v>
      </c>
      <c r="F24" s="68">
        <v>0</v>
      </c>
      <c r="G24" s="68">
        <v>0</v>
      </c>
      <c r="H24" s="68">
        <v>1</v>
      </c>
      <c r="I24" s="68">
        <v>2</v>
      </c>
      <c r="J24" s="68">
        <v>0</v>
      </c>
      <c r="K24" s="68">
        <v>1</v>
      </c>
      <c r="L24" s="68">
        <v>1</v>
      </c>
      <c r="M24" s="68">
        <v>1</v>
      </c>
      <c r="N24" s="28">
        <v>0</v>
      </c>
      <c r="O24" s="59">
        <v>3</v>
      </c>
      <c r="P24" s="59">
        <v>12782</v>
      </c>
      <c r="Q24" s="60">
        <v>0.23470505398216243</v>
      </c>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row>
    <row r="25" spans="1:47" s="58" customFormat="1">
      <c r="A25" s="68" t="s">
        <v>69</v>
      </c>
      <c r="B25" s="68">
        <v>0</v>
      </c>
      <c r="C25" s="68">
        <v>0</v>
      </c>
      <c r="D25" s="68">
        <v>0</v>
      </c>
      <c r="E25" s="68">
        <v>0</v>
      </c>
      <c r="F25" s="68">
        <v>1</v>
      </c>
      <c r="G25" s="68">
        <v>1</v>
      </c>
      <c r="H25" s="68">
        <v>1</v>
      </c>
      <c r="I25" s="68">
        <v>0</v>
      </c>
      <c r="J25" s="68">
        <v>2</v>
      </c>
      <c r="K25" s="68">
        <v>0</v>
      </c>
      <c r="L25" s="68">
        <v>2</v>
      </c>
      <c r="M25" s="68">
        <v>3</v>
      </c>
      <c r="N25" s="28">
        <v>0</v>
      </c>
      <c r="O25" s="59">
        <v>7</v>
      </c>
      <c r="P25" s="59">
        <v>0</v>
      </c>
      <c r="Q25" s="424" t="s">
        <v>139</v>
      </c>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row>
    <row r="26" spans="1:47" s="58" customFormat="1">
      <c r="A26" s="69" t="s">
        <v>88</v>
      </c>
      <c r="B26" s="104"/>
      <c r="C26" s="104"/>
      <c r="D26" s="104"/>
      <c r="E26" s="104"/>
      <c r="F26" s="104"/>
      <c r="G26" s="104"/>
      <c r="H26" s="104"/>
      <c r="I26" s="104"/>
      <c r="J26" s="104"/>
      <c r="K26" s="104"/>
      <c r="L26" s="104"/>
      <c r="M26" s="104"/>
      <c r="N26" s="170"/>
      <c r="O26" s="170"/>
      <c r="P26" s="170"/>
      <c r="Q26" s="22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row>
    <row r="27" spans="1:47" s="58" customFormat="1">
      <c r="A27" s="68" t="s">
        <v>89</v>
      </c>
      <c r="B27" s="68">
        <v>3</v>
      </c>
      <c r="C27" s="68">
        <v>4</v>
      </c>
      <c r="D27" s="68">
        <v>1</v>
      </c>
      <c r="E27" s="68">
        <v>3</v>
      </c>
      <c r="F27" s="68">
        <v>3</v>
      </c>
      <c r="G27" s="68">
        <v>1</v>
      </c>
      <c r="H27" s="68">
        <v>5</v>
      </c>
      <c r="I27" s="68">
        <v>5</v>
      </c>
      <c r="J27" s="68">
        <v>1</v>
      </c>
      <c r="K27" s="68">
        <v>6</v>
      </c>
      <c r="L27" s="68">
        <v>2</v>
      </c>
      <c r="M27" s="68">
        <v>2</v>
      </c>
      <c r="N27" s="28">
        <v>3</v>
      </c>
      <c r="O27" s="59">
        <v>14</v>
      </c>
      <c r="P27" s="59">
        <v>47076</v>
      </c>
      <c r="Q27" s="60">
        <v>0.2973914521199762</v>
      </c>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row>
    <row r="28" spans="1:47" s="58" customFormat="1">
      <c r="A28" s="14">
        <v>2</v>
      </c>
      <c r="B28" s="68">
        <v>8</v>
      </c>
      <c r="C28" s="68">
        <v>5</v>
      </c>
      <c r="D28" s="68">
        <v>5</v>
      </c>
      <c r="E28" s="68">
        <v>5</v>
      </c>
      <c r="F28" s="68">
        <v>6</v>
      </c>
      <c r="G28" s="68">
        <v>7</v>
      </c>
      <c r="H28" s="68">
        <v>6</v>
      </c>
      <c r="I28" s="68">
        <v>6</v>
      </c>
      <c r="J28" s="68">
        <v>3</v>
      </c>
      <c r="K28" s="68">
        <v>4</v>
      </c>
      <c r="L28" s="68">
        <v>4</v>
      </c>
      <c r="M28" s="68">
        <v>1</v>
      </c>
      <c r="N28" s="28">
        <v>3</v>
      </c>
      <c r="O28" s="59">
        <v>15</v>
      </c>
      <c r="P28" s="59">
        <v>50732</v>
      </c>
      <c r="Q28" s="60">
        <v>0.29567137112670505</v>
      </c>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row>
    <row r="29" spans="1:47" s="58" customFormat="1">
      <c r="A29" s="14">
        <v>3</v>
      </c>
      <c r="B29" s="68">
        <v>6</v>
      </c>
      <c r="C29" s="68">
        <v>12</v>
      </c>
      <c r="D29" s="68">
        <v>3</v>
      </c>
      <c r="E29" s="68">
        <v>10</v>
      </c>
      <c r="F29" s="68">
        <v>6</v>
      </c>
      <c r="G29" s="68">
        <v>9</v>
      </c>
      <c r="H29" s="68">
        <v>7</v>
      </c>
      <c r="I29" s="68">
        <v>9</v>
      </c>
      <c r="J29" s="68">
        <v>3</v>
      </c>
      <c r="K29" s="68">
        <v>6</v>
      </c>
      <c r="L29" s="68">
        <v>7</v>
      </c>
      <c r="M29" s="68">
        <v>10</v>
      </c>
      <c r="N29" s="28">
        <v>1</v>
      </c>
      <c r="O29" s="59">
        <v>27</v>
      </c>
      <c r="P29" s="59">
        <v>59573</v>
      </c>
      <c r="Q29" s="60">
        <v>0.45322545448441409</v>
      </c>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row>
    <row r="30" spans="1:47" s="58" customFormat="1">
      <c r="A30" s="14">
        <v>4</v>
      </c>
      <c r="B30" s="68">
        <v>18</v>
      </c>
      <c r="C30" s="68">
        <v>14</v>
      </c>
      <c r="D30" s="68">
        <v>16</v>
      </c>
      <c r="E30" s="68">
        <v>12</v>
      </c>
      <c r="F30" s="68">
        <v>18</v>
      </c>
      <c r="G30" s="68">
        <v>8</v>
      </c>
      <c r="H30" s="68">
        <v>11</v>
      </c>
      <c r="I30" s="68">
        <v>10</v>
      </c>
      <c r="J30" s="68">
        <v>23</v>
      </c>
      <c r="K30" s="68">
        <v>11</v>
      </c>
      <c r="L30" s="68">
        <v>16</v>
      </c>
      <c r="M30" s="68">
        <v>17</v>
      </c>
      <c r="N30" s="28">
        <v>12</v>
      </c>
      <c r="O30" s="59">
        <v>79</v>
      </c>
      <c r="P30" s="59">
        <v>72946</v>
      </c>
      <c r="Q30" s="60">
        <v>1.0829928988566886</v>
      </c>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row>
    <row r="31" spans="1:47" s="58" customFormat="1">
      <c r="A31" s="68" t="s">
        <v>90</v>
      </c>
      <c r="B31" s="68">
        <v>49</v>
      </c>
      <c r="C31" s="68">
        <v>39</v>
      </c>
      <c r="D31" s="68">
        <v>33</v>
      </c>
      <c r="E31" s="68">
        <v>32</v>
      </c>
      <c r="F31" s="68">
        <v>32</v>
      </c>
      <c r="G31" s="68">
        <v>29</v>
      </c>
      <c r="H31" s="68">
        <v>36</v>
      </c>
      <c r="I31" s="68">
        <v>34</v>
      </c>
      <c r="J31" s="68">
        <v>36</v>
      </c>
      <c r="K31" s="68">
        <v>37</v>
      </c>
      <c r="L31" s="68">
        <v>30</v>
      </c>
      <c r="M31" s="68">
        <v>24</v>
      </c>
      <c r="N31" s="28">
        <v>17</v>
      </c>
      <c r="O31" s="59">
        <v>144</v>
      </c>
      <c r="P31" s="59">
        <v>85884</v>
      </c>
      <c r="Q31" s="60">
        <v>1.6766801732569512</v>
      </c>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row>
    <row r="32" spans="1:47" s="58" customFormat="1">
      <c r="A32" s="68" t="s">
        <v>69</v>
      </c>
      <c r="B32" s="68">
        <v>0</v>
      </c>
      <c r="C32" s="68">
        <v>0</v>
      </c>
      <c r="D32" s="68">
        <v>0</v>
      </c>
      <c r="E32" s="68">
        <v>0</v>
      </c>
      <c r="F32" s="68">
        <v>0</v>
      </c>
      <c r="G32" s="68">
        <v>0</v>
      </c>
      <c r="H32" s="68">
        <v>0</v>
      </c>
      <c r="I32" s="68">
        <v>0</v>
      </c>
      <c r="J32" s="68">
        <v>0</v>
      </c>
      <c r="K32" s="68">
        <v>1</v>
      </c>
      <c r="L32" s="68">
        <v>0</v>
      </c>
      <c r="M32" s="68">
        <v>0</v>
      </c>
      <c r="N32" s="28">
        <v>0</v>
      </c>
      <c r="O32" s="59">
        <v>1</v>
      </c>
      <c r="P32" s="59">
        <v>1315</v>
      </c>
      <c r="Q32" s="424" t="s">
        <v>139</v>
      </c>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row>
    <row r="33" spans="1:47" s="58" customFormat="1">
      <c r="A33" s="69" t="s">
        <v>119</v>
      </c>
      <c r="B33" s="104"/>
      <c r="C33" s="104"/>
      <c r="D33" s="104"/>
      <c r="E33" s="104"/>
      <c r="F33" s="104"/>
      <c r="G33" s="104"/>
      <c r="H33" s="104"/>
      <c r="I33" s="104"/>
      <c r="J33" s="104"/>
      <c r="K33" s="104"/>
      <c r="L33" s="104"/>
      <c r="M33" s="104"/>
      <c r="N33" s="170"/>
      <c r="O33" s="170"/>
      <c r="P33" s="170"/>
      <c r="Q33" s="22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row>
    <row r="34" spans="1:47" s="58" customFormat="1">
      <c r="A34" s="68" t="s">
        <v>118</v>
      </c>
      <c r="B34" s="68">
        <v>5</v>
      </c>
      <c r="C34" s="68">
        <v>2</v>
      </c>
      <c r="D34" s="68">
        <v>2</v>
      </c>
      <c r="E34" s="68">
        <v>2</v>
      </c>
      <c r="F34" s="68">
        <v>6</v>
      </c>
      <c r="G34" s="68">
        <v>2</v>
      </c>
      <c r="H34" s="68">
        <v>2</v>
      </c>
      <c r="I34" s="68">
        <v>4</v>
      </c>
      <c r="J34" s="68">
        <v>1</v>
      </c>
      <c r="K34" s="68">
        <v>0</v>
      </c>
      <c r="L34" s="68">
        <v>3</v>
      </c>
      <c r="M34" s="68">
        <v>3</v>
      </c>
      <c r="N34" s="28">
        <v>0</v>
      </c>
      <c r="O34" s="59">
        <v>7</v>
      </c>
      <c r="P34" s="59">
        <v>3974</v>
      </c>
      <c r="Q34" s="60">
        <v>1.7614494212380474</v>
      </c>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row>
    <row r="35" spans="1:47" s="58" customFormat="1">
      <c r="A35" s="68" t="s">
        <v>70</v>
      </c>
      <c r="B35" s="68">
        <v>19</v>
      </c>
      <c r="C35" s="68">
        <v>10</v>
      </c>
      <c r="D35" s="68">
        <v>9</v>
      </c>
      <c r="E35" s="68">
        <v>5</v>
      </c>
      <c r="F35" s="68">
        <v>10</v>
      </c>
      <c r="G35" s="68">
        <v>10</v>
      </c>
      <c r="H35" s="68">
        <v>5</v>
      </c>
      <c r="I35" s="68">
        <v>6</v>
      </c>
      <c r="J35" s="68">
        <v>12</v>
      </c>
      <c r="K35" s="68">
        <v>10</v>
      </c>
      <c r="L35" s="68">
        <v>8</v>
      </c>
      <c r="M35" s="68">
        <v>9</v>
      </c>
      <c r="N35" s="28">
        <v>7</v>
      </c>
      <c r="O35" s="59">
        <v>46</v>
      </c>
      <c r="P35" s="59">
        <v>19758</v>
      </c>
      <c r="Q35" s="60">
        <v>2.3281708674967105</v>
      </c>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row>
    <row r="36" spans="1:47" s="58" customFormat="1">
      <c r="A36" s="68" t="s">
        <v>71</v>
      </c>
      <c r="B36" s="68">
        <v>60</v>
      </c>
      <c r="C36" s="68">
        <v>60</v>
      </c>
      <c r="D36" s="68">
        <v>41</v>
      </c>
      <c r="E36" s="68">
        <v>51</v>
      </c>
      <c r="F36" s="68">
        <v>42</v>
      </c>
      <c r="G36" s="68">
        <v>33</v>
      </c>
      <c r="H36" s="68">
        <v>54</v>
      </c>
      <c r="I36" s="68">
        <v>49</v>
      </c>
      <c r="J36" s="68">
        <v>46</v>
      </c>
      <c r="K36" s="68">
        <v>48</v>
      </c>
      <c r="L36" s="68">
        <v>42</v>
      </c>
      <c r="M36" s="68">
        <v>37</v>
      </c>
      <c r="N36" s="28">
        <v>28</v>
      </c>
      <c r="O36" s="59">
        <v>201</v>
      </c>
      <c r="P36" s="59">
        <v>285025</v>
      </c>
      <c r="Q36" s="60">
        <v>0.70520129813174282</v>
      </c>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row>
    <row r="37" spans="1:47" s="58" customFormat="1">
      <c r="A37" s="68" t="s">
        <v>72</v>
      </c>
      <c r="B37" s="68">
        <v>0</v>
      </c>
      <c r="C37" s="68">
        <v>2</v>
      </c>
      <c r="D37" s="68">
        <v>1</v>
      </c>
      <c r="E37" s="68">
        <v>0</v>
      </c>
      <c r="F37" s="68">
        <v>1</v>
      </c>
      <c r="G37" s="68">
        <v>1</v>
      </c>
      <c r="H37" s="68">
        <v>0</v>
      </c>
      <c r="I37" s="68">
        <v>0</v>
      </c>
      <c r="J37" s="68">
        <v>1</v>
      </c>
      <c r="K37" s="68">
        <v>1</v>
      </c>
      <c r="L37" s="68">
        <v>1</v>
      </c>
      <c r="M37" s="68">
        <v>1</v>
      </c>
      <c r="N37" s="28">
        <v>0</v>
      </c>
      <c r="O37" s="59">
        <v>4</v>
      </c>
      <c r="P37" s="59">
        <v>8609</v>
      </c>
      <c r="Q37" s="60">
        <v>0.46463003833197819</v>
      </c>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row>
    <row r="38" spans="1:47" s="58" customFormat="1">
      <c r="A38" s="68" t="s">
        <v>69</v>
      </c>
      <c r="B38" s="68">
        <v>0</v>
      </c>
      <c r="C38" s="68">
        <v>0</v>
      </c>
      <c r="D38" s="68">
        <v>5</v>
      </c>
      <c r="E38" s="68">
        <v>4</v>
      </c>
      <c r="F38" s="68">
        <v>6</v>
      </c>
      <c r="G38" s="68">
        <v>8</v>
      </c>
      <c r="H38" s="68">
        <v>4</v>
      </c>
      <c r="I38" s="68">
        <v>5</v>
      </c>
      <c r="J38" s="68">
        <v>6</v>
      </c>
      <c r="K38" s="68">
        <v>6</v>
      </c>
      <c r="L38" s="68">
        <v>5</v>
      </c>
      <c r="M38" s="68">
        <v>4</v>
      </c>
      <c r="N38" s="28">
        <v>1</v>
      </c>
      <c r="O38" s="59">
        <v>22</v>
      </c>
      <c r="P38" s="59">
        <v>160</v>
      </c>
      <c r="Q38" s="424" t="s">
        <v>139</v>
      </c>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row>
    <row r="39" spans="1:47" s="58" customFormat="1">
      <c r="A39" s="69" t="s">
        <v>1</v>
      </c>
      <c r="B39" s="104"/>
      <c r="C39" s="104"/>
      <c r="D39" s="104"/>
      <c r="E39" s="104"/>
      <c r="F39" s="104"/>
      <c r="G39" s="104"/>
      <c r="H39" s="104"/>
      <c r="I39" s="104"/>
      <c r="J39" s="104"/>
      <c r="K39" s="104"/>
      <c r="L39" s="104"/>
      <c r="M39" s="104"/>
      <c r="N39" s="170"/>
      <c r="O39" s="170"/>
      <c r="P39" s="170"/>
      <c r="Q39" s="22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row>
    <row r="40" spans="1:47" s="58" customFormat="1">
      <c r="A40" s="68" t="s">
        <v>112</v>
      </c>
      <c r="B40" s="68">
        <v>0</v>
      </c>
      <c r="C40" s="68">
        <v>1</v>
      </c>
      <c r="D40" s="68">
        <v>1</v>
      </c>
      <c r="E40" s="68">
        <v>1</v>
      </c>
      <c r="F40" s="68">
        <v>1</v>
      </c>
      <c r="G40" s="68">
        <v>0</v>
      </c>
      <c r="H40" s="68">
        <v>1</v>
      </c>
      <c r="I40" s="68">
        <v>0</v>
      </c>
      <c r="J40" s="68">
        <v>0</v>
      </c>
      <c r="K40" s="68">
        <v>0</v>
      </c>
      <c r="L40" s="68">
        <v>1</v>
      </c>
      <c r="M40" s="68">
        <v>0</v>
      </c>
      <c r="N40" s="28">
        <v>0</v>
      </c>
      <c r="O40" s="59">
        <v>1</v>
      </c>
      <c r="P40" s="59">
        <v>1428</v>
      </c>
      <c r="Q40" s="60">
        <v>0.70028011204481788</v>
      </c>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row>
    <row r="41" spans="1:47" s="58" customFormat="1">
      <c r="A41" s="68" t="s">
        <v>115</v>
      </c>
      <c r="B41" s="68">
        <v>1</v>
      </c>
      <c r="C41" s="68">
        <v>1</v>
      </c>
      <c r="D41" s="68">
        <v>1</v>
      </c>
      <c r="E41" s="68">
        <v>1</v>
      </c>
      <c r="F41" s="68">
        <v>2</v>
      </c>
      <c r="G41" s="68">
        <v>1</v>
      </c>
      <c r="H41" s="68">
        <v>0</v>
      </c>
      <c r="I41" s="68">
        <v>3</v>
      </c>
      <c r="J41" s="68">
        <v>1</v>
      </c>
      <c r="K41" s="68">
        <v>0</v>
      </c>
      <c r="L41" s="68">
        <v>2</v>
      </c>
      <c r="M41" s="68">
        <v>2</v>
      </c>
      <c r="N41" s="28">
        <v>1</v>
      </c>
      <c r="O41" s="59">
        <v>6</v>
      </c>
      <c r="P41" s="59">
        <v>1829</v>
      </c>
      <c r="Q41" s="60">
        <v>3.2804811372334606</v>
      </c>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row>
    <row r="42" spans="1:47" s="58" customFormat="1">
      <c r="A42" s="68" t="s">
        <v>113</v>
      </c>
      <c r="B42" s="68">
        <v>22</v>
      </c>
      <c r="C42" s="68">
        <v>12</v>
      </c>
      <c r="D42" s="68">
        <v>8</v>
      </c>
      <c r="E42" s="68">
        <v>9</v>
      </c>
      <c r="F42" s="68">
        <v>13</v>
      </c>
      <c r="G42" s="68">
        <v>9</v>
      </c>
      <c r="H42" s="68">
        <v>9</v>
      </c>
      <c r="I42" s="68">
        <v>6</v>
      </c>
      <c r="J42" s="68">
        <v>8</v>
      </c>
      <c r="K42" s="68">
        <v>10</v>
      </c>
      <c r="L42" s="68">
        <v>5</v>
      </c>
      <c r="M42" s="68">
        <v>13</v>
      </c>
      <c r="N42" s="28">
        <v>4</v>
      </c>
      <c r="O42" s="59">
        <v>40</v>
      </c>
      <c r="P42" s="59">
        <v>15571</v>
      </c>
      <c r="Q42" s="60">
        <v>2.5688780425149318</v>
      </c>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row>
    <row r="43" spans="1:47" s="58" customFormat="1">
      <c r="A43" s="68" t="s">
        <v>114</v>
      </c>
      <c r="B43" s="68">
        <v>61</v>
      </c>
      <c r="C43" s="68">
        <v>60</v>
      </c>
      <c r="D43" s="68">
        <v>43</v>
      </c>
      <c r="E43" s="68">
        <v>49</v>
      </c>
      <c r="F43" s="68">
        <v>45</v>
      </c>
      <c r="G43" s="68">
        <v>42</v>
      </c>
      <c r="H43" s="68">
        <v>51</v>
      </c>
      <c r="I43" s="68">
        <v>53</v>
      </c>
      <c r="J43" s="68">
        <v>55</v>
      </c>
      <c r="K43" s="68">
        <v>50</v>
      </c>
      <c r="L43" s="68">
        <v>45</v>
      </c>
      <c r="M43" s="68">
        <v>36</v>
      </c>
      <c r="N43" s="28">
        <v>30</v>
      </c>
      <c r="O43" s="59">
        <v>216</v>
      </c>
      <c r="P43" s="59">
        <v>289940</v>
      </c>
      <c r="Q43" s="60">
        <v>0.74498172035593568</v>
      </c>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row>
    <row r="44" spans="1:47" s="58" customFormat="1">
      <c r="A44" s="68" t="s">
        <v>116</v>
      </c>
      <c r="B44" s="68">
        <v>0</v>
      </c>
      <c r="C44" s="68">
        <v>0</v>
      </c>
      <c r="D44" s="68">
        <v>0</v>
      </c>
      <c r="E44" s="68">
        <v>1</v>
      </c>
      <c r="F44" s="68">
        <v>0</v>
      </c>
      <c r="G44" s="68">
        <v>0</v>
      </c>
      <c r="H44" s="68">
        <v>1</v>
      </c>
      <c r="I44" s="68">
        <v>0</v>
      </c>
      <c r="J44" s="68">
        <v>0</v>
      </c>
      <c r="K44" s="68">
        <v>0</v>
      </c>
      <c r="L44" s="68">
        <v>1</v>
      </c>
      <c r="M44" s="68">
        <v>0</v>
      </c>
      <c r="N44" s="28">
        <v>0</v>
      </c>
      <c r="O44" s="59">
        <v>1</v>
      </c>
      <c r="P44" s="59">
        <v>8475</v>
      </c>
      <c r="Q44" s="60">
        <v>0.11799410029498526</v>
      </c>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row>
    <row r="45" spans="1:47" s="58" customFormat="1">
      <c r="A45" s="15" t="s">
        <v>69</v>
      </c>
      <c r="B45" s="15">
        <v>0</v>
      </c>
      <c r="C45" s="15">
        <v>0</v>
      </c>
      <c r="D45" s="15">
        <v>5</v>
      </c>
      <c r="E45" s="15">
        <v>1</v>
      </c>
      <c r="F45" s="15">
        <v>4</v>
      </c>
      <c r="G45" s="15">
        <v>2</v>
      </c>
      <c r="H45" s="15">
        <v>3</v>
      </c>
      <c r="I45" s="15">
        <v>2</v>
      </c>
      <c r="J45" s="15">
        <v>2</v>
      </c>
      <c r="K45" s="15">
        <v>5</v>
      </c>
      <c r="L45" s="15">
        <v>5</v>
      </c>
      <c r="M45" s="15">
        <v>3</v>
      </c>
      <c r="N45" s="228">
        <v>1</v>
      </c>
      <c r="O45" s="59">
        <v>16</v>
      </c>
      <c r="P45" s="59">
        <v>283</v>
      </c>
      <c r="Q45" s="424" t="s">
        <v>139</v>
      </c>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row>
    <row r="46" spans="1:47" s="58" customFormat="1">
      <c r="A46" s="69" t="s">
        <v>408</v>
      </c>
      <c r="B46" s="104"/>
      <c r="C46" s="104"/>
      <c r="D46" s="104"/>
      <c r="E46" s="104"/>
      <c r="F46" s="104"/>
      <c r="G46" s="104"/>
      <c r="H46" s="104"/>
      <c r="I46" s="104"/>
      <c r="J46" s="104"/>
      <c r="K46" s="104"/>
      <c r="L46" s="104"/>
      <c r="M46" s="104"/>
      <c r="N46" s="170"/>
      <c r="O46" s="170"/>
      <c r="P46" s="170"/>
      <c r="Q46" s="22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row>
    <row r="47" spans="1:47" s="58" customFormat="1">
      <c r="A47" s="68" t="s">
        <v>91</v>
      </c>
      <c r="B47" s="68">
        <v>8</v>
      </c>
      <c r="C47" s="68">
        <v>4</v>
      </c>
      <c r="D47" s="68">
        <v>3</v>
      </c>
      <c r="E47" s="68">
        <v>5</v>
      </c>
      <c r="F47" s="68">
        <v>8</v>
      </c>
      <c r="G47" s="68">
        <v>5</v>
      </c>
      <c r="H47" s="68">
        <v>4</v>
      </c>
      <c r="I47" s="68">
        <v>3</v>
      </c>
      <c r="J47" s="68">
        <v>5</v>
      </c>
      <c r="K47" s="68">
        <v>9</v>
      </c>
      <c r="L47" s="68">
        <v>6</v>
      </c>
      <c r="M47" s="68">
        <v>1</v>
      </c>
      <c r="N47" s="111">
        <v>3</v>
      </c>
      <c r="O47" s="68">
        <v>24</v>
      </c>
      <c r="P47" s="59">
        <v>11705</v>
      </c>
      <c r="Q47" s="60">
        <v>2.0504058094831268</v>
      </c>
      <c r="R47" s="428"/>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row>
    <row r="48" spans="1:47" s="58" customFormat="1">
      <c r="A48" s="68" t="s">
        <v>92</v>
      </c>
      <c r="B48" s="68">
        <v>8</v>
      </c>
      <c r="C48" s="68">
        <v>8</v>
      </c>
      <c r="D48" s="68">
        <v>9</v>
      </c>
      <c r="E48" s="68">
        <v>6</v>
      </c>
      <c r="F48" s="68">
        <v>8</v>
      </c>
      <c r="G48" s="68">
        <v>6</v>
      </c>
      <c r="H48" s="68">
        <v>3</v>
      </c>
      <c r="I48" s="68">
        <v>6</v>
      </c>
      <c r="J48" s="68">
        <v>5</v>
      </c>
      <c r="K48" s="68">
        <v>2</v>
      </c>
      <c r="L48" s="68">
        <v>6</v>
      </c>
      <c r="M48" s="68">
        <v>3</v>
      </c>
      <c r="N48" s="111">
        <v>0</v>
      </c>
      <c r="O48" s="68">
        <v>16</v>
      </c>
      <c r="P48" s="59">
        <v>39574</v>
      </c>
      <c r="Q48" s="60">
        <v>0.4043058573811088</v>
      </c>
      <c r="R48" s="428"/>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row>
    <row r="49" spans="1:47" s="58" customFormat="1">
      <c r="A49" s="68" t="s">
        <v>93</v>
      </c>
      <c r="B49" s="68">
        <v>3</v>
      </c>
      <c r="C49" s="68">
        <v>4</v>
      </c>
      <c r="D49" s="68">
        <v>3</v>
      </c>
      <c r="E49" s="68">
        <v>3</v>
      </c>
      <c r="F49" s="68">
        <v>4</v>
      </c>
      <c r="G49" s="68">
        <v>3</v>
      </c>
      <c r="H49" s="68">
        <v>1</v>
      </c>
      <c r="I49" s="68">
        <v>6</v>
      </c>
      <c r="J49" s="68">
        <v>8</v>
      </c>
      <c r="K49" s="68">
        <v>5</v>
      </c>
      <c r="L49" s="68">
        <v>4</v>
      </c>
      <c r="M49" s="68">
        <v>2</v>
      </c>
      <c r="N49" s="111">
        <v>2</v>
      </c>
      <c r="O49" s="68">
        <v>21</v>
      </c>
      <c r="P49" s="59">
        <v>33100</v>
      </c>
      <c r="Q49" s="60">
        <v>0.6344410876132931</v>
      </c>
      <c r="R49" s="428"/>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row>
    <row r="50" spans="1:47" s="58" customFormat="1">
      <c r="A50" s="68" t="s">
        <v>94</v>
      </c>
      <c r="B50" s="68">
        <v>14</v>
      </c>
      <c r="C50" s="68">
        <v>14</v>
      </c>
      <c r="D50" s="68">
        <v>11</v>
      </c>
      <c r="E50" s="68">
        <v>12</v>
      </c>
      <c r="F50" s="68">
        <v>14</v>
      </c>
      <c r="G50" s="68">
        <v>11</v>
      </c>
      <c r="H50" s="68">
        <v>14</v>
      </c>
      <c r="I50" s="68">
        <v>12</v>
      </c>
      <c r="J50" s="68">
        <v>8</v>
      </c>
      <c r="K50" s="68">
        <v>17</v>
      </c>
      <c r="L50" s="68">
        <v>7</v>
      </c>
      <c r="M50" s="68">
        <v>9</v>
      </c>
      <c r="N50" s="111">
        <v>3</v>
      </c>
      <c r="O50" s="68">
        <v>44</v>
      </c>
      <c r="P50" s="59">
        <v>43859</v>
      </c>
      <c r="Q50" s="60">
        <v>1.0032148475797442</v>
      </c>
      <c r="R50" s="428"/>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row>
    <row r="51" spans="1:47" s="58" customFormat="1">
      <c r="A51" s="68" t="s">
        <v>95</v>
      </c>
      <c r="B51" s="68">
        <v>2</v>
      </c>
      <c r="C51" s="68">
        <v>7</v>
      </c>
      <c r="D51" s="68">
        <v>9</v>
      </c>
      <c r="E51" s="68">
        <v>9</v>
      </c>
      <c r="F51" s="68">
        <v>4</v>
      </c>
      <c r="G51" s="68">
        <v>4</v>
      </c>
      <c r="H51" s="68">
        <v>11</v>
      </c>
      <c r="I51" s="68">
        <v>10</v>
      </c>
      <c r="J51" s="68">
        <v>6</v>
      </c>
      <c r="K51" s="68">
        <v>7</v>
      </c>
      <c r="L51" s="68">
        <v>3</v>
      </c>
      <c r="M51" s="68">
        <v>3</v>
      </c>
      <c r="N51" s="111">
        <v>4</v>
      </c>
      <c r="O51" s="68">
        <v>23</v>
      </c>
      <c r="P51" s="59">
        <v>27974</v>
      </c>
      <c r="Q51" s="60">
        <v>0.82219203546149999</v>
      </c>
      <c r="R51" s="428"/>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row>
    <row r="52" spans="1:47" s="58" customFormat="1">
      <c r="A52" s="68" t="s">
        <v>96</v>
      </c>
      <c r="B52" s="68">
        <v>4</v>
      </c>
      <c r="C52" s="68">
        <v>5</v>
      </c>
      <c r="D52" s="68">
        <v>1</v>
      </c>
      <c r="E52" s="68">
        <v>3</v>
      </c>
      <c r="F52" s="68">
        <v>1</v>
      </c>
      <c r="G52" s="68">
        <v>1</v>
      </c>
      <c r="H52" s="68">
        <v>2</v>
      </c>
      <c r="I52" s="68">
        <v>5</v>
      </c>
      <c r="J52" s="68">
        <v>4</v>
      </c>
      <c r="K52" s="68">
        <v>0</v>
      </c>
      <c r="L52" s="68">
        <v>4</v>
      </c>
      <c r="M52" s="68">
        <v>6</v>
      </c>
      <c r="N52" s="111">
        <v>1</v>
      </c>
      <c r="O52" s="68">
        <v>15</v>
      </c>
      <c r="P52" s="59">
        <v>8104</v>
      </c>
      <c r="Q52" s="60">
        <v>1.8509378084896349</v>
      </c>
      <c r="R52" s="428"/>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row>
    <row r="53" spans="1:47" s="58" customFormat="1">
      <c r="A53" s="68" t="s">
        <v>97</v>
      </c>
      <c r="B53" s="68">
        <v>7</v>
      </c>
      <c r="C53" s="68">
        <v>4</v>
      </c>
      <c r="D53" s="68">
        <v>3</v>
      </c>
      <c r="E53" s="68">
        <v>5</v>
      </c>
      <c r="F53" s="68">
        <v>5</v>
      </c>
      <c r="G53" s="68">
        <v>2</v>
      </c>
      <c r="H53" s="68">
        <v>2</v>
      </c>
      <c r="I53" s="68">
        <v>3</v>
      </c>
      <c r="J53" s="68">
        <v>2</v>
      </c>
      <c r="K53" s="68">
        <v>3</v>
      </c>
      <c r="L53" s="68">
        <v>3</v>
      </c>
      <c r="M53" s="68">
        <v>6</v>
      </c>
      <c r="N53" s="111">
        <v>2</v>
      </c>
      <c r="O53" s="68">
        <v>16</v>
      </c>
      <c r="P53" s="59">
        <v>14888</v>
      </c>
      <c r="Q53" s="60">
        <v>1.0746910263299303</v>
      </c>
      <c r="R53" s="428"/>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row>
    <row r="54" spans="1:47" s="58" customFormat="1">
      <c r="A54" s="68" t="s">
        <v>98</v>
      </c>
      <c r="B54" s="68">
        <v>3</v>
      </c>
      <c r="C54" s="68">
        <v>0</v>
      </c>
      <c r="D54" s="68">
        <v>0</v>
      </c>
      <c r="E54" s="68">
        <v>3</v>
      </c>
      <c r="F54" s="68">
        <v>1</v>
      </c>
      <c r="G54" s="68">
        <v>2</v>
      </c>
      <c r="H54" s="68">
        <v>2</v>
      </c>
      <c r="I54" s="68">
        <v>1</v>
      </c>
      <c r="J54" s="68">
        <v>1</v>
      </c>
      <c r="K54" s="68">
        <v>1</v>
      </c>
      <c r="L54" s="68">
        <v>1</v>
      </c>
      <c r="M54" s="68">
        <v>3</v>
      </c>
      <c r="N54" s="111">
        <v>1</v>
      </c>
      <c r="O54" s="68">
        <v>7</v>
      </c>
      <c r="P54" s="59">
        <v>3890</v>
      </c>
      <c r="Q54" s="60">
        <v>1.7994858611825193</v>
      </c>
      <c r="R54" s="428"/>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row>
    <row r="55" spans="1:47" s="58" customFormat="1">
      <c r="A55" s="68" t="s">
        <v>99</v>
      </c>
      <c r="B55" s="68">
        <v>7</v>
      </c>
      <c r="C55" s="68">
        <v>3</v>
      </c>
      <c r="D55" s="68">
        <v>0</v>
      </c>
      <c r="E55" s="68">
        <v>0</v>
      </c>
      <c r="F55" s="68">
        <v>1</v>
      </c>
      <c r="G55" s="68">
        <v>2</v>
      </c>
      <c r="H55" s="68">
        <v>4</v>
      </c>
      <c r="I55" s="68">
        <v>2</v>
      </c>
      <c r="J55" s="68">
        <v>3</v>
      </c>
      <c r="K55" s="68">
        <v>3</v>
      </c>
      <c r="L55" s="68">
        <v>5</v>
      </c>
      <c r="M55" s="68">
        <v>4</v>
      </c>
      <c r="N55" s="111">
        <v>1</v>
      </c>
      <c r="O55" s="68">
        <v>16</v>
      </c>
      <c r="P55" s="59">
        <v>11700</v>
      </c>
      <c r="Q55" s="60">
        <v>1.3675213675213675</v>
      </c>
      <c r="R55" s="428"/>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row>
    <row r="56" spans="1:47" s="58" customFormat="1">
      <c r="A56" s="68" t="s">
        <v>100</v>
      </c>
      <c r="B56" s="68">
        <v>2</v>
      </c>
      <c r="C56" s="68">
        <v>1</v>
      </c>
      <c r="D56" s="68">
        <v>2</v>
      </c>
      <c r="E56" s="68">
        <v>4</v>
      </c>
      <c r="F56" s="68">
        <v>2</v>
      </c>
      <c r="G56" s="68">
        <v>2</v>
      </c>
      <c r="H56" s="68">
        <v>2</v>
      </c>
      <c r="I56" s="68">
        <v>1</v>
      </c>
      <c r="J56" s="68">
        <v>1</v>
      </c>
      <c r="K56" s="68">
        <v>2</v>
      </c>
      <c r="L56" s="68">
        <v>1</v>
      </c>
      <c r="M56" s="68">
        <v>3</v>
      </c>
      <c r="N56" s="111">
        <v>1</v>
      </c>
      <c r="O56" s="68">
        <v>8</v>
      </c>
      <c r="P56" s="59">
        <v>7951</v>
      </c>
      <c r="Q56" s="60">
        <v>1.0061627468242988</v>
      </c>
      <c r="R56" s="428"/>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row>
    <row r="57" spans="1:47" s="58" customFormat="1">
      <c r="A57" s="68" t="s">
        <v>101</v>
      </c>
      <c r="B57" s="68">
        <v>5</v>
      </c>
      <c r="C57" s="68">
        <v>3</v>
      </c>
      <c r="D57" s="68">
        <v>2</v>
      </c>
      <c r="E57" s="68">
        <v>3</v>
      </c>
      <c r="F57" s="68">
        <v>2</v>
      </c>
      <c r="G57" s="68">
        <v>4</v>
      </c>
      <c r="H57" s="68">
        <v>4</v>
      </c>
      <c r="I57" s="68">
        <v>2</v>
      </c>
      <c r="J57" s="68">
        <v>5</v>
      </c>
      <c r="K57" s="68">
        <v>1</v>
      </c>
      <c r="L57" s="68">
        <v>3</v>
      </c>
      <c r="M57" s="68">
        <v>2</v>
      </c>
      <c r="N57" s="111">
        <v>2</v>
      </c>
      <c r="O57" s="68">
        <v>13</v>
      </c>
      <c r="P57" s="59">
        <v>11581</v>
      </c>
      <c r="Q57" s="60">
        <v>1.1225282790777997</v>
      </c>
      <c r="R57" s="428"/>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row>
    <row r="58" spans="1:47" s="58" customFormat="1">
      <c r="A58" s="68" t="s">
        <v>102</v>
      </c>
      <c r="B58" s="68">
        <v>0</v>
      </c>
      <c r="C58" s="68">
        <v>5</v>
      </c>
      <c r="D58" s="68">
        <v>1</v>
      </c>
      <c r="E58" s="68">
        <v>1</v>
      </c>
      <c r="F58" s="68">
        <v>1</v>
      </c>
      <c r="G58" s="68">
        <v>2</v>
      </c>
      <c r="H58" s="68">
        <v>0</v>
      </c>
      <c r="I58" s="68">
        <v>2</v>
      </c>
      <c r="J58" s="68">
        <v>3</v>
      </c>
      <c r="K58" s="68">
        <v>2</v>
      </c>
      <c r="L58" s="68">
        <v>2</v>
      </c>
      <c r="M58" s="68">
        <v>0</v>
      </c>
      <c r="N58" s="111">
        <v>2</v>
      </c>
      <c r="O58" s="68">
        <v>9</v>
      </c>
      <c r="P58" s="59">
        <v>4461</v>
      </c>
      <c r="Q58" s="60">
        <v>2.0174848688634839</v>
      </c>
      <c r="R58" s="428"/>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row>
    <row r="59" spans="1:47" s="58" customFormat="1">
      <c r="A59" s="68" t="s">
        <v>103</v>
      </c>
      <c r="B59" s="68">
        <v>4</v>
      </c>
      <c r="C59" s="68">
        <v>3</v>
      </c>
      <c r="D59" s="68">
        <v>1</v>
      </c>
      <c r="E59" s="68">
        <v>1</v>
      </c>
      <c r="F59" s="68">
        <v>5</v>
      </c>
      <c r="G59" s="68">
        <v>1</v>
      </c>
      <c r="H59" s="68">
        <v>3</v>
      </c>
      <c r="I59" s="68">
        <v>0</v>
      </c>
      <c r="J59" s="68">
        <v>2</v>
      </c>
      <c r="K59" s="68">
        <v>2</v>
      </c>
      <c r="L59" s="68">
        <v>3</v>
      </c>
      <c r="M59" s="68">
        <v>1</v>
      </c>
      <c r="N59" s="111">
        <v>4</v>
      </c>
      <c r="O59" s="68">
        <v>12</v>
      </c>
      <c r="P59" s="59">
        <v>19829</v>
      </c>
      <c r="Q59" s="60">
        <v>0.60517423974986129</v>
      </c>
      <c r="R59" s="428"/>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row>
    <row r="60" spans="1:47" s="58" customFormat="1">
      <c r="A60" s="68" t="s">
        <v>104</v>
      </c>
      <c r="B60" s="68">
        <v>2</v>
      </c>
      <c r="C60" s="68">
        <v>3</v>
      </c>
      <c r="D60" s="68">
        <v>5</v>
      </c>
      <c r="E60" s="68">
        <v>3</v>
      </c>
      <c r="F60" s="68">
        <v>4</v>
      </c>
      <c r="G60" s="68">
        <v>0</v>
      </c>
      <c r="H60" s="68">
        <v>5</v>
      </c>
      <c r="I60" s="68">
        <v>3</v>
      </c>
      <c r="J60" s="68">
        <v>6</v>
      </c>
      <c r="K60" s="68">
        <v>4</v>
      </c>
      <c r="L60" s="68">
        <v>4</v>
      </c>
      <c r="M60" s="68">
        <v>1</v>
      </c>
      <c r="N60" s="111">
        <v>2</v>
      </c>
      <c r="O60" s="68">
        <v>17</v>
      </c>
      <c r="P60" s="59">
        <v>10694</v>
      </c>
      <c r="Q60" s="60">
        <v>1.5896764540864037</v>
      </c>
      <c r="R60" s="428"/>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row>
    <row r="61" spans="1:47" s="58" customFormat="1">
      <c r="A61" s="68" t="s">
        <v>105</v>
      </c>
      <c r="B61" s="68">
        <v>1</v>
      </c>
      <c r="C61" s="68">
        <v>1</v>
      </c>
      <c r="D61" s="68">
        <v>1</v>
      </c>
      <c r="E61" s="68">
        <v>0</v>
      </c>
      <c r="F61" s="68">
        <v>0</v>
      </c>
      <c r="G61" s="68">
        <v>1</v>
      </c>
      <c r="H61" s="68">
        <v>0</v>
      </c>
      <c r="I61" s="68">
        <v>0</v>
      </c>
      <c r="J61" s="68">
        <v>1</v>
      </c>
      <c r="K61" s="68">
        <v>1</v>
      </c>
      <c r="L61" s="68">
        <v>0</v>
      </c>
      <c r="M61" s="68">
        <v>0</v>
      </c>
      <c r="N61" s="111">
        <v>0</v>
      </c>
      <c r="O61" s="68">
        <v>2</v>
      </c>
      <c r="P61" s="59">
        <v>2681</v>
      </c>
      <c r="Q61" s="60">
        <v>0.74599030212607242</v>
      </c>
      <c r="R61" s="428"/>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row>
    <row r="62" spans="1:47" s="58" customFormat="1">
      <c r="A62" s="68" t="s">
        <v>106</v>
      </c>
      <c r="B62" s="68">
        <v>3</v>
      </c>
      <c r="C62" s="68">
        <v>0</v>
      </c>
      <c r="D62" s="68">
        <v>1</v>
      </c>
      <c r="E62" s="68">
        <v>1</v>
      </c>
      <c r="F62" s="68">
        <v>0</v>
      </c>
      <c r="G62" s="68">
        <v>0</v>
      </c>
      <c r="H62" s="68">
        <v>0</v>
      </c>
      <c r="I62" s="68">
        <v>1</v>
      </c>
      <c r="J62" s="68">
        <v>0</v>
      </c>
      <c r="K62" s="68">
        <v>0</v>
      </c>
      <c r="L62" s="68">
        <v>0</v>
      </c>
      <c r="M62" s="68">
        <v>2</v>
      </c>
      <c r="N62" s="111">
        <v>0</v>
      </c>
      <c r="O62" s="68">
        <v>2</v>
      </c>
      <c r="P62" s="59">
        <v>8329</v>
      </c>
      <c r="Q62" s="60">
        <v>0.24012486492976348</v>
      </c>
      <c r="R62" s="428"/>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row>
    <row r="63" spans="1:47" s="58" customFormat="1">
      <c r="A63" s="68" t="s">
        <v>107</v>
      </c>
      <c r="B63" s="68">
        <v>0</v>
      </c>
      <c r="C63" s="68">
        <v>0</v>
      </c>
      <c r="D63" s="68">
        <v>1</v>
      </c>
      <c r="E63" s="68">
        <v>0</v>
      </c>
      <c r="F63" s="68">
        <v>0</v>
      </c>
      <c r="G63" s="68">
        <v>0</v>
      </c>
      <c r="H63" s="68">
        <v>0</v>
      </c>
      <c r="I63" s="68">
        <v>0</v>
      </c>
      <c r="J63" s="68">
        <v>0</v>
      </c>
      <c r="K63" s="68">
        <v>0</v>
      </c>
      <c r="L63" s="68">
        <v>0</v>
      </c>
      <c r="M63" s="68">
        <v>1</v>
      </c>
      <c r="N63" s="111">
        <v>0</v>
      </c>
      <c r="O63" s="68">
        <v>1</v>
      </c>
      <c r="P63" s="59">
        <v>2170</v>
      </c>
      <c r="Q63" s="60">
        <v>0.46082949308755761</v>
      </c>
      <c r="R63" s="428"/>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row>
    <row r="64" spans="1:47" s="58" customFormat="1">
      <c r="A64" s="68" t="s">
        <v>108</v>
      </c>
      <c r="B64" s="68">
        <v>3</v>
      </c>
      <c r="C64" s="68">
        <v>7</v>
      </c>
      <c r="D64" s="68">
        <v>3</v>
      </c>
      <c r="E64" s="68">
        <v>0</v>
      </c>
      <c r="F64" s="68">
        <v>2</v>
      </c>
      <c r="G64" s="68">
        <v>3</v>
      </c>
      <c r="H64" s="68">
        <v>6</v>
      </c>
      <c r="I64" s="68">
        <v>4</v>
      </c>
      <c r="J64" s="68">
        <v>2</v>
      </c>
      <c r="K64" s="68">
        <v>5</v>
      </c>
      <c r="L64" s="68">
        <v>6</v>
      </c>
      <c r="M64" s="68">
        <v>3</v>
      </c>
      <c r="N64" s="111">
        <v>6</v>
      </c>
      <c r="O64" s="68">
        <v>22</v>
      </c>
      <c r="P64" s="59">
        <v>32012</v>
      </c>
      <c r="Q64" s="60">
        <v>0.68724228414344624</v>
      </c>
      <c r="R64" s="428"/>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row>
    <row r="65" spans="1:47" s="58" customFormat="1">
      <c r="A65" s="68" t="s">
        <v>109</v>
      </c>
      <c r="B65" s="68">
        <v>1</v>
      </c>
      <c r="C65" s="68">
        <v>1</v>
      </c>
      <c r="D65" s="68">
        <v>0</v>
      </c>
      <c r="E65" s="68">
        <v>0</v>
      </c>
      <c r="F65" s="68">
        <v>0</v>
      </c>
      <c r="G65" s="68">
        <v>0</v>
      </c>
      <c r="H65" s="68">
        <v>0</v>
      </c>
      <c r="I65" s="68">
        <v>1</v>
      </c>
      <c r="J65" s="68">
        <v>1</v>
      </c>
      <c r="K65" s="68">
        <v>0</v>
      </c>
      <c r="L65" s="68">
        <v>0</v>
      </c>
      <c r="M65" s="68">
        <v>0</v>
      </c>
      <c r="N65" s="111">
        <v>0</v>
      </c>
      <c r="O65" s="68">
        <v>1</v>
      </c>
      <c r="P65" s="59">
        <v>3136</v>
      </c>
      <c r="Q65" s="60">
        <v>0.31887755102040816</v>
      </c>
      <c r="R65" s="428"/>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row>
    <row r="66" spans="1:47" s="58" customFormat="1">
      <c r="A66" s="68" t="s">
        <v>110</v>
      </c>
      <c r="B66" s="68">
        <v>7</v>
      </c>
      <c r="C66" s="68">
        <v>1</v>
      </c>
      <c r="D66" s="68">
        <v>2</v>
      </c>
      <c r="E66" s="68">
        <v>3</v>
      </c>
      <c r="F66" s="68">
        <v>3</v>
      </c>
      <c r="G66" s="68">
        <v>5</v>
      </c>
      <c r="H66" s="68">
        <v>2</v>
      </c>
      <c r="I66" s="68">
        <v>2</v>
      </c>
      <c r="J66" s="68">
        <v>3</v>
      </c>
      <c r="K66" s="68">
        <v>0</v>
      </c>
      <c r="L66" s="68">
        <v>1</v>
      </c>
      <c r="M66" s="68">
        <v>4</v>
      </c>
      <c r="N66" s="111">
        <v>2</v>
      </c>
      <c r="O66" s="68">
        <v>10</v>
      </c>
      <c r="P66" s="59">
        <v>18581</v>
      </c>
      <c r="Q66" s="60">
        <v>0.53818416662181789</v>
      </c>
      <c r="R66" s="428"/>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row>
    <row r="67" spans="1:47" s="58" customFormat="1">
      <c r="A67" s="397" t="s">
        <v>69</v>
      </c>
      <c r="B67" s="17">
        <v>0</v>
      </c>
      <c r="C67" s="17">
        <v>0</v>
      </c>
      <c r="D67" s="17">
        <v>0</v>
      </c>
      <c r="E67" s="17">
        <v>0</v>
      </c>
      <c r="F67" s="17">
        <v>0</v>
      </c>
      <c r="G67" s="17">
        <v>0</v>
      </c>
      <c r="H67" s="17">
        <v>0</v>
      </c>
      <c r="I67" s="17">
        <v>0</v>
      </c>
      <c r="J67" s="17">
        <v>0</v>
      </c>
      <c r="K67" s="17">
        <v>1</v>
      </c>
      <c r="L67" s="17">
        <v>0</v>
      </c>
      <c r="M67" s="17">
        <v>0</v>
      </c>
      <c r="N67" s="113">
        <v>0</v>
      </c>
      <c r="O67" s="17">
        <v>1</v>
      </c>
      <c r="P67" s="17">
        <v>1307</v>
      </c>
      <c r="Q67" s="54" t="s">
        <v>139</v>
      </c>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row>
    <row r="68" spans="1:47" s="58" customFormat="1">
      <c r="A68" s="499" t="s">
        <v>510</v>
      </c>
      <c r="B68" s="68"/>
      <c r="C68" s="68"/>
      <c r="D68" s="68"/>
      <c r="E68" s="68"/>
      <c r="F68" s="68"/>
      <c r="G68" s="68"/>
      <c r="H68" s="68"/>
      <c r="I68" s="68"/>
      <c r="J68" s="68"/>
      <c r="K68" s="68"/>
      <c r="L68" s="68"/>
      <c r="M68" s="68"/>
      <c r="N68" s="68"/>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row>
    <row r="69" spans="1:47" s="58" customFormat="1" ht="28.5" customHeight="1">
      <c r="A69" s="663" t="s">
        <v>544</v>
      </c>
      <c r="B69" s="663"/>
      <c r="C69" s="663"/>
      <c r="D69" s="663"/>
      <c r="E69" s="663"/>
      <c r="F69" s="663"/>
      <c r="G69" s="663"/>
      <c r="H69" s="663"/>
      <c r="I69" s="663"/>
      <c r="J69" s="663"/>
      <c r="K69" s="663"/>
      <c r="L69" s="663"/>
      <c r="M69" s="663"/>
      <c r="N69" s="663"/>
      <c r="O69" s="663"/>
      <c r="P69" s="663"/>
      <c r="Q69" s="663"/>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row>
    <row r="70" spans="1:47">
      <c r="A70" s="79"/>
    </row>
    <row r="71" spans="1:47">
      <c r="A71" s="499"/>
    </row>
    <row r="73" spans="1:47">
      <c r="A73" s="495"/>
    </row>
  </sheetData>
  <mergeCells count="9">
    <mergeCell ref="A5:Q5"/>
    <mergeCell ref="R6:AC6"/>
    <mergeCell ref="AD6:AF6"/>
    <mergeCell ref="AG6:AR6"/>
    <mergeCell ref="AS6:AU6"/>
    <mergeCell ref="A6:A7"/>
    <mergeCell ref="B6:N6"/>
    <mergeCell ref="O6:Q6"/>
    <mergeCell ref="A69:Q69"/>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47" orientation="landscape" r:id="rId1"/>
  <headerFooter>
    <oddFooter>&amp;L&amp;"Arial,Regular"&amp;8&amp;K01+023Fetal and Infant Deaths 2012&amp;R&amp;"Arial,Regular"&amp;8&amp;K01+022Page &amp;P of &amp;N</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A126"/>
  <sheetViews>
    <sheetView zoomScaleNormal="100" workbookViewId="0">
      <pane ySplit="3" topLeftCell="A4" activePane="bottomLeft" state="frozen"/>
      <selection activeCell="F28" sqref="F28"/>
      <selection pane="bottomLeft" activeCell="A3" sqref="A3"/>
    </sheetView>
  </sheetViews>
  <sheetFormatPr defaultRowHeight="15"/>
  <cols>
    <col min="1" max="1" width="26.7109375" style="58" customWidth="1"/>
    <col min="2" max="4" width="10" style="58" customWidth="1"/>
    <col min="5" max="5" width="10" style="531" customWidth="1"/>
    <col min="6" max="6" width="10" style="58" customWidth="1"/>
    <col min="7" max="9" width="10.42578125" style="58" customWidth="1"/>
    <col min="10" max="10" width="10.42578125" style="531" customWidth="1"/>
    <col min="11" max="23" width="10.42578125" style="58" customWidth="1"/>
    <col min="24" max="16384" width="9.140625" style="58"/>
  </cols>
  <sheetData>
    <row r="1" spans="1:27" s="153" customFormat="1">
      <c r="A1" s="115" t="s">
        <v>199</v>
      </c>
      <c r="B1" s="115" t="s">
        <v>135</v>
      </c>
      <c r="C1" s="115" t="s">
        <v>214</v>
      </c>
      <c r="F1" s="83"/>
      <c r="G1" s="115"/>
      <c r="H1" s="116"/>
    </row>
    <row r="2" spans="1:27" s="5" customFormat="1" ht="9" customHeight="1">
      <c r="A2" s="81"/>
      <c r="B2" s="82"/>
      <c r="C2" s="83"/>
      <c r="D2" s="83"/>
      <c r="E2" s="83"/>
      <c r="F2" s="83"/>
      <c r="G2" s="83"/>
      <c r="J2" s="153"/>
    </row>
    <row r="3" spans="1:27" s="153" customFormat="1" ht="20.25">
      <c r="A3" s="98" t="s">
        <v>349</v>
      </c>
      <c r="H3" s="94"/>
      <c r="N3" s="94"/>
    </row>
    <row r="4" spans="1:27" s="12" customFormat="1" ht="12.75"/>
    <row r="5" spans="1:27" s="12" customFormat="1" ht="35.25" customHeight="1">
      <c r="A5" s="625" t="str">
        <f>Contents!E33</f>
        <v xml:space="preserve">Table 29: Number of infant deaths classified as sudden infant death syndrome (SIDS) and sudden unexpected death in infancy (SUDI) for each ethnic group, by sex, maternal age group, deprivation quintile of residence, gestational age and birthweight, 2012
</v>
      </c>
      <c r="B5" s="625"/>
      <c r="C5" s="625"/>
      <c r="D5" s="625"/>
      <c r="E5" s="625"/>
      <c r="F5" s="625"/>
      <c r="G5" s="625"/>
      <c r="H5" s="625"/>
      <c r="I5" s="625"/>
      <c r="J5" s="625"/>
      <c r="K5" s="625"/>
      <c r="L5" s="625"/>
      <c r="M5" s="625"/>
      <c r="N5" s="625"/>
      <c r="S5" s="56"/>
    </row>
    <row r="6" spans="1:27">
      <c r="A6" s="636" t="s">
        <v>74</v>
      </c>
      <c r="B6" s="665" t="s">
        <v>242</v>
      </c>
      <c r="C6" s="665"/>
      <c r="D6" s="665"/>
      <c r="E6" s="665"/>
      <c r="F6" s="666"/>
      <c r="G6" s="667" t="s">
        <v>243</v>
      </c>
      <c r="H6" s="665"/>
      <c r="I6" s="665"/>
      <c r="J6" s="665"/>
      <c r="K6" s="666"/>
      <c r="L6" s="287"/>
      <c r="M6" s="287"/>
      <c r="N6" s="287"/>
      <c r="O6" s="287"/>
      <c r="P6" s="287"/>
      <c r="Q6" s="287"/>
      <c r="R6" s="287"/>
      <c r="S6" s="287"/>
      <c r="T6" s="287"/>
      <c r="U6" s="287"/>
      <c r="V6" s="287"/>
      <c r="W6" s="287"/>
      <c r="X6" s="287"/>
      <c r="Y6" s="287"/>
      <c r="Z6" s="287"/>
      <c r="AA6" s="287"/>
    </row>
    <row r="7" spans="1:27" ht="24">
      <c r="A7" s="632"/>
      <c r="B7" s="504" t="s">
        <v>80</v>
      </c>
      <c r="C7" s="504" t="s">
        <v>403</v>
      </c>
      <c r="D7" s="504" t="s">
        <v>551</v>
      </c>
      <c r="E7" s="504" t="s">
        <v>552</v>
      </c>
      <c r="F7" s="506" t="s">
        <v>48</v>
      </c>
      <c r="G7" s="504" t="s">
        <v>80</v>
      </c>
      <c r="H7" s="504" t="s">
        <v>403</v>
      </c>
      <c r="I7" s="504" t="s">
        <v>551</v>
      </c>
      <c r="J7" s="504" t="s">
        <v>552</v>
      </c>
      <c r="K7" s="504" t="s">
        <v>48</v>
      </c>
      <c r="L7" s="287"/>
      <c r="M7" s="287"/>
      <c r="N7" s="287"/>
      <c r="O7" s="287"/>
      <c r="P7" s="287"/>
      <c r="Q7" s="287"/>
      <c r="R7" s="287"/>
      <c r="S7" s="287"/>
      <c r="T7" s="287"/>
      <c r="U7" s="287"/>
      <c r="V7" s="287"/>
      <c r="W7" s="287"/>
      <c r="X7" s="287"/>
      <c r="Y7" s="287"/>
      <c r="Z7" s="287"/>
      <c r="AA7" s="287"/>
    </row>
    <row r="8" spans="1:27">
      <c r="A8" s="104" t="s">
        <v>117</v>
      </c>
      <c r="B8" s="104"/>
      <c r="C8" s="104"/>
      <c r="D8" s="104"/>
      <c r="E8" s="104"/>
      <c r="F8" s="170"/>
      <c r="G8" s="170"/>
      <c r="H8" s="105"/>
      <c r="I8" s="105"/>
      <c r="J8" s="105"/>
      <c r="K8" s="105"/>
      <c r="L8" s="287"/>
      <c r="M8" s="287"/>
      <c r="N8" s="287"/>
      <c r="O8" s="287"/>
      <c r="P8" s="287"/>
      <c r="Q8" s="287"/>
      <c r="R8" s="287"/>
      <c r="S8" s="287"/>
      <c r="T8" s="287"/>
      <c r="U8" s="287"/>
      <c r="V8" s="287"/>
      <c r="W8" s="287"/>
      <c r="X8" s="287"/>
      <c r="Y8" s="287"/>
      <c r="Z8" s="287"/>
      <c r="AA8" s="287"/>
    </row>
    <row r="9" spans="1:27">
      <c r="A9" s="68" t="s">
        <v>48</v>
      </c>
      <c r="B9" s="106">
        <v>6</v>
      </c>
      <c r="C9" s="106">
        <v>1</v>
      </c>
      <c r="D9" s="106">
        <v>0</v>
      </c>
      <c r="E9" s="106">
        <v>11</v>
      </c>
      <c r="F9" s="111">
        <f>SUM(B9:E9)</f>
        <v>18</v>
      </c>
      <c r="G9" s="112">
        <v>19</v>
      </c>
      <c r="H9" s="106">
        <v>4</v>
      </c>
      <c r="I9" s="106">
        <v>0</v>
      </c>
      <c r="J9" s="106">
        <v>13</v>
      </c>
      <c r="K9" s="106">
        <v>36</v>
      </c>
      <c r="L9" s="287"/>
      <c r="M9" s="287"/>
      <c r="N9" s="287"/>
      <c r="O9" s="287"/>
      <c r="P9" s="287"/>
      <c r="Q9" s="287"/>
      <c r="R9" s="287"/>
      <c r="S9" s="287"/>
      <c r="T9" s="287"/>
      <c r="U9" s="287"/>
      <c r="V9" s="287"/>
      <c r="W9" s="287"/>
      <c r="X9" s="287"/>
      <c r="Y9" s="287"/>
      <c r="Z9" s="287"/>
      <c r="AA9" s="287"/>
    </row>
    <row r="10" spans="1:27">
      <c r="A10" s="104" t="s">
        <v>75</v>
      </c>
      <c r="B10" s="104"/>
      <c r="C10" s="104"/>
      <c r="D10" s="104"/>
      <c r="E10" s="104"/>
      <c r="F10" s="170"/>
      <c r="G10" s="170"/>
      <c r="H10" s="105"/>
      <c r="I10" s="105"/>
      <c r="J10" s="105"/>
      <c r="K10" s="105"/>
      <c r="L10" s="287"/>
      <c r="M10" s="287"/>
      <c r="N10" s="287"/>
      <c r="O10" s="287"/>
      <c r="P10" s="287"/>
      <c r="Q10" s="287"/>
      <c r="R10" s="287"/>
      <c r="S10" s="287"/>
      <c r="T10" s="287"/>
      <c r="U10" s="287"/>
      <c r="V10" s="287"/>
      <c r="W10" s="287"/>
      <c r="X10" s="287"/>
      <c r="Y10" s="287"/>
      <c r="Z10" s="287"/>
      <c r="AA10" s="287"/>
    </row>
    <row r="11" spans="1:27">
      <c r="A11" s="68" t="s">
        <v>76</v>
      </c>
      <c r="B11" s="106">
        <v>6</v>
      </c>
      <c r="C11" s="106">
        <v>1</v>
      </c>
      <c r="D11" s="106">
        <v>0</v>
      </c>
      <c r="E11" s="106">
        <v>4</v>
      </c>
      <c r="F11" s="111">
        <f t="shared" ref="F11:F12" si="0">SUM(B11:E11)</f>
        <v>11</v>
      </c>
      <c r="G11" s="112">
        <v>13</v>
      </c>
      <c r="H11" s="106">
        <v>3</v>
      </c>
      <c r="I11" s="106">
        <v>0</v>
      </c>
      <c r="J11" s="106">
        <v>6</v>
      </c>
      <c r="K11" s="106">
        <f>SUM(G11:J11)</f>
        <v>22</v>
      </c>
      <c r="L11" s="287"/>
      <c r="M11" s="287"/>
      <c r="N11" s="287"/>
      <c r="O11" s="287"/>
      <c r="P11" s="287"/>
      <c r="Q11" s="287"/>
      <c r="R11" s="287"/>
      <c r="S11" s="287"/>
      <c r="T11" s="287"/>
      <c r="U11" s="287"/>
      <c r="V11" s="287"/>
      <c r="W11" s="287"/>
      <c r="X11" s="287"/>
      <c r="Y11" s="287"/>
      <c r="Z11" s="287"/>
      <c r="AA11" s="287"/>
    </row>
    <row r="12" spans="1:27">
      <c r="A12" s="68" t="s">
        <v>77</v>
      </c>
      <c r="B12" s="106">
        <v>0</v>
      </c>
      <c r="C12" s="106">
        <v>0</v>
      </c>
      <c r="D12" s="106">
        <v>0</v>
      </c>
      <c r="E12" s="106">
        <v>7</v>
      </c>
      <c r="F12" s="111">
        <f t="shared" si="0"/>
        <v>7</v>
      </c>
      <c r="G12" s="112">
        <v>6</v>
      </c>
      <c r="H12" s="106">
        <v>1</v>
      </c>
      <c r="I12" s="106">
        <v>0</v>
      </c>
      <c r="J12" s="106">
        <v>7</v>
      </c>
      <c r="K12" s="106">
        <f>SUM(G12:J12)</f>
        <v>14</v>
      </c>
      <c r="L12" s="287"/>
      <c r="M12" s="287"/>
      <c r="N12" s="287"/>
      <c r="O12" s="287"/>
      <c r="P12" s="287"/>
      <c r="Q12" s="287"/>
      <c r="R12" s="287"/>
      <c r="S12" s="287"/>
      <c r="T12" s="287"/>
      <c r="U12" s="287"/>
      <c r="V12" s="287"/>
      <c r="W12" s="287"/>
      <c r="X12" s="287"/>
      <c r="Y12" s="287"/>
      <c r="Z12" s="287"/>
      <c r="AA12" s="287"/>
    </row>
    <row r="13" spans="1:27">
      <c r="A13" s="104" t="s">
        <v>187</v>
      </c>
      <c r="B13" s="105"/>
      <c r="C13" s="105"/>
      <c r="D13" s="105"/>
      <c r="E13" s="105"/>
      <c r="F13" s="170"/>
      <c r="G13" s="170"/>
      <c r="H13" s="105"/>
      <c r="I13" s="105"/>
      <c r="J13" s="105"/>
      <c r="K13" s="27"/>
      <c r="L13" s="287"/>
      <c r="M13" s="287"/>
      <c r="N13" s="287"/>
      <c r="O13" s="287"/>
      <c r="P13" s="287"/>
      <c r="Q13" s="287"/>
      <c r="R13" s="287"/>
      <c r="S13" s="287"/>
      <c r="T13" s="287"/>
      <c r="U13" s="287"/>
      <c r="V13" s="287"/>
      <c r="W13" s="287"/>
      <c r="X13" s="287"/>
      <c r="Y13" s="287"/>
      <c r="Z13" s="287"/>
      <c r="AA13" s="287"/>
    </row>
    <row r="14" spans="1:27">
      <c r="A14" s="68" t="s">
        <v>82</v>
      </c>
      <c r="B14" s="106">
        <v>2</v>
      </c>
      <c r="C14" s="106">
        <v>0</v>
      </c>
      <c r="D14" s="106">
        <v>0</v>
      </c>
      <c r="E14" s="106">
        <v>0</v>
      </c>
      <c r="F14" s="111">
        <f t="shared" ref="F14:F20" si="1">SUM(B14:E14)</f>
        <v>2</v>
      </c>
      <c r="G14" s="112">
        <v>5</v>
      </c>
      <c r="H14" s="106">
        <v>0</v>
      </c>
      <c r="I14" s="106">
        <v>0</v>
      </c>
      <c r="J14" s="106">
        <v>0</v>
      </c>
      <c r="K14" s="106">
        <f t="shared" ref="K14:K20" si="2">SUM(G14:J14)</f>
        <v>5</v>
      </c>
      <c r="L14" s="533"/>
      <c r="M14" s="533"/>
      <c r="N14" s="287"/>
      <c r="O14" s="533"/>
      <c r="P14" s="533"/>
      <c r="Q14" s="287"/>
      <c r="R14" s="287"/>
      <c r="S14" s="287"/>
      <c r="T14" s="287"/>
      <c r="U14" s="287"/>
      <c r="V14" s="287"/>
      <c r="W14" s="287"/>
      <c r="X14" s="287"/>
      <c r="Y14" s="287"/>
      <c r="Z14" s="287"/>
      <c r="AA14" s="287"/>
    </row>
    <row r="15" spans="1:27">
      <c r="A15" s="68" t="s">
        <v>83</v>
      </c>
      <c r="B15" s="106">
        <v>2</v>
      </c>
      <c r="C15" s="106">
        <v>1</v>
      </c>
      <c r="D15" s="106">
        <v>0</v>
      </c>
      <c r="E15" s="106">
        <v>4</v>
      </c>
      <c r="F15" s="111">
        <f t="shared" si="1"/>
        <v>7</v>
      </c>
      <c r="G15" s="112">
        <v>6</v>
      </c>
      <c r="H15" s="106">
        <v>2</v>
      </c>
      <c r="I15" s="106">
        <v>0</v>
      </c>
      <c r="J15" s="106">
        <v>6</v>
      </c>
      <c r="K15" s="106">
        <f t="shared" si="2"/>
        <v>14</v>
      </c>
      <c r="L15" s="533"/>
      <c r="M15" s="533"/>
      <c r="N15" s="287"/>
      <c r="O15" s="533"/>
      <c r="P15" s="533"/>
      <c r="Q15" s="287"/>
      <c r="R15" s="287"/>
      <c r="S15" s="287"/>
      <c r="T15" s="287"/>
      <c r="U15" s="287"/>
      <c r="V15" s="287"/>
      <c r="W15" s="287"/>
      <c r="X15" s="287"/>
      <c r="Y15" s="287"/>
      <c r="Z15" s="287"/>
      <c r="AA15" s="287"/>
    </row>
    <row r="16" spans="1:27">
      <c r="A16" s="68" t="s">
        <v>84</v>
      </c>
      <c r="B16" s="106">
        <v>2</v>
      </c>
      <c r="C16" s="106">
        <v>0</v>
      </c>
      <c r="D16" s="106">
        <v>0</v>
      </c>
      <c r="E16" s="106">
        <v>4</v>
      </c>
      <c r="F16" s="111">
        <f t="shared" si="1"/>
        <v>6</v>
      </c>
      <c r="G16" s="112">
        <v>3</v>
      </c>
      <c r="H16" s="106">
        <v>0</v>
      </c>
      <c r="I16" s="106">
        <v>0</v>
      </c>
      <c r="J16" s="106">
        <v>4</v>
      </c>
      <c r="K16" s="106">
        <f t="shared" si="2"/>
        <v>7</v>
      </c>
      <c r="L16" s="533"/>
      <c r="M16" s="533"/>
      <c r="N16" s="287"/>
      <c r="O16" s="533"/>
      <c r="P16" s="533"/>
      <c r="Q16" s="287"/>
      <c r="R16" s="287"/>
      <c r="S16" s="287"/>
      <c r="T16" s="287"/>
      <c r="U16" s="287"/>
      <c r="V16" s="287"/>
      <c r="W16" s="287"/>
      <c r="X16" s="287"/>
      <c r="Y16" s="287"/>
      <c r="Z16" s="287"/>
      <c r="AA16" s="287"/>
    </row>
    <row r="17" spans="1:27">
      <c r="A17" s="68" t="s">
        <v>85</v>
      </c>
      <c r="B17" s="106">
        <v>0</v>
      </c>
      <c r="C17" s="106">
        <v>0</v>
      </c>
      <c r="D17" s="106">
        <v>0</v>
      </c>
      <c r="E17" s="106">
        <v>1</v>
      </c>
      <c r="F17" s="111">
        <f t="shared" si="1"/>
        <v>1</v>
      </c>
      <c r="G17" s="112">
        <v>3</v>
      </c>
      <c r="H17" s="106">
        <v>1</v>
      </c>
      <c r="I17" s="106">
        <v>0</v>
      </c>
      <c r="J17" s="106">
        <v>1</v>
      </c>
      <c r="K17" s="106">
        <f t="shared" si="2"/>
        <v>5</v>
      </c>
      <c r="L17" s="533"/>
      <c r="M17" s="533"/>
      <c r="N17" s="287"/>
      <c r="O17" s="533"/>
      <c r="P17" s="533"/>
      <c r="Q17" s="287"/>
      <c r="R17" s="287"/>
      <c r="S17" s="287"/>
      <c r="T17" s="287"/>
      <c r="U17" s="287"/>
      <c r="V17" s="287"/>
      <c r="W17" s="287"/>
      <c r="X17" s="287"/>
      <c r="Y17" s="287"/>
      <c r="Z17" s="287"/>
      <c r="AA17" s="287"/>
    </row>
    <row r="18" spans="1:27">
      <c r="A18" s="68" t="s">
        <v>86</v>
      </c>
      <c r="B18" s="106">
        <v>0</v>
      </c>
      <c r="C18" s="106">
        <v>0</v>
      </c>
      <c r="D18" s="106">
        <v>0</v>
      </c>
      <c r="E18" s="106">
        <v>2</v>
      </c>
      <c r="F18" s="111">
        <f t="shared" si="1"/>
        <v>2</v>
      </c>
      <c r="G18" s="112">
        <v>2</v>
      </c>
      <c r="H18" s="106">
        <v>1</v>
      </c>
      <c r="I18" s="106">
        <v>0</v>
      </c>
      <c r="J18" s="106">
        <v>2</v>
      </c>
      <c r="K18" s="106">
        <f t="shared" si="2"/>
        <v>5</v>
      </c>
      <c r="L18" s="533"/>
      <c r="M18" s="533"/>
      <c r="N18" s="287"/>
      <c r="O18" s="533"/>
      <c r="P18" s="533"/>
      <c r="Q18" s="287"/>
      <c r="R18" s="287"/>
      <c r="S18" s="287"/>
      <c r="T18" s="287"/>
      <c r="U18" s="287"/>
      <c r="V18" s="287"/>
      <c r="W18" s="287"/>
      <c r="X18" s="287"/>
      <c r="Y18" s="287"/>
      <c r="Z18" s="287"/>
      <c r="AA18" s="287"/>
    </row>
    <row r="19" spans="1:27">
      <c r="A19" s="68" t="s">
        <v>87</v>
      </c>
      <c r="B19" s="106">
        <v>0</v>
      </c>
      <c r="C19" s="106">
        <v>0</v>
      </c>
      <c r="D19" s="106">
        <v>0</v>
      </c>
      <c r="E19" s="106">
        <v>0</v>
      </c>
      <c r="F19" s="111">
        <f t="shared" si="1"/>
        <v>0</v>
      </c>
      <c r="G19" s="112">
        <v>0</v>
      </c>
      <c r="H19" s="106">
        <v>0</v>
      </c>
      <c r="I19" s="106">
        <v>0</v>
      </c>
      <c r="J19" s="106">
        <v>0</v>
      </c>
      <c r="K19" s="106">
        <f t="shared" si="2"/>
        <v>0</v>
      </c>
      <c r="L19" s="533"/>
      <c r="M19" s="287"/>
      <c r="N19" s="287"/>
      <c r="O19" s="533"/>
      <c r="P19" s="287"/>
      <c r="Q19" s="287"/>
      <c r="R19" s="287"/>
      <c r="S19" s="287"/>
      <c r="T19" s="287"/>
      <c r="U19" s="287"/>
      <c r="V19" s="287"/>
      <c r="W19" s="287"/>
      <c r="X19" s="287"/>
      <c r="Y19" s="287"/>
      <c r="Z19" s="287"/>
      <c r="AA19" s="287"/>
    </row>
    <row r="20" spans="1:27">
      <c r="A20" s="68" t="s">
        <v>69</v>
      </c>
      <c r="B20" s="106">
        <v>0</v>
      </c>
      <c r="C20" s="106">
        <v>0</v>
      </c>
      <c r="D20" s="106">
        <v>0</v>
      </c>
      <c r="E20" s="106">
        <v>0</v>
      </c>
      <c r="F20" s="111">
        <f t="shared" si="1"/>
        <v>0</v>
      </c>
      <c r="G20" s="112">
        <v>0</v>
      </c>
      <c r="H20" s="106">
        <v>0</v>
      </c>
      <c r="I20" s="106">
        <v>0</v>
      </c>
      <c r="J20" s="106">
        <v>0</v>
      </c>
      <c r="K20" s="106">
        <f t="shared" si="2"/>
        <v>0</v>
      </c>
      <c r="L20" s="533"/>
      <c r="M20" s="533"/>
      <c r="N20" s="287"/>
      <c r="O20" s="533"/>
      <c r="P20" s="287"/>
      <c r="Q20" s="287"/>
      <c r="R20" s="287"/>
      <c r="S20" s="287"/>
      <c r="T20" s="287"/>
      <c r="U20" s="287"/>
      <c r="V20" s="287"/>
      <c r="W20" s="287"/>
      <c r="X20" s="287"/>
      <c r="Y20" s="287"/>
      <c r="Z20" s="287"/>
      <c r="AA20" s="287"/>
    </row>
    <row r="21" spans="1:27">
      <c r="A21" s="104" t="s">
        <v>88</v>
      </c>
      <c r="B21" s="105"/>
      <c r="C21" s="105"/>
      <c r="D21" s="105"/>
      <c r="E21" s="105"/>
      <c r="F21" s="170"/>
      <c r="G21" s="170"/>
      <c r="H21" s="105"/>
      <c r="I21" s="105"/>
      <c r="J21" s="105"/>
      <c r="K21" s="27"/>
      <c r="L21" s="287"/>
      <c r="M21" s="287"/>
      <c r="N21" s="287"/>
      <c r="O21" s="287"/>
      <c r="P21" s="287"/>
      <c r="Q21" s="287"/>
      <c r="R21" s="287"/>
      <c r="S21" s="287"/>
      <c r="T21" s="287"/>
      <c r="U21" s="287"/>
      <c r="V21" s="287"/>
      <c r="W21" s="287"/>
      <c r="X21" s="287"/>
      <c r="Y21" s="287"/>
      <c r="Z21" s="287"/>
      <c r="AA21" s="287"/>
    </row>
    <row r="22" spans="1:27">
      <c r="A22" s="68" t="s">
        <v>89</v>
      </c>
      <c r="B22" s="106">
        <v>0</v>
      </c>
      <c r="C22" s="106">
        <v>0</v>
      </c>
      <c r="D22" s="106">
        <v>0</v>
      </c>
      <c r="E22" s="106">
        <v>2</v>
      </c>
      <c r="F22" s="111">
        <f t="shared" ref="F22:F27" si="3">SUM(B22:E22)</f>
        <v>2</v>
      </c>
      <c r="G22" s="112">
        <v>1</v>
      </c>
      <c r="H22" s="106">
        <v>0</v>
      </c>
      <c r="I22" s="106">
        <v>0</v>
      </c>
      <c r="J22" s="106">
        <v>2</v>
      </c>
      <c r="K22" s="106">
        <f t="shared" ref="K22:K27" si="4">SUM(G22:J22)</f>
        <v>3</v>
      </c>
      <c r="L22" s="287"/>
      <c r="M22" s="287"/>
      <c r="N22" s="287"/>
      <c r="O22" s="287"/>
      <c r="P22" s="287"/>
      <c r="Q22" s="287"/>
      <c r="R22" s="287"/>
      <c r="S22" s="287"/>
      <c r="T22" s="287"/>
      <c r="U22" s="287"/>
      <c r="V22" s="287"/>
      <c r="W22" s="287"/>
      <c r="X22" s="287"/>
      <c r="Y22" s="287"/>
      <c r="Z22" s="287"/>
      <c r="AA22" s="287"/>
    </row>
    <row r="23" spans="1:27">
      <c r="A23" s="14">
        <v>2</v>
      </c>
      <c r="B23" s="106">
        <v>0</v>
      </c>
      <c r="C23" s="106">
        <v>0</v>
      </c>
      <c r="D23" s="106">
        <v>0</v>
      </c>
      <c r="E23" s="106">
        <v>3</v>
      </c>
      <c r="F23" s="111">
        <f t="shared" si="3"/>
        <v>3</v>
      </c>
      <c r="G23" s="112">
        <v>0</v>
      </c>
      <c r="H23" s="106">
        <v>0</v>
      </c>
      <c r="I23" s="106">
        <v>0</v>
      </c>
      <c r="J23" s="106">
        <v>3</v>
      </c>
      <c r="K23" s="106">
        <f t="shared" si="4"/>
        <v>3</v>
      </c>
      <c r="L23" s="287"/>
      <c r="M23" s="287"/>
      <c r="N23" s="287"/>
      <c r="O23" s="287"/>
      <c r="P23" s="287"/>
      <c r="Q23" s="287"/>
      <c r="R23" s="287"/>
      <c r="S23" s="287"/>
      <c r="T23" s="287"/>
      <c r="U23" s="287"/>
      <c r="V23" s="287"/>
      <c r="W23" s="287"/>
      <c r="X23" s="287"/>
      <c r="Y23" s="287"/>
      <c r="Z23" s="287"/>
      <c r="AA23" s="287"/>
    </row>
    <row r="24" spans="1:27">
      <c r="A24" s="14">
        <v>3</v>
      </c>
      <c r="B24" s="106">
        <v>0</v>
      </c>
      <c r="C24" s="106">
        <v>0</v>
      </c>
      <c r="D24" s="106">
        <v>0</v>
      </c>
      <c r="E24" s="106">
        <v>0</v>
      </c>
      <c r="F24" s="111">
        <f t="shared" si="3"/>
        <v>0</v>
      </c>
      <c r="G24" s="112">
        <v>1</v>
      </c>
      <c r="H24" s="106">
        <v>0</v>
      </c>
      <c r="I24" s="106">
        <v>0</v>
      </c>
      <c r="J24" s="106">
        <v>0</v>
      </c>
      <c r="K24" s="106">
        <f t="shared" si="4"/>
        <v>1</v>
      </c>
      <c r="L24" s="287"/>
      <c r="M24" s="287"/>
      <c r="N24" s="287"/>
      <c r="O24" s="287"/>
      <c r="P24" s="287"/>
      <c r="Q24" s="287"/>
      <c r="R24" s="287"/>
      <c r="S24" s="287"/>
      <c r="T24" s="287"/>
      <c r="U24" s="287"/>
      <c r="V24" s="287"/>
      <c r="W24" s="287"/>
      <c r="X24" s="287"/>
      <c r="Y24" s="287"/>
      <c r="Z24" s="287"/>
      <c r="AA24" s="287"/>
    </row>
    <row r="25" spans="1:27">
      <c r="A25" s="14">
        <v>4</v>
      </c>
      <c r="B25" s="106">
        <v>2</v>
      </c>
      <c r="C25" s="106">
        <v>0</v>
      </c>
      <c r="D25" s="106">
        <v>0</v>
      </c>
      <c r="E25" s="106">
        <v>4</v>
      </c>
      <c r="F25" s="111">
        <f t="shared" si="3"/>
        <v>6</v>
      </c>
      <c r="G25" s="112">
        <v>7</v>
      </c>
      <c r="H25" s="106">
        <v>0</v>
      </c>
      <c r="I25" s="106">
        <v>0</v>
      </c>
      <c r="J25" s="106">
        <v>5</v>
      </c>
      <c r="K25" s="106">
        <f t="shared" si="4"/>
        <v>12</v>
      </c>
      <c r="L25" s="287"/>
      <c r="M25" s="287"/>
      <c r="N25" s="287"/>
      <c r="O25" s="287"/>
      <c r="P25" s="287"/>
      <c r="Q25" s="287"/>
      <c r="R25" s="287"/>
      <c r="S25" s="287"/>
      <c r="T25" s="287"/>
      <c r="U25" s="287"/>
      <c r="V25" s="287"/>
      <c r="W25" s="287"/>
      <c r="X25" s="287"/>
      <c r="Y25" s="287"/>
      <c r="Z25" s="287"/>
      <c r="AA25" s="287"/>
    </row>
    <row r="26" spans="1:27">
      <c r="A26" s="68" t="s">
        <v>90</v>
      </c>
      <c r="B26" s="106">
        <v>4</v>
      </c>
      <c r="C26" s="106">
        <v>1</v>
      </c>
      <c r="D26" s="106">
        <v>0</v>
      </c>
      <c r="E26" s="106">
        <v>2</v>
      </c>
      <c r="F26" s="111">
        <f t="shared" si="3"/>
        <v>7</v>
      </c>
      <c r="G26" s="112">
        <v>10</v>
      </c>
      <c r="H26" s="106">
        <v>4</v>
      </c>
      <c r="I26" s="106">
        <v>0</v>
      </c>
      <c r="J26" s="106">
        <v>3</v>
      </c>
      <c r="K26" s="106">
        <f t="shared" si="4"/>
        <v>17</v>
      </c>
      <c r="L26" s="287"/>
      <c r="M26" s="287"/>
      <c r="N26" s="287"/>
      <c r="O26" s="287"/>
      <c r="P26" s="287"/>
      <c r="Q26" s="287"/>
      <c r="R26" s="287"/>
      <c r="S26" s="287"/>
      <c r="T26" s="287"/>
      <c r="U26" s="287"/>
      <c r="V26" s="287"/>
      <c r="W26" s="287"/>
      <c r="X26" s="287"/>
      <c r="Y26" s="287"/>
      <c r="Z26" s="287"/>
      <c r="AA26" s="287"/>
    </row>
    <row r="27" spans="1:27">
      <c r="A27" s="68" t="s">
        <v>69</v>
      </c>
      <c r="B27" s="106">
        <v>0</v>
      </c>
      <c r="C27" s="106">
        <v>0</v>
      </c>
      <c r="D27" s="106">
        <v>0</v>
      </c>
      <c r="E27" s="106">
        <v>0</v>
      </c>
      <c r="F27" s="111">
        <f t="shared" si="3"/>
        <v>0</v>
      </c>
      <c r="G27" s="112">
        <v>0</v>
      </c>
      <c r="H27" s="106">
        <v>0</v>
      </c>
      <c r="I27" s="106">
        <v>0</v>
      </c>
      <c r="J27" s="106">
        <v>0</v>
      </c>
      <c r="K27" s="106">
        <f t="shared" si="4"/>
        <v>0</v>
      </c>
      <c r="L27" s="287"/>
      <c r="M27" s="287"/>
      <c r="N27" s="287"/>
      <c r="O27" s="287"/>
      <c r="P27" s="287"/>
      <c r="Q27" s="287"/>
      <c r="R27" s="287"/>
      <c r="S27" s="287"/>
      <c r="T27" s="287"/>
      <c r="U27" s="287"/>
      <c r="V27" s="287"/>
      <c r="W27" s="287"/>
      <c r="X27" s="287"/>
      <c r="Y27" s="287"/>
      <c r="Z27" s="287"/>
      <c r="AA27" s="287"/>
    </row>
    <row r="28" spans="1:27">
      <c r="A28" s="104" t="s">
        <v>119</v>
      </c>
      <c r="B28" s="105"/>
      <c r="C28" s="105"/>
      <c r="D28" s="105"/>
      <c r="E28" s="105"/>
      <c r="F28" s="170"/>
      <c r="G28" s="170"/>
      <c r="H28" s="105"/>
      <c r="I28" s="105"/>
      <c r="J28" s="105"/>
      <c r="K28" s="27"/>
      <c r="L28" s="287"/>
      <c r="M28" s="287"/>
      <c r="N28" s="287"/>
      <c r="O28" s="287"/>
      <c r="P28" s="287"/>
      <c r="Q28" s="287"/>
      <c r="R28" s="287"/>
      <c r="S28" s="287"/>
      <c r="T28" s="287"/>
      <c r="U28" s="287"/>
      <c r="V28" s="287"/>
      <c r="W28" s="287"/>
      <c r="X28" s="287"/>
      <c r="Y28" s="287"/>
      <c r="Z28" s="287"/>
      <c r="AA28" s="287"/>
    </row>
    <row r="29" spans="1:27" s="99" customFormat="1">
      <c r="A29" s="106" t="s">
        <v>118</v>
      </c>
      <c r="B29" s="106">
        <v>0</v>
      </c>
      <c r="C29" s="106">
        <v>0</v>
      </c>
      <c r="D29" s="106">
        <v>0</v>
      </c>
      <c r="E29" s="106">
        <v>0</v>
      </c>
      <c r="F29" s="111">
        <f t="shared" ref="F29:F33" si="5">SUM(B29:E29)</f>
        <v>0</v>
      </c>
      <c r="G29" s="112">
        <v>0</v>
      </c>
      <c r="H29" s="106">
        <v>0</v>
      </c>
      <c r="I29" s="106">
        <v>0</v>
      </c>
      <c r="J29" s="106">
        <v>0</v>
      </c>
      <c r="K29" s="106">
        <f t="shared" ref="K29:K33" si="6">SUM(G29:J29)</f>
        <v>0</v>
      </c>
    </row>
    <row r="30" spans="1:27" s="99" customFormat="1">
      <c r="A30" s="106" t="s">
        <v>70</v>
      </c>
      <c r="B30" s="106">
        <v>0</v>
      </c>
      <c r="C30" s="106">
        <v>0</v>
      </c>
      <c r="D30" s="106">
        <v>0</v>
      </c>
      <c r="E30" s="106">
        <v>3</v>
      </c>
      <c r="F30" s="111">
        <f t="shared" si="5"/>
        <v>3</v>
      </c>
      <c r="G30" s="112">
        <v>3</v>
      </c>
      <c r="H30" s="106">
        <v>0</v>
      </c>
      <c r="I30" s="106">
        <v>0</v>
      </c>
      <c r="J30" s="106">
        <v>4</v>
      </c>
      <c r="K30" s="106">
        <f t="shared" si="6"/>
        <v>7</v>
      </c>
    </row>
    <row r="31" spans="1:27" s="99" customFormat="1">
      <c r="A31" s="106" t="s">
        <v>71</v>
      </c>
      <c r="B31" s="106">
        <v>6</v>
      </c>
      <c r="C31" s="106">
        <v>1</v>
      </c>
      <c r="D31" s="106">
        <v>0</v>
      </c>
      <c r="E31" s="106">
        <v>8</v>
      </c>
      <c r="F31" s="111">
        <f t="shared" si="5"/>
        <v>15</v>
      </c>
      <c r="G31" s="112">
        <v>15</v>
      </c>
      <c r="H31" s="106">
        <v>4</v>
      </c>
      <c r="I31" s="106">
        <v>0</v>
      </c>
      <c r="J31" s="106">
        <v>9</v>
      </c>
      <c r="K31" s="106">
        <f t="shared" si="6"/>
        <v>28</v>
      </c>
      <c r="L31" s="533"/>
      <c r="M31" s="533"/>
      <c r="N31" s="533"/>
      <c r="O31" s="533"/>
      <c r="P31" s="533"/>
    </row>
    <row r="32" spans="1:27" s="99" customFormat="1">
      <c r="A32" s="106" t="s">
        <v>72</v>
      </c>
      <c r="B32" s="106">
        <v>0</v>
      </c>
      <c r="C32" s="106">
        <v>0</v>
      </c>
      <c r="D32" s="106">
        <v>0</v>
      </c>
      <c r="E32" s="106">
        <v>0</v>
      </c>
      <c r="F32" s="111">
        <f t="shared" si="5"/>
        <v>0</v>
      </c>
      <c r="G32" s="112">
        <v>0</v>
      </c>
      <c r="H32" s="106">
        <v>0</v>
      </c>
      <c r="I32" s="106">
        <v>0</v>
      </c>
      <c r="J32" s="106">
        <v>0</v>
      </c>
      <c r="K32" s="106">
        <f t="shared" si="6"/>
        <v>0</v>
      </c>
    </row>
    <row r="33" spans="1:27" s="99" customFormat="1">
      <c r="A33" s="106" t="s">
        <v>69</v>
      </c>
      <c r="B33" s="106">
        <v>0</v>
      </c>
      <c r="C33" s="106">
        <v>0</v>
      </c>
      <c r="D33" s="106">
        <v>0</v>
      </c>
      <c r="E33" s="106">
        <v>0</v>
      </c>
      <c r="F33" s="111">
        <f t="shared" si="5"/>
        <v>0</v>
      </c>
      <c r="G33" s="112">
        <v>1</v>
      </c>
      <c r="H33" s="106">
        <v>0</v>
      </c>
      <c r="I33" s="106">
        <v>0</v>
      </c>
      <c r="J33" s="106">
        <v>0</v>
      </c>
      <c r="K33" s="106">
        <f t="shared" si="6"/>
        <v>1</v>
      </c>
    </row>
    <row r="34" spans="1:27">
      <c r="A34" s="104" t="s">
        <v>1</v>
      </c>
      <c r="B34" s="105"/>
      <c r="C34" s="105"/>
      <c r="D34" s="105"/>
      <c r="E34" s="105"/>
      <c r="F34" s="170"/>
      <c r="G34" s="170"/>
      <c r="H34" s="105"/>
      <c r="I34" s="105"/>
      <c r="J34" s="105"/>
      <c r="K34" s="27"/>
      <c r="L34" s="287"/>
      <c r="M34" s="287"/>
      <c r="N34" s="287"/>
      <c r="O34" s="287"/>
      <c r="P34" s="287"/>
      <c r="Q34" s="287"/>
      <c r="R34" s="287"/>
      <c r="S34" s="287"/>
      <c r="T34" s="287"/>
      <c r="U34" s="287"/>
      <c r="V34" s="287"/>
      <c r="W34" s="287"/>
      <c r="X34" s="287"/>
      <c r="Y34" s="287"/>
      <c r="Z34" s="287"/>
      <c r="AA34" s="287"/>
    </row>
    <row r="35" spans="1:27" s="99" customFormat="1">
      <c r="A35" s="106" t="s">
        <v>112</v>
      </c>
      <c r="B35" s="106">
        <v>0</v>
      </c>
      <c r="C35" s="106">
        <v>0</v>
      </c>
      <c r="D35" s="106">
        <v>0</v>
      </c>
      <c r="E35" s="106">
        <v>0</v>
      </c>
      <c r="F35" s="111">
        <f t="shared" ref="F35:F40" si="7">SUM(B35:E35)</f>
        <v>0</v>
      </c>
      <c r="G35" s="112">
        <v>0</v>
      </c>
      <c r="H35" s="106">
        <v>0</v>
      </c>
      <c r="I35" s="106">
        <v>0</v>
      </c>
      <c r="J35" s="106">
        <v>0</v>
      </c>
      <c r="K35" s="106">
        <f t="shared" ref="K35:K40" si="8">SUM(G35:J35)</f>
        <v>0</v>
      </c>
    </row>
    <row r="36" spans="1:27" s="99" customFormat="1">
      <c r="A36" s="106" t="s">
        <v>115</v>
      </c>
      <c r="B36" s="106">
        <v>0</v>
      </c>
      <c r="C36" s="106">
        <v>0</v>
      </c>
      <c r="D36" s="106">
        <v>0</v>
      </c>
      <c r="E36" s="106">
        <v>1</v>
      </c>
      <c r="F36" s="111">
        <f t="shared" si="7"/>
        <v>1</v>
      </c>
      <c r="G36" s="112">
        <v>0</v>
      </c>
      <c r="H36" s="106">
        <v>0</v>
      </c>
      <c r="I36" s="106">
        <v>0</v>
      </c>
      <c r="J36" s="106">
        <v>1</v>
      </c>
      <c r="K36" s="106">
        <f t="shared" si="8"/>
        <v>1</v>
      </c>
    </row>
    <row r="37" spans="1:27" s="99" customFormat="1">
      <c r="A37" s="106" t="s">
        <v>113</v>
      </c>
      <c r="B37" s="106">
        <v>0</v>
      </c>
      <c r="C37" s="106">
        <v>0</v>
      </c>
      <c r="D37" s="106">
        <v>0</v>
      </c>
      <c r="E37" s="106">
        <v>1</v>
      </c>
      <c r="F37" s="111">
        <f t="shared" si="7"/>
        <v>1</v>
      </c>
      <c r="G37" s="112">
        <v>2</v>
      </c>
      <c r="H37" s="106">
        <v>0</v>
      </c>
      <c r="I37" s="106">
        <v>0</v>
      </c>
      <c r="J37" s="106">
        <v>2</v>
      </c>
      <c r="K37" s="106">
        <f t="shared" si="8"/>
        <v>4</v>
      </c>
    </row>
    <row r="38" spans="1:27" s="99" customFormat="1">
      <c r="A38" s="106" t="s">
        <v>114</v>
      </c>
      <c r="B38" s="106">
        <v>6</v>
      </c>
      <c r="C38" s="106">
        <v>1</v>
      </c>
      <c r="D38" s="106">
        <v>0</v>
      </c>
      <c r="E38" s="106">
        <v>9</v>
      </c>
      <c r="F38" s="111">
        <f t="shared" si="7"/>
        <v>16</v>
      </c>
      <c r="G38" s="112">
        <v>16</v>
      </c>
      <c r="H38" s="106">
        <v>4</v>
      </c>
      <c r="I38" s="106">
        <v>0</v>
      </c>
      <c r="J38" s="106">
        <v>10</v>
      </c>
      <c r="K38" s="106">
        <f t="shared" si="8"/>
        <v>30</v>
      </c>
    </row>
    <row r="39" spans="1:27" s="99" customFormat="1">
      <c r="A39" s="106" t="s">
        <v>116</v>
      </c>
      <c r="B39" s="106">
        <v>0</v>
      </c>
      <c r="C39" s="106">
        <v>0</v>
      </c>
      <c r="D39" s="106">
        <v>0</v>
      </c>
      <c r="E39" s="106">
        <v>0</v>
      </c>
      <c r="F39" s="111">
        <f t="shared" si="7"/>
        <v>0</v>
      </c>
      <c r="G39" s="112">
        <v>0</v>
      </c>
      <c r="H39" s="106">
        <v>0</v>
      </c>
      <c r="I39" s="106">
        <v>0</v>
      </c>
      <c r="J39" s="106">
        <v>0</v>
      </c>
      <c r="K39" s="106">
        <f t="shared" si="8"/>
        <v>0</v>
      </c>
    </row>
    <row r="40" spans="1:27" s="99" customFormat="1">
      <c r="A40" s="107" t="s">
        <v>69</v>
      </c>
      <c r="B40" s="107">
        <v>0</v>
      </c>
      <c r="C40" s="107">
        <v>0</v>
      </c>
      <c r="D40" s="107">
        <v>0</v>
      </c>
      <c r="E40" s="107">
        <v>0</v>
      </c>
      <c r="F40" s="113">
        <f t="shared" si="7"/>
        <v>0</v>
      </c>
      <c r="G40" s="114">
        <v>1</v>
      </c>
      <c r="H40" s="107">
        <v>0</v>
      </c>
      <c r="I40" s="106">
        <v>0</v>
      </c>
      <c r="J40" s="107">
        <v>0</v>
      </c>
      <c r="K40" s="107">
        <f t="shared" si="8"/>
        <v>1</v>
      </c>
    </row>
    <row r="41" spans="1:27">
      <c r="A41" s="170" t="s">
        <v>408</v>
      </c>
      <c r="B41" s="104"/>
      <c r="C41" s="104"/>
      <c r="D41" s="104"/>
      <c r="E41" s="104"/>
      <c r="F41" s="104"/>
      <c r="G41" s="104"/>
      <c r="H41" s="104"/>
      <c r="I41" s="104"/>
      <c r="J41" s="104"/>
      <c r="K41" s="104"/>
      <c r="L41" s="421"/>
      <c r="M41" s="421"/>
    </row>
    <row r="42" spans="1:27" s="99" customFormat="1">
      <c r="A42" s="106" t="s">
        <v>91</v>
      </c>
      <c r="B42" s="106">
        <v>0</v>
      </c>
      <c r="C42" s="106">
        <v>0</v>
      </c>
      <c r="D42" s="106">
        <v>0</v>
      </c>
      <c r="E42" s="106">
        <v>0</v>
      </c>
      <c r="F42" s="111">
        <f t="shared" ref="F42:F62" si="9">SUM(B42:E42)</f>
        <v>0</v>
      </c>
      <c r="G42" s="106">
        <v>3</v>
      </c>
      <c r="H42" s="106">
        <v>0</v>
      </c>
      <c r="I42" s="106">
        <v>0</v>
      </c>
      <c r="J42" s="106">
        <v>0</v>
      </c>
      <c r="K42" s="106">
        <f t="shared" ref="K42:K62" si="10">SUM(G42:J42)</f>
        <v>3</v>
      </c>
    </row>
    <row r="43" spans="1:27" s="99" customFormat="1">
      <c r="A43" s="106" t="s">
        <v>92</v>
      </c>
      <c r="B43" s="106">
        <v>0</v>
      </c>
      <c r="C43" s="106">
        <v>0</v>
      </c>
      <c r="D43" s="106">
        <v>0</v>
      </c>
      <c r="E43" s="106">
        <v>0</v>
      </c>
      <c r="F43" s="111">
        <f t="shared" si="9"/>
        <v>0</v>
      </c>
      <c r="G43" s="106">
        <v>0</v>
      </c>
      <c r="H43" s="106">
        <v>0</v>
      </c>
      <c r="I43" s="106">
        <v>0</v>
      </c>
      <c r="J43" s="106">
        <v>0</v>
      </c>
      <c r="K43" s="106">
        <f t="shared" si="10"/>
        <v>0</v>
      </c>
    </row>
    <row r="44" spans="1:27" s="99" customFormat="1">
      <c r="A44" s="106" t="s">
        <v>93</v>
      </c>
      <c r="B44" s="106">
        <v>0</v>
      </c>
      <c r="C44" s="106">
        <v>1</v>
      </c>
      <c r="D44" s="106">
        <v>0</v>
      </c>
      <c r="E44" s="106">
        <v>0</v>
      </c>
      <c r="F44" s="111">
        <f t="shared" si="9"/>
        <v>1</v>
      </c>
      <c r="G44" s="106">
        <v>1</v>
      </c>
      <c r="H44" s="106">
        <v>1</v>
      </c>
      <c r="I44" s="106">
        <v>0</v>
      </c>
      <c r="J44" s="106">
        <v>0</v>
      </c>
      <c r="K44" s="106">
        <f t="shared" si="10"/>
        <v>2</v>
      </c>
    </row>
    <row r="45" spans="1:27" s="99" customFormat="1">
      <c r="A45" s="106" t="s">
        <v>94</v>
      </c>
      <c r="B45" s="106">
        <v>0</v>
      </c>
      <c r="C45" s="106">
        <v>0</v>
      </c>
      <c r="D45" s="106">
        <v>0</v>
      </c>
      <c r="E45" s="106">
        <v>0</v>
      </c>
      <c r="F45" s="111">
        <f t="shared" si="9"/>
        <v>0</v>
      </c>
      <c r="G45" s="106">
        <v>1</v>
      </c>
      <c r="H45" s="106">
        <v>2</v>
      </c>
      <c r="I45" s="106">
        <v>0</v>
      </c>
      <c r="J45" s="106">
        <v>0</v>
      </c>
      <c r="K45" s="106">
        <f t="shared" si="10"/>
        <v>3</v>
      </c>
    </row>
    <row r="46" spans="1:27" s="99" customFormat="1">
      <c r="A46" s="106" t="s">
        <v>95</v>
      </c>
      <c r="B46" s="106">
        <v>1</v>
      </c>
      <c r="C46" s="106">
        <v>0</v>
      </c>
      <c r="D46" s="106">
        <v>0</v>
      </c>
      <c r="E46" s="106">
        <v>1</v>
      </c>
      <c r="F46" s="111">
        <f t="shared" si="9"/>
        <v>2</v>
      </c>
      <c r="G46" s="106">
        <v>3</v>
      </c>
      <c r="H46" s="106">
        <v>0</v>
      </c>
      <c r="I46" s="106">
        <v>0</v>
      </c>
      <c r="J46" s="106">
        <v>1</v>
      </c>
      <c r="K46" s="106">
        <f t="shared" si="10"/>
        <v>4</v>
      </c>
    </row>
    <row r="47" spans="1:27" s="99" customFormat="1">
      <c r="A47" s="106" t="s">
        <v>96</v>
      </c>
      <c r="B47" s="106">
        <v>1</v>
      </c>
      <c r="C47" s="106">
        <v>0</v>
      </c>
      <c r="D47" s="106">
        <v>0</v>
      </c>
      <c r="E47" s="106">
        <v>0</v>
      </c>
      <c r="F47" s="111">
        <f t="shared" si="9"/>
        <v>1</v>
      </c>
      <c r="G47" s="106">
        <v>1</v>
      </c>
      <c r="H47" s="106">
        <v>0</v>
      </c>
      <c r="I47" s="106">
        <v>0</v>
      </c>
      <c r="J47" s="106">
        <v>0</v>
      </c>
      <c r="K47" s="106">
        <f t="shared" si="10"/>
        <v>1</v>
      </c>
    </row>
    <row r="48" spans="1:27" s="99" customFormat="1">
      <c r="A48" s="106" t="s">
        <v>97</v>
      </c>
      <c r="B48" s="106">
        <v>1</v>
      </c>
      <c r="C48" s="106">
        <v>0</v>
      </c>
      <c r="D48" s="106">
        <v>0</v>
      </c>
      <c r="E48" s="106">
        <v>0</v>
      </c>
      <c r="F48" s="111">
        <f t="shared" si="9"/>
        <v>1</v>
      </c>
      <c r="G48" s="106">
        <v>2</v>
      </c>
      <c r="H48" s="106">
        <v>0</v>
      </c>
      <c r="I48" s="106">
        <v>0</v>
      </c>
      <c r="J48" s="106">
        <v>0</v>
      </c>
      <c r="K48" s="106">
        <f t="shared" si="10"/>
        <v>2</v>
      </c>
    </row>
    <row r="49" spans="1:14" s="99" customFormat="1">
      <c r="A49" s="106" t="s">
        <v>98</v>
      </c>
      <c r="B49" s="106">
        <v>0</v>
      </c>
      <c r="C49" s="106">
        <v>0</v>
      </c>
      <c r="D49" s="106">
        <v>0</v>
      </c>
      <c r="E49" s="106">
        <v>0</v>
      </c>
      <c r="F49" s="111">
        <f t="shared" si="9"/>
        <v>0</v>
      </c>
      <c r="G49" s="106">
        <v>1</v>
      </c>
      <c r="H49" s="106">
        <v>0</v>
      </c>
      <c r="I49" s="106">
        <v>0</v>
      </c>
      <c r="J49" s="106">
        <v>0</v>
      </c>
      <c r="K49" s="106">
        <f t="shared" si="10"/>
        <v>1</v>
      </c>
    </row>
    <row r="50" spans="1:14" s="99" customFormat="1">
      <c r="A50" s="106" t="s">
        <v>99</v>
      </c>
      <c r="B50" s="106">
        <v>0</v>
      </c>
      <c r="C50" s="106">
        <v>0</v>
      </c>
      <c r="D50" s="106">
        <v>0</v>
      </c>
      <c r="E50" s="106">
        <v>1</v>
      </c>
      <c r="F50" s="111">
        <f t="shared" si="9"/>
        <v>1</v>
      </c>
      <c r="G50" s="106">
        <v>0</v>
      </c>
      <c r="H50" s="106">
        <v>0</v>
      </c>
      <c r="I50" s="106">
        <v>0</v>
      </c>
      <c r="J50" s="106">
        <v>1</v>
      </c>
      <c r="K50" s="106">
        <f t="shared" si="10"/>
        <v>1</v>
      </c>
    </row>
    <row r="51" spans="1:14" s="99" customFormat="1">
      <c r="A51" s="106" t="s">
        <v>100</v>
      </c>
      <c r="B51" s="106">
        <v>0</v>
      </c>
      <c r="C51" s="106">
        <v>0</v>
      </c>
      <c r="D51" s="106">
        <v>0</v>
      </c>
      <c r="E51" s="106">
        <v>0</v>
      </c>
      <c r="F51" s="111">
        <f t="shared" si="9"/>
        <v>0</v>
      </c>
      <c r="G51" s="106">
        <v>1</v>
      </c>
      <c r="H51" s="106">
        <v>0</v>
      </c>
      <c r="I51" s="106">
        <v>0</v>
      </c>
      <c r="J51" s="106">
        <v>0</v>
      </c>
      <c r="K51" s="106">
        <f t="shared" si="10"/>
        <v>1</v>
      </c>
    </row>
    <row r="52" spans="1:14" s="99" customFormat="1">
      <c r="A52" s="106" t="s">
        <v>101</v>
      </c>
      <c r="B52" s="106">
        <v>1</v>
      </c>
      <c r="C52" s="106">
        <v>0</v>
      </c>
      <c r="D52" s="106">
        <v>0</v>
      </c>
      <c r="E52" s="106">
        <v>0</v>
      </c>
      <c r="F52" s="111">
        <f t="shared" si="9"/>
        <v>1</v>
      </c>
      <c r="G52" s="106">
        <v>2</v>
      </c>
      <c r="H52" s="106">
        <v>0</v>
      </c>
      <c r="I52" s="106">
        <v>0</v>
      </c>
      <c r="J52" s="106">
        <v>0</v>
      </c>
      <c r="K52" s="106">
        <f t="shared" si="10"/>
        <v>2</v>
      </c>
    </row>
    <row r="53" spans="1:14" s="99" customFormat="1">
      <c r="A53" s="106" t="s">
        <v>102</v>
      </c>
      <c r="B53" s="106">
        <v>0</v>
      </c>
      <c r="C53" s="106">
        <v>0</v>
      </c>
      <c r="D53" s="106">
        <v>0</v>
      </c>
      <c r="E53" s="106">
        <v>1</v>
      </c>
      <c r="F53" s="111">
        <f t="shared" si="9"/>
        <v>1</v>
      </c>
      <c r="G53" s="106">
        <v>1</v>
      </c>
      <c r="H53" s="106">
        <v>0</v>
      </c>
      <c r="I53" s="106">
        <v>0</v>
      </c>
      <c r="J53" s="106">
        <v>1</v>
      </c>
      <c r="K53" s="106">
        <f t="shared" si="10"/>
        <v>2</v>
      </c>
    </row>
    <row r="54" spans="1:14" s="99" customFormat="1">
      <c r="A54" s="106" t="s">
        <v>103</v>
      </c>
      <c r="B54" s="106">
        <v>1</v>
      </c>
      <c r="C54" s="106">
        <v>0</v>
      </c>
      <c r="D54" s="106">
        <v>0</v>
      </c>
      <c r="E54" s="106">
        <v>1</v>
      </c>
      <c r="F54" s="111">
        <f t="shared" si="9"/>
        <v>2</v>
      </c>
      <c r="G54" s="106">
        <v>2</v>
      </c>
      <c r="H54" s="106">
        <v>1</v>
      </c>
      <c r="I54" s="106">
        <v>0</v>
      </c>
      <c r="J54" s="106">
        <v>1</v>
      </c>
      <c r="K54" s="106">
        <f t="shared" si="10"/>
        <v>4</v>
      </c>
    </row>
    <row r="55" spans="1:14" s="99" customFormat="1">
      <c r="A55" s="106" t="s">
        <v>104</v>
      </c>
      <c r="B55" s="106">
        <v>1</v>
      </c>
      <c r="C55" s="106">
        <v>0</v>
      </c>
      <c r="D55" s="106">
        <v>0</v>
      </c>
      <c r="E55" s="106">
        <v>0</v>
      </c>
      <c r="F55" s="111">
        <f t="shared" si="9"/>
        <v>1</v>
      </c>
      <c r="G55" s="106">
        <v>1</v>
      </c>
      <c r="H55" s="106">
        <v>0</v>
      </c>
      <c r="I55" s="106">
        <v>0</v>
      </c>
      <c r="J55" s="106">
        <v>1</v>
      </c>
      <c r="K55" s="106">
        <f t="shared" si="10"/>
        <v>2</v>
      </c>
    </row>
    <row r="56" spans="1:14" s="99" customFormat="1">
      <c r="A56" s="106" t="s">
        <v>105</v>
      </c>
      <c r="B56" s="106">
        <v>0</v>
      </c>
      <c r="C56" s="106">
        <v>0</v>
      </c>
      <c r="D56" s="106">
        <v>0</v>
      </c>
      <c r="E56" s="106">
        <v>0</v>
      </c>
      <c r="F56" s="111">
        <f t="shared" si="9"/>
        <v>0</v>
      </c>
      <c r="G56" s="106">
        <v>0</v>
      </c>
      <c r="H56" s="106">
        <v>0</v>
      </c>
      <c r="I56" s="106">
        <v>0</v>
      </c>
      <c r="J56" s="106">
        <v>0</v>
      </c>
      <c r="K56" s="106">
        <f t="shared" si="10"/>
        <v>0</v>
      </c>
    </row>
    <row r="57" spans="1:14" s="99" customFormat="1">
      <c r="A57" s="106" t="s">
        <v>106</v>
      </c>
      <c r="B57" s="106">
        <v>0</v>
      </c>
      <c r="C57" s="106">
        <v>0</v>
      </c>
      <c r="D57" s="106">
        <v>0</v>
      </c>
      <c r="E57" s="106">
        <v>0</v>
      </c>
      <c r="F57" s="111">
        <f t="shared" si="9"/>
        <v>0</v>
      </c>
      <c r="G57" s="106">
        <v>0</v>
      </c>
      <c r="H57" s="106">
        <v>0</v>
      </c>
      <c r="I57" s="106">
        <v>0</v>
      </c>
      <c r="J57" s="106">
        <v>0</v>
      </c>
      <c r="K57" s="106">
        <f t="shared" si="10"/>
        <v>0</v>
      </c>
    </row>
    <row r="58" spans="1:14" s="99" customFormat="1">
      <c r="A58" s="106" t="s">
        <v>107</v>
      </c>
      <c r="B58" s="106">
        <v>0</v>
      </c>
      <c r="C58" s="106">
        <v>0</v>
      </c>
      <c r="D58" s="106">
        <v>0</v>
      </c>
      <c r="E58" s="106">
        <v>0</v>
      </c>
      <c r="F58" s="111">
        <f t="shared" si="9"/>
        <v>0</v>
      </c>
      <c r="G58" s="106">
        <v>0</v>
      </c>
      <c r="H58" s="106">
        <v>0</v>
      </c>
      <c r="I58" s="106">
        <v>0</v>
      </c>
      <c r="J58" s="106">
        <v>0</v>
      </c>
      <c r="K58" s="106">
        <f t="shared" si="10"/>
        <v>0</v>
      </c>
    </row>
    <row r="59" spans="1:14" s="99" customFormat="1">
      <c r="A59" s="106" t="s">
        <v>108</v>
      </c>
      <c r="B59" s="106">
        <v>0</v>
      </c>
      <c r="C59" s="106">
        <v>0</v>
      </c>
      <c r="D59" s="106">
        <v>0</v>
      </c>
      <c r="E59" s="106">
        <v>5</v>
      </c>
      <c r="F59" s="111">
        <f t="shared" si="9"/>
        <v>5</v>
      </c>
      <c r="G59" s="106">
        <v>0</v>
      </c>
      <c r="H59" s="106">
        <v>0</v>
      </c>
      <c r="I59" s="106">
        <v>0</v>
      </c>
      <c r="J59" s="106">
        <v>6</v>
      </c>
      <c r="K59" s="106">
        <f t="shared" si="10"/>
        <v>6</v>
      </c>
    </row>
    <row r="60" spans="1:14" s="99" customFormat="1">
      <c r="A60" s="106" t="s">
        <v>109</v>
      </c>
      <c r="B60" s="106">
        <v>0</v>
      </c>
      <c r="C60" s="106">
        <v>0</v>
      </c>
      <c r="D60" s="106">
        <v>0</v>
      </c>
      <c r="E60" s="106">
        <v>0</v>
      </c>
      <c r="F60" s="111">
        <f t="shared" si="9"/>
        <v>0</v>
      </c>
      <c r="G60" s="106">
        <v>0</v>
      </c>
      <c r="H60" s="106">
        <v>0</v>
      </c>
      <c r="I60" s="106">
        <v>0</v>
      </c>
      <c r="J60" s="106">
        <v>0</v>
      </c>
      <c r="K60" s="106">
        <f t="shared" si="10"/>
        <v>0</v>
      </c>
    </row>
    <row r="61" spans="1:14" s="99" customFormat="1">
      <c r="A61" s="106" t="s">
        <v>110</v>
      </c>
      <c r="B61" s="106">
        <v>0</v>
      </c>
      <c r="C61" s="106">
        <v>0</v>
      </c>
      <c r="D61" s="106">
        <v>0</v>
      </c>
      <c r="E61" s="106">
        <v>2</v>
      </c>
      <c r="F61" s="111">
        <f t="shared" si="9"/>
        <v>2</v>
      </c>
      <c r="G61" s="106">
        <v>0</v>
      </c>
      <c r="H61" s="106">
        <v>0</v>
      </c>
      <c r="I61" s="106">
        <v>0</v>
      </c>
      <c r="J61" s="106">
        <v>2</v>
      </c>
      <c r="K61" s="106">
        <f t="shared" si="10"/>
        <v>2</v>
      </c>
    </row>
    <row r="62" spans="1:14" s="99" customFormat="1">
      <c r="A62" s="442" t="s">
        <v>69</v>
      </c>
      <c r="B62" s="107">
        <v>0</v>
      </c>
      <c r="C62" s="107">
        <v>0</v>
      </c>
      <c r="D62" s="107">
        <v>0</v>
      </c>
      <c r="E62" s="107">
        <v>0</v>
      </c>
      <c r="F62" s="113">
        <f t="shared" si="9"/>
        <v>0</v>
      </c>
      <c r="G62" s="107">
        <v>0</v>
      </c>
      <c r="H62" s="107">
        <v>0</v>
      </c>
      <c r="I62" s="107">
        <v>0</v>
      </c>
      <c r="J62" s="107">
        <v>0</v>
      </c>
      <c r="K62" s="107">
        <f t="shared" si="10"/>
        <v>0</v>
      </c>
    </row>
    <row r="63" spans="1:14" ht="26.25" customHeight="1">
      <c r="A63" s="664" t="s">
        <v>544</v>
      </c>
      <c r="B63" s="664"/>
      <c r="C63" s="664"/>
      <c r="D63" s="664"/>
      <c r="E63" s="664"/>
      <c r="F63" s="664"/>
      <c r="G63" s="664"/>
      <c r="H63" s="664"/>
      <c r="I63" s="664"/>
      <c r="J63" s="664"/>
      <c r="K63" s="664"/>
      <c r="L63" s="664"/>
      <c r="M63" s="664"/>
      <c r="N63" s="664"/>
    </row>
    <row r="64" spans="1:14">
      <c r="A64" s="79"/>
    </row>
    <row r="66" spans="1:14" ht="35.25" customHeight="1">
      <c r="A66" s="625" t="str">
        <f>Contents!E34</f>
        <v xml:space="preserve">Table 30: Number of infant deaths classified as sudden infant death syndrome (SIDS) and sudden unexpected death in infancy (SUDI) for each ethnic group, by sex, maternal age group, deprivation quintile of residence, gestational age and birthweight, 2008–2012
</v>
      </c>
      <c r="B66" s="625"/>
      <c r="C66" s="625"/>
      <c r="D66" s="625"/>
      <c r="E66" s="625"/>
      <c r="F66" s="625"/>
      <c r="G66" s="625"/>
      <c r="H66" s="625"/>
      <c r="I66" s="625"/>
      <c r="J66" s="625"/>
      <c r="K66" s="625"/>
      <c r="L66" s="625"/>
      <c r="M66" s="625"/>
      <c r="N66" s="625"/>
    </row>
    <row r="67" spans="1:14">
      <c r="A67" s="636" t="s">
        <v>74</v>
      </c>
      <c r="B67" s="665" t="s">
        <v>242</v>
      </c>
      <c r="C67" s="665"/>
      <c r="D67" s="665"/>
      <c r="E67" s="665"/>
      <c r="F67" s="666"/>
      <c r="G67" s="667" t="s">
        <v>243</v>
      </c>
      <c r="H67" s="665"/>
      <c r="I67" s="665"/>
      <c r="J67" s="665"/>
      <c r="K67" s="666"/>
      <c r="L67" s="288"/>
      <c r="M67" s="421"/>
      <c r="N67" s="421"/>
    </row>
    <row r="68" spans="1:14" ht="24">
      <c r="A68" s="632"/>
      <c r="B68" s="504" t="s">
        <v>80</v>
      </c>
      <c r="C68" s="504" t="s">
        <v>403</v>
      </c>
      <c r="D68" s="504" t="s">
        <v>551</v>
      </c>
      <c r="E68" s="504" t="s">
        <v>552</v>
      </c>
      <c r="F68" s="506" t="s">
        <v>48</v>
      </c>
      <c r="G68" s="504" t="s">
        <v>80</v>
      </c>
      <c r="H68" s="504" t="s">
        <v>403</v>
      </c>
      <c r="I68" s="504" t="s">
        <v>551</v>
      </c>
      <c r="J68" s="504" t="s">
        <v>552</v>
      </c>
      <c r="K68" s="504" t="s">
        <v>48</v>
      </c>
      <c r="L68" s="288"/>
      <c r="M68" s="421"/>
      <c r="N68" s="421"/>
    </row>
    <row r="69" spans="1:14">
      <c r="A69" s="104" t="s">
        <v>117</v>
      </c>
      <c r="B69" s="104"/>
      <c r="C69" s="104"/>
      <c r="D69" s="104"/>
      <c r="E69" s="104"/>
      <c r="F69" s="170"/>
      <c r="G69" s="170"/>
      <c r="H69" s="105"/>
      <c r="I69" s="105"/>
      <c r="J69" s="105"/>
      <c r="K69" s="105"/>
      <c r="L69" s="288"/>
      <c r="M69" s="421"/>
      <c r="N69" s="421"/>
    </row>
    <row r="70" spans="1:14">
      <c r="A70" s="68" t="s">
        <v>48</v>
      </c>
      <c r="B70" s="106">
        <v>100</v>
      </c>
      <c r="C70" s="106">
        <v>17</v>
      </c>
      <c r="D70" s="106">
        <v>3</v>
      </c>
      <c r="E70" s="106">
        <v>42</v>
      </c>
      <c r="F70" s="111">
        <f>SUM(B70:E70)</f>
        <v>162</v>
      </c>
      <c r="G70" s="112">
        <v>185</v>
      </c>
      <c r="H70" s="106">
        <v>28</v>
      </c>
      <c r="I70" s="106">
        <v>4</v>
      </c>
      <c r="J70" s="106">
        <v>63</v>
      </c>
      <c r="K70" s="106">
        <f>SUM(G70:J70)</f>
        <v>280</v>
      </c>
      <c r="L70" s="288"/>
      <c r="M70" s="421"/>
      <c r="N70" s="421"/>
    </row>
    <row r="71" spans="1:14">
      <c r="A71" s="104" t="s">
        <v>75</v>
      </c>
      <c r="B71" s="104"/>
      <c r="C71" s="104"/>
      <c r="D71" s="104"/>
      <c r="E71" s="104"/>
      <c r="F71" s="170"/>
      <c r="G71" s="170"/>
      <c r="H71" s="105"/>
      <c r="I71" s="105"/>
      <c r="J71" s="105"/>
      <c r="K71" s="105"/>
      <c r="L71" s="288"/>
      <c r="M71" s="421"/>
      <c r="N71" s="421"/>
    </row>
    <row r="72" spans="1:14">
      <c r="A72" s="68" t="s">
        <v>76</v>
      </c>
      <c r="B72" s="106">
        <v>60</v>
      </c>
      <c r="C72" s="106">
        <v>8</v>
      </c>
      <c r="D72" s="106">
        <v>2</v>
      </c>
      <c r="E72" s="106">
        <v>26</v>
      </c>
      <c r="F72" s="111">
        <f t="shared" ref="F72:F73" si="11">SUM(B72:E72)</f>
        <v>96</v>
      </c>
      <c r="G72" s="112">
        <v>108</v>
      </c>
      <c r="H72" s="106">
        <v>16</v>
      </c>
      <c r="I72" s="106">
        <v>3</v>
      </c>
      <c r="J72" s="106">
        <v>43</v>
      </c>
      <c r="K72" s="106">
        <f t="shared" ref="K72:K73" si="12">SUM(G72:I72)</f>
        <v>127</v>
      </c>
      <c r="L72" s="288"/>
      <c r="M72" s="421"/>
      <c r="N72" s="421"/>
    </row>
    <row r="73" spans="1:14">
      <c r="A73" s="68" t="s">
        <v>77</v>
      </c>
      <c r="B73" s="106">
        <v>40</v>
      </c>
      <c r="C73" s="106">
        <v>9</v>
      </c>
      <c r="D73" s="106">
        <v>1</v>
      </c>
      <c r="E73" s="106">
        <v>16</v>
      </c>
      <c r="F73" s="111">
        <f t="shared" si="11"/>
        <v>66</v>
      </c>
      <c r="G73" s="112">
        <v>77</v>
      </c>
      <c r="H73" s="106">
        <v>12</v>
      </c>
      <c r="I73" s="106">
        <v>1</v>
      </c>
      <c r="J73" s="106">
        <v>20</v>
      </c>
      <c r="K73" s="106">
        <f t="shared" si="12"/>
        <v>90</v>
      </c>
      <c r="L73" s="288"/>
      <c r="M73" s="421"/>
      <c r="N73" s="421"/>
    </row>
    <row r="74" spans="1:14">
      <c r="A74" s="104" t="s">
        <v>187</v>
      </c>
      <c r="B74" s="105"/>
      <c r="C74" s="105"/>
      <c r="D74" s="105"/>
      <c r="E74" s="105"/>
      <c r="F74" s="170"/>
      <c r="G74" s="170"/>
      <c r="H74" s="105"/>
      <c r="I74" s="105"/>
      <c r="J74" s="105"/>
      <c r="K74" s="27"/>
      <c r="L74" s="288"/>
      <c r="M74" s="421"/>
      <c r="N74" s="421"/>
    </row>
    <row r="75" spans="1:14">
      <c r="A75" s="68" t="s">
        <v>82</v>
      </c>
      <c r="B75" s="106">
        <v>27</v>
      </c>
      <c r="C75" s="106">
        <v>4</v>
      </c>
      <c r="D75" s="106">
        <v>1</v>
      </c>
      <c r="E75" s="106">
        <v>6</v>
      </c>
      <c r="F75" s="111">
        <f t="shared" ref="F75:F81" si="13">SUM(B75:E75)</f>
        <v>38</v>
      </c>
      <c r="G75" s="112">
        <v>44</v>
      </c>
      <c r="H75" s="106">
        <v>6</v>
      </c>
      <c r="I75" s="106">
        <v>2</v>
      </c>
      <c r="J75" s="106">
        <v>8</v>
      </c>
      <c r="K75" s="106">
        <f t="shared" ref="K75:K81" si="14">SUM(G75:J75)</f>
        <v>60</v>
      </c>
      <c r="L75" s="288"/>
      <c r="M75" s="421"/>
      <c r="N75" s="421"/>
    </row>
    <row r="76" spans="1:14">
      <c r="A76" s="68" t="s">
        <v>83</v>
      </c>
      <c r="B76" s="106">
        <v>40</v>
      </c>
      <c r="C76" s="106">
        <v>6</v>
      </c>
      <c r="D76" s="106">
        <v>0</v>
      </c>
      <c r="E76" s="106">
        <v>13</v>
      </c>
      <c r="F76" s="111">
        <f t="shared" si="13"/>
        <v>59</v>
      </c>
      <c r="G76" s="112">
        <v>72</v>
      </c>
      <c r="H76" s="106">
        <v>9</v>
      </c>
      <c r="I76" s="106">
        <v>0</v>
      </c>
      <c r="J76" s="106">
        <v>20</v>
      </c>
      <c r="K76" s="106">
        <f t="shared" si="14"/>
        <v>101</v>
      </c>
      <c r="L76" s="288"/>
      <c r="M76" s="421"/>
      <c r="N76" s="421"/>
    </row>
    <row r="77" spans="1:14">
      <c r="A77" s="68" t="s">
        <v>84</v>
      </c>
      <c r="B77" s="106">
        <v>15</v>
      </c>
      <c r="C77" s="106">
        <v>3</v>
      </c>
      <c r="D77" s="106">
        <v>2</v>
      </c>
      <c r="E77" s="106">
        <v>14</v>
      </c>
      <c r="F77" s="111">
        <f t="shared" si="13"/>
        <v>34</v>
      </c>
      <c r="G77" s="112">
        <v>31</v>
      </c>
      <c r="H77" s="106">
        <v>4</v>
      </c>
      <c r="I77" s="106">
        <v>2</v>
      </c>
      <c r="J77" s="106">
        <v>18</v>
      </c>
      <c r="K77" s="106">
        <f t="shared" si="14"/>
        <v>55</v>
      </c>
      <c r="L77" s="288"/>
      <c r="M77" s="421"/>
      <c r="N77" s="421"/>
    </row>
    <row r="78" spans="1:14">
      <c r="A78" s="68" t="s">
        <v>85</v>
      </c>
      <c r="B78" s="106">
        <v>9</v>
      </c>
      <c r="C78" s="106">
        <v>2</v>
      </c>
      <c r="D78" s="106">
        <v>0</v>
      </c>
      <c r="E78" s="106">
        <v>5</v>
      </c>
      <c r="F78" s="111">
        <f t="shared" si="13"/>
        <v>16</v>
      </c>
      <c r="G78" s="112">
        <v>20</v>
      </c>
      <c r="H78" s="106">
        <v>5</v>
      </c>
      <c r="I78" s="106">
        <v>0</v>
      </c>
      <c r="J78" s="106">
        <v>8</v>
      </c>
      <c r="K78" s="106">
        <f t="shared" si="14"/>
        <v>33</v>
      </c>
      <c r="L78" s="421"/>
      <c r="M78" s="421"/>
      <c r="N78" s="421"/>
    </row>
    <row r="79" spans="1:14">
      <c r="A79" s="68" t="s">
        <v>86</v>
      </c>
      <c r="B79" s="106">
        <v>4</v>
      </c>
      <c r="C79" s="106">
        <v>2</v>
      </c>
      <c r="D79" s="106">
        <v>0</v>
      </c>
      <c r="E79" s="106">
        <v>4</v>
      </c>
      <c r="F79" s="111">
        <f t="shared" si="13"/>
        <v>10</v>
      </c>
      <c r="G79" s="112">
        <v>8</v>
      </c>
      <c r="H79" s="106">
        <v>4</v>
      </c>
      <c r="I79" s="106">
        <v>0</v>
      </c>
      <c r="J79" s="106">
        <v>9</v>
      </c>
      <c r="K79" s="106">
        <f t="shared" si="14"/>
        <v>21</v>
      </c>
      <c r="L79" s="421"/>
      <c r="M79" s="421"/>
      <c r="N79" s="421"/>
    </row>
    <row r="80" spans="1:14">
      <c r="A80" s="68" t="s">
        <v>87</v>
      </c>
      <c r="B80" s="106">
        <v>1</v>
      </c>
      <c r="C80" s="106">
        <v>0</v>
      </c>
      <c r="D80" s="106">
        <v>0</v>
      </c>
      <c r="E80" s="106">
        <v>0</v>
      </c>
      <c r="F80" s="111">
        <f t="shared" si="13"/>
        <v>1</v>
      </c>
      <c r="G80" s="112">
        <v>3</v>
      </c>
      <c r="H80" s="106">
        <v>0</v>
      </c>
      <c r="I80" s="106">
        <v>0</v>
      </c>
      <c r="J80" s="106">
        <v>0</v>
      </c>
      <c r="K80" s="106">
        <f t="shared" si="14"/>
        <v>3</v>
      </c>
      <c r="L80" s="421"/>
      <c r="M80" s="421"/>
      <c r="N80" s="421"/>
    </row>
    <row r="81" spans="1:14">
      <c r="A81" s="68" t="s">
        <v>69</v>
      </c>
      <c r="B81" s="106">
        <v>4</v>
      </c>
      <c r="C81" s="106">
        <v>0</v>
      </c>
      <c r="D81" s="106">
        <v>0</v>
      </c>
      <c r="E81" s="106">
        <v>0</v>
      </c>
      <c r="F81" s="111">
        <f t="shared" si="13"/>
        <v>4</v>
      </c>
      <c r="G81" s="112">
        <v>7</v>
      </c>
      <c r="H81" s="106">
        <v>0</v>
      </c>
      <c r="I81" s="106">
        <v>0</v>
      </c>
      <c r="J81" s="106">
        <v>0</v>
      </c>
      <c r="K81" s="106">
        <f t="shared" si="14"/>
        <v>7</v>
      </c>
      <c r="L81" s="421"/>
      <c r="M81" s="421"/>
      <c r="N81" s="421"/>
    </row>
    <row r="82" spans="1:14">
      <c r="A82" s="104" t="s">
        <v>88</v>
      </c>
      <c r="B82" s="105"/>
      <c r="C82" s="105"/>
      <c r="D82" s="105"/>
      <c r="E82" s="105"/>
      <c r="F82" s="170"/>
      <c r="G82" s="170"/>
      <c r="H82" s="105"/>
      <c r="I82" s="105"/>
      <c r="J82" s="105"/>
      <c r="K82" s="27"/>
      <c r="L82" s="421"/>
      <c r="M82" s="421"/>
      <c r="N82" s="421"/>
    </row>
    <row r="83" spans="1:14">
      <c r="A83" s="68" t="s">
        <v>89</v>
      </c>
      <c r="B83" s="106">
        <v>2</v>
      </c>
      <c r="C83" s="106">
        <v>2</v>
      </c>
      <c r="D83" s="106">
        <v>0</v>
      </c>
      <c r="E83" s="106">
        <v>4</v>
      </c>
      <c r="F83" s="111">
        <f t="shared" ref="F83:F88" si="15">SUM(B83:E83)</f>
        <v>8</v>
      </c>
      <c r="G83" s="112">
        <v>5</v>
      </c>
      <c r="H83" s="106">
        <v>2</v>
      </c>
      <c r="I83" s="106">
        <v>0</v>
      </c>
      <c r="J83" s="106">
        <v>7</v>
      </c>
      <c r="K83" s="106">
        <f t="shared" ref="K83:K88" si="16">SUM(G83:J83)</f>
        <v>14</v>
      </c>
      <c r="L83" s="421"/>
      <c r="M83" s="421"/>
      <c r="N83" s="421"/>
    </row>
    <row r="84" spans="1:14">
      <c r="A84" s="14">
        <v>2</v>
      </c>
      <c r="B84" s="106">
        <v>1</v>
      </c>
      <c r="C84" s="106">
        <v>1</v>
      </c>
      <c r="D84" s="106">
        <v>0</v>
      </c>
      <c r="E84" s="106">
        <v>9</v>
      </c>
      <c r="F84" s="111">
        <f t="shared" si="15"/>
        <v>11</v>
      </c>
      <c r="G84" s="112">
        <v>2</v>
      </c>
      <c r="H84" s="106">
        <v>1</v>
      </c>
      <c r="I84" s="106">
        <v>0</v>
      </c>
      <c r="J84" s="106">
        <v>12</v>
      </c>
      <c r="K84" s="106">
        <f t="shared" si="16"/>
        <v>15</v>
      </c>
      <c r="L84" s="421"/>
      <c r="M84" s="421"/>
      <c r="N84" s="421"/>
    </row>
    <row r="85" spans="1:14">
      <c r="A85" s="14">
        <v>3</v>
      </c>
      <c r="B85" s="106">
        <v>8</v>
      </c>
      <c r="C85" s="106">
        <v>1</v>
      </c>
      <c r="D85" s="106">
        <v>0</v>
      </c>
      <c r="E85" s="106">
        <v>7</v>
      </c>
      <c r="F85" s="111">
        <f t="shared" si="15"/>
        <v>16</v>
      </c>
      <c r="G85" s="112">
        <v>16</v>
      </c>
      <c r="H85" s="106">
        <v>2</v>
      </c>
      <c r="I85" s="106">
        <v>0</v>
      </c>
      <c r="J85" s="106">
        <v>9</v>
      </c>
      <c r="K85" s="106">
        <f t="shared" si="16"/>
        <v>27</v>
      </c>
      <c r="L85" s="421"/>
      <c r="M85" s="421"/>
      <c r="N85" s="421"/>
    </row>
    <row r="86" spans="1:14">
      <c r="A86" s="14">
        <v>4</v>
      </c>
      <c r="B86" s="106">
        <v>25</v>
      </c>
      <c r="C86" s="106">
        <v>3</v>
      </c>
      <c r="D86" s="106">
        <v>1</v>
      </c>
      <c r="E86" s="106">
        <v>16</v>
      </c>
      <c r="F86" s="111">
        <f t="shared" si="15"/>
        <v>45</v>
      </c>
      <c r="G86" s="112">
        <v>51</v>
      </c>
      <c r="H86" s="106">
        <v>6</v>
      </c>
      <c r="I86" s="106">
        <v>1</v>
      </c>
      <c r="J86" s="106">
        <v>21</v>
      </c>
      <c r="K86" s="106">
        <f t="shared" si="16"/>
        <v>79</v>
      </c>
      <c r="L86" s="421"/>
      <c r="M86" s="421"/>
      <c r="N86" s="421"/>
    </row>
    <row r="87" spans="1:14">
      <c r="A87" s="68" t="s">
        <v>90</v>
      </c>
      <c r="B87" s="106">
        <v>64</v>
      </c>
      <c r="C87" s="106">
        <v>10</v>
      </c>
      <c r="D87" s="106">
        <v>2</v>
      </c>
      <c r="E87" s="106">
        <v>6</v>
      </c>
      <c r="F87" s="111">
        <f t="shared" si="15"/>
        <v>82</v>
      </c>
      <c r="G87" s="112">
        <v>111</v>
      </c>
      <c r="H87" s="106">
        <v>17</v>
      </c>
      <c r="I87" s="106">
        <v>3</v>
      </c>
      <c r="J87" s="106">
        <v>13</v>
      </c>
      <c r="K87" s="106">
        <f t="shared" si="16"/>
        <v>144</v>
      </c>
      <c r="L87" s="421"/>
      <c r="M87" s="421"/>
      <c r="N87" s="421"/>
    </row>
    <row r="88" spans="1:14">
      <c r="A88" s="17" t="s">
        <v>69</v>
      </c>
      <c r="B88" s="106">
        <v>0</v>
      </c>
      <c r="C88" s="106">
        <v>0</v>
      </c>
      <c r="D88" s="106">
        <v>0</v>
      </c>
      <c r="E88" s="106">
        <v>0</v>
      </c>
      <c r="F88" s="111">
        <f t="shared" si="15"/>
        <v>0</v>
      </c>
      <c r="G88" s="112">
        <v>0</v>
      </c>
      <c r="H88" s="106">
        <v>0</v>
      </c>
      <c r="I88" s="106">
        <v>0</v>
      </c>
      <c r="J88" s="106">
        <v>1</v>
      </c>
      <c r="K88" s="106">
        <f t="shared" si="16"/>
        <v>1</v>
      </c>
      <c r="L88" s="421"/>
      <c r="M88" s="421"/>
      <c r="N88" s="421"/>
    </row>
    <row r="89" spans="1:14">
      <c r="A89" s="104" t="s">
        <v>119</v>
      </c>
      <c r="B89" s="105"/>
      <c r="C89" s="105"/>
      <c r="D89" s="105"/>
      <c r="E89" s="105"/>
      <c r="F89" s="170"/>
      <c r="G89" s="170"/>
      <c r="H89" s="105"/>
      <c r="I89" s="105"/>
      <c r="J89" s="105"/>
      <c r="K89" s="27"/>
      <c r="L89" s="421"/>
      <c r="M89" s="421"/>
      <c r="N89" s="421"/>
    </row>
    <row r="90" spans="1:14">
      <c r="A90" s="68" t="s">
        <v>118</v>
      </c>
      <c r="B90" s="106">
        <v>1</v>
      </c>
      <c r="C90" s="106">
        <v>1</v>
      </c>
      <c r="D90" s="106">
        <v>0</v>
      </c>
      <c r="E90" s="106">
        <v>1</v>
      </c>
      <c r="F90" s="111">
        <f t="shared" ref="F90:F94" si="17">SUM(B90:E90)</f>
        <v>3</v>
      </c>
      <c r="G90" s="112">
        <v>3</v>
      </c>
      <c r="H90" s="106">
        <v>2</v>
      </c>
      <c r="I90" s="106">
        <v>0</v>
      </c>
      <c r="J90" s="106">
        <v>2</v>
      </c>
      <c r="K90" s="106">
        <f t="shared" ref="K90:K94" si="18">SUM(G90:J90)</f>
        <v>7</v>
      </c>
      <c r="L90" s="421"/>
      <c r="M90" s="421"/>
      <c r="N90" s="421"/>
    </row>
    <row r="91" spans="1:14">
      <c r="A91" s="68" t="s">
        <v>70</v>
      </c>
      <c r="B91" s="106">
        <v>12</v>
      </c>
      <c r="C91" s="106">
        <v>1</v>
      </c>
      <c r="D91" s="106">
        <v>2</v>
      </c>
      <c r="E91" s="106">
        <v>9</v>
      </c>
      <c r="F91" s="111">
        <f t="shared" si="17"/>
        <v>24</v>
      </c>
      <c r="G91" s="112">
        <v>27</v>
      </c>
      <c r="H91" s="106">
        <v>3</v>
      </c>
      <c r="I91" s="106">
        <v>2</v>
      </c>
      <c r="J91" s="106">
        <v>14</v>
      </c>
      <c r="K91" s="106">
        <f t="shared" si="18"/>
        <v>46</v>
      </c>
      <c r="L91" s="421"/>
      <c r="M91" s="421"/>
      <c r="N91" s="421"/>
    </row>
    <row r="92" spans="1:14">
      <c r="A92" s="68" t="s">
        <v>71</v>
      </c>
      <c r="B92" s="106">
        <v>77</v>
      </c>
      <c r="C92" s="106">
        <v>13</v>
      </c>
      <c r="D92" s="106">
        <v>1</v>
      </c>
      <c r="E92" s="106">
        <v>30</v>
      </c>
      <c r="F92" s="111">
        <f t="shared" si="17"/>
        <v>121</v>
      </c>
      <c r="G92" s="112">
        <v>135</v>
      </c>
      <c r="H92" s="106">
        <v>20</v>
      </c>
      <c r="I92" s="106">
        <v>2</v>
      </c>
      <c r="J92" s="106">
        <v>44</v>
      </c>
      <c r="K92" s="106">
        <f t="shared" si="18"/>
        <v>201</v>
      </c>
      <c r="L92" s="421"/>
      <c r="M92" s="421"/>
      <c r="N92" s="421"/>
    </row>
    <row r="93" spans="1:14">
      <c r="A93" s="68" t="s">
        <v>72</v>
      </c>
      <c r="B93" s="106">
        <v>1</v>
      </c>
      <c r="C93" s="106">
        <v>1</v>
      </c>
      <c r="D93" s="106">
        <v>0</v>
      </c>
      <c r="E93" s="106">
        <v>0</v>
      </c>
      <c r="F93" s="111">
        <f t="shared" si="17"/>
        <v>2</v>
      </c>
      <c r="G93" s="112">
        <v>3</v>
      </c>
      <c r="H93" s="106">
        <v>1</v>
      </c>
      <c r="I93" s="106"/>
      <c r="J93" s="106">
        <v>0</v>
      </c>
      <c r="K93" s="106">
        <f t="shared" si="18"/>
        <v>4</v>
      </c>
      <c r="L93" s="421"/>
      <c r="M93" s="421"/>
      <c r="N93" s="421"/>
    </row>
    <row r="94" spans="1:14">
      <c r="A94" s="68" t="s">
        <v>69</v>
      </c>
      <c r="B94" s="106">
        <v>9</v>
      </c>
      <c r="C94" s="106">
        <v>1</v>
      </c>
      <c r="D94" s="106">
        <v>0</v>
      </c>
      <c r="E94" s="106">
        <v>2</v>
      </c>
      <c r="F94" s="111">
        <f t="shared" si="17"/>
        <v>12</v>
      </c>
      <c r="G94" s="112">
        <v>17</v>
      </c>
      <c r="H94" s="106">
        <v>2</v>
      </c>
      <c r="I94" s="106">
        <v>0</v>
      </c>
      <c r="J94" s="106">
        <v>3</v>
      </c>
      <c r="K94" s="106">
        <f t="shared" si="18"/>
        <v>22</v>
      </c>
      <c r="L94" s="421"/>
      <c r="M94" s="421"/>
      <c r="N94" s="421"/>
    </row>
    <row r="95" spans="1:14">
      <c r="A95" s="104" t="s">
        <v>1</v>
      </c>
      <c r="B95" s="105"/>
      <c r="C95" s="105"/>
      <c r="D95" s="105"/>
      <c r="E95" s="105"/>
      <c r="F95" s="170"/>
      <c r="G95" s="170"/>
      <c r="H95" s="105"/>
      <c r="I95" s="105"/>
      <c r="J95" s="105"/>
      <c r="K95" s="27"/>
      <c r="L95" s="421"/>
      <c r="M95" s="421"/>
      <c r="N95" s="421"/>
    </row>
    <row r="96" spans="1:14">
      <c r="A96" s="68" t="s">
        <v>112</v>
      </c>
      <c r="B96" s="106">
        <v>0</v>
      </c>
      <c r="C96" s="106">
        <v>0</v>
      </c>
      <c r="D96" s="106">
        <v>0</v>
      </c>
      <c r="E96" s="106">
        <v>0</v>
      </c>
      <c r="F96" s="111">
        <f t="shared" ref="F96:F101" si="19">SUM(B96:E96)</f>
        <v>0</v>
      </c>
      <c r="G96" s="112">
        <v>1</v>
      </c>
      <c r="H96" s="106">
        <v>0</v>
      </c>
      <c r="I96" s="106">
        <v>0</v>
      </c>
      <c r="J96" s="106">
        <v>0</v>
      </c>
      <c r="K96" s="106">
        <f t="shared" ref="K96:K101" si="20">SUM(G96:J96)</f>
        <v>1</v>
      </c>
      <c r="L96" s="421"/>
      <c r="M96" s="421"/>
      <c r="N96" s="421"/>
    </row>
    <row r="97" spans="1:14">
      <c r="A97" s="68" t="s">
        <v>115</v>
      </c>
      <c r="B97" s="106">
        <v>1</v>
      </c>
      <c r="C97" s="106">
        <v>1</v>
      </c>
      <c r="D97" s="106">
        <v>0</v>
      </c>
      <c r="E97" s="106">
        <v>1</v>
      </c>
      <c r="F97" s="111">
        <f t="shared" si="19"/>
        <v>3</v>
      </c>
      <c r="G97" s="112">
        <v>2</v>
      </c>
      <c r="H97" s="106">
        <v>2</v>
      </c>
      <c r="I97" s="106">
        <v>0</v>
      </c>
      <c r="J97" s="106">
        <v>2</v>
      </c>
      <c r="K97" s="106">
        <f t="shared" si="20"/>
        <v>6</v>
      </c>
      <c r="L97" s="421"/>
      <c r="M97" s="421"/>
      <c r="N97" s="421"/>
    </row>
    <row r="98" spans="1:14">
      <c r="A98" s="68" t="s">
        <v>113</v>
      </c>
      <c r="B98" s="106">
        <v>12</v>
      </c>
      <c r="C98" s="106">
        <v>0</v>
      </c>
      <c r="D98" s="106">
        <v>2</v>
      </c>
      <c r="E98" s="106">
        <v>6</v>
      </c>
      <c r="F98" s="111">
        <f t="shared" si="19"/>
        <v>20</v>
      </c>
      <c r="G98" s="112">
        <v>27</v>
      </c>
      <c r="H98" s="106">
        <v>2</v>
      </c>
      <c r="I98" s="106">
        <v>2</v>
      </c>
      <c r="J98" s="106">
        <v>9</v>
      </c>
      <c r="K98" s="106">
        <f t="shared" si="20"/>
        <v>40</v>
      </c>
      <c r="L98" s="421"/>
      <c r="M98" s="421"/>
      <c r="N98" s="421"/>
    </row>
    <row r="99" spans="1:14">
      <c r="A99" s="68" t="s">
        <v>114</v>
      </c>
      <c r="B99" s="106">
        <v>80</v>
      </c>
      <c r="C99" s="106">
        <v>15</v>
      </c>
      <c r="D99" s="106">
        <v>1</v>
      </c>
      <c r="E99" s="106">
        <v>35</v>
      </c>
      <c r="F99" s="111">
        <f t="shared" si="19"/>
        <v>131</v>
      </c>
      <c r="G99" s="112">
        <v>141</v>
      </c>
      <c r="H99" s="106">
        <v>22</v>
      </c>
      <c r="I99" s="106">
        <v>2</v>
      </c>
      <c r="J99" s="106">
        <v>51</v>
      </c>
      <c r="K99" s="106">
        <f t="shared" si="20"/>
        <v>216</v>
      </c>
      <c r="L99" s="421"/>
      <c r="M99" s="421"/>
      <c r="N99" s="421"/>
    </row>
    <row r="100" spans="1:14">
      <c r="A100" s="68" t="s">
        <v>116</v>
      </c>
      <c r="B100" s="106">
        <v>0</v>
      </c>
      <c r="C100" s="106">
        <v>0</v>
      </c>
      <c r="D100" s="106">
        <v>0</v>
      </c>
      <c r="E100" s="106">
        <v>0</v>
      </c>
      <c r="F100" s="111">
        <f t="shared" si="19"/>
        <v>0</v>
      </c>
      <c r="G100" s="112">
        <v>0</v>
      </c>
      <c r="H100" s="106">
        <v>0</v>
      </c>
      <c r="I100" s="106">
        <v>0</v>
      </c>
      <c r="J100" s="106">
        <v>1</v>
      </c>
      <c r="K100" s="106">
        <f t="shared" si="20"/>
        <v>1</v>
      </c>
      <c r="L100" s="421"/>
      <c r="M100" s="421"/>
      <c r="N100" s="421"/>
    </row>
    <row r="101" spans="1:14">
      <c r="A101" s="17" t="s">
        <v>69</v>
      </c>
      <c r="B101" s="107">
        <v>7</v>
      </c>
      <c r="C101" s="107">
        <v>1</v>
      </c>
      <c r="D101" s="107">
        <v>0</v>
      </c>
      <c r="E101" s="106">
        <v>0</v>
      </c>
      <c r="F101" s="111">
        <f t="shared" si="19"/>
        <v>8</v>
      </c>
      <c r="G101" s="114">
        <v>14</v>
      </c>
      <c r="H101" s="107">
        <v>2</v>
      </c>
      <c r="I101" s="107">
        <v>0</v>
      </c>
      <c r="J101" s="107">
        <v>0</v>
      </c>
      <c r="K101" s="107">
        <f t="shared" si="20"/>
        <v>16</v>
      </c>
      <c r="L101" s="421"/>
      <c r="M101" s="421"/>
      <c r="N101" s="421"/>
    </row>
    <row r="102" spans="1:14">
      <c r="A102" s="170" t="s">
        <v>408</v>
      </c>
      <c r="B102" s="104"/>
      <c r="C102" s="104"/>
      <c r="D102" s="104"/>
      <c r="E102" s="104"/>
      <c r="F102" s="104"/>
      <c r="G102" s="104"/>
      <c r="H102" s="104"/>
      <c r="I102" s="104"/>
      <c r="J102" s="104"/>
      <c r="K102" s="104"/>
      <c r="L102" s="421"/>
      <c r="M102" s="421"/>
      <c r="N102" s="421"/>
    </row>
    <row r="103" spans="1:14">
      <c r="A103" s="68" t="s">
        <v>91</v>
      </c>
      <c r="B103" s="68">
        <v>12</v>
      </c>
      <c r="C103" s="68">
        <v>0</v>
      </c>
      <c r="D103" s="68">
        <v>1</v>
      </c>
      <c r="E103" s="68">
        <v>0</v>
      </c>
      <c r="F103" s="111">
        <f t="shared" ref="F103:F123" si="21">SUM(B103:E103)</f>
        <v>13</v>
      </c>
      <c r="G103" s="68">
        <v>23</v>
      </c>
      <c r="H103" s="68">
        <v>0</v>
      </c>
      <c r="I103" s="68">
        <v>1</v>
      </c>
      <c r="J103" s="68">
        <v>0</v>
      </c>
      <c r="K103" s="68">
        <f t="shared" ref="K103:K123" si="22">SUM(G103:J103)</f>
        <v>24</v>
      </c>
      <c r="L103" s="421"/>
      <c r="M103" s="421"/>
      <c r="N103" s="421"/>
    </row>
    <row r="104" spans="1:14">
      <c r="A104" s="68" t="s">
        <v>92</v>
      </c>
      <c r="B104" s="68">
        <v>5</v>
      </c>
      <c r="C104" s="68">
        <v>2</v>
      </c>
      <c r="D104" s="68">
        <v>0</v>
      </c>
      <c r="E104" s="68">
        <v>3</v>
      </c>
      <c r="F104" s="111">
        <f t="shared" si="21"/>
        <v>10</v>
      </c>
      <c r="G104" s="68">
        <v>9</v>
      </c>
      <c r="H104" s="68">
        <v>2</v>
      </c>
      <c r="I104" s="68">
        <v>0</v>
      </c>
      <c r="J104" s="68">
        <v>5</v>
      </c>
      <c r="K104" s="68">
        <f t="shared" si="22"/>
        <v>16</v>
      </c>
      <c r="L104" s="421"/>
      <c r="M104" s="421"/>
      <c r="N104" s="421"/>
    </row>
    <row r="105" spans="1:14">
      <c r="A105" s="68" t="s">
        <v>93</v>
      </c>
      <c r="B105" s="68">
        <v>3</v>
      </c>
      <c r="C105" s="68">
        <v>7</v>
      </c>
      <c r="D105" s="68">
        <v>1</v>
      </c>
      <c r="E105" s="68">
        <v>2</v>
      </c>
      <c r="F105" s="111">
        <f t="shared" si="21"/>
        <v>13</v>
      </c>
      <c r="G105" s="68">
        <v>6</v>
      </c>
      <c r="H105" s="68">
        <v>10</v>
      </c>
      <c r="I105" s="68">
        <v>2</v>
      </c>
      <c r="J105" s="68">
        <v>3</v>
      </c>
      <c r="K105" s="68">
        <f t="shared" si="22"/>
        <v>21</v>
      </c>
      <c r="L105" s="421"/>
      <c r="M105" s="421"/>
      <c r="N105" s="421"/>
    </row>
    <row r="106" spans="1:14">
      <c r="A106" s="68" t="s">
        <v>94</v>
      </c>
      <c r="B106" s="68">
        <v>17</v>
      </c>
      <c r="C106" s="68">
        <v>6</v>
      </c>
      <c r="D106" s="68">
        <v>1</v>
      </c>
      <c r="E106" s="68">
        <v>2</v>
      </c>
      <c r="F106" s="111">
        <f t="shared" si="21"/>
        <v>26</v>
      </c>
      <c r="G106" s="68">
        <v>31</v>
      </c>
      <c r="H106" s="68">
        <v>10</v>
      </c>
      <c r="I106" s="68">
        <v>1</v>
      </c>
      <c r="J106" s="68">
        <v>2</v>
      </c>
      <c r="K106" s="68">
        <f t="shared" si="22"/>
        <v>44</v>
      </c>
      <c r="L106" s="421"/>
      <c r="M106" s="421"/>
      <c r="N106" s="421"/>
    </row>
    <row r="107" spans="1:14">
      <c r="A107" s="68" t="s">
        <v>95</v>
      </c>
      <c r="B107" s="68">
        <v>14</v>
      </c>
      <c r="C107" s="68">
        <v>0</v>
      </c>
      <c r="D107" s="68">
        <v>0</v>
      </c>
      <c r="E107" s="68">
        <v>3</v>
      </c>
      <c r="F107" s="111">
        <f t="shared" si="21"/>
        <v>17</v>
      </c>
      <c r="G107" s="68">
        <v>18</v>
      </c>
      <c r="H107" s="68">
        <v>0</v>
      </c>
      <c r="I107" s="68">
        <v>0</v>
      </c>
      <c r="J107" s="68">
        <v>5</v>
      </c>
      <c r="K107" s="68">
        <f t="shared" si="22"/>
        <v>23</v>
      </c>
      <c r="L107" s="421"/>
      <c r="M107" s="421"/>
      <c r="N107" s="421"/>
    </row>
    <row r="108" spans="1:14">
      <c r="A108" s="68" t="s">
        <v>96</v>
      </c>
      <c r="B108" s="68">
        <v>3</v>
      </c>
      <c r="C108" s="68">
        <v>0</v>
      </c>
      <c r="D108" s="68">
        <v>0</v>
      </c>
      <c r="E108" s="68">
        <v>2</v>
      </c>
      <c r="F108" s="111">
        <f t="shared" si="21"/>
        <v>5</v>
      </c>
      <c r="G108" s="68">
        <v>12</v>
      </c>
      <c r="H108" s="68">
        <v>0</v>
      </c>
      <c r="I108" s="68">
        <v>0</v>
      </c>
      <c r="J108" s="68">
        <v>3</v>
      </c>
      <c r="K108" s="68">
        <f t="shared" si="22"/>
        <v>15</v>
      </c>
      <c r="L108" s="421"/>
      <c r="M108" s="421"/>
      <c r="N108" s="421"/>
    </row>
    <row r="109" spans="1:14">
      <c r="A109" s="68" t="s">
        <v>97</v>
      </c>
      <c r="B109" s="68">
        <v>9</v>
      </c>
      <c r="C109" s="68">
        <v>0</v>
      </c>
      <c r="D109" s="68">
        <v>0</v>
      </c>
      <c r="E109" s="68">
        <v>1</v>
      </c>
      <c r="F109" s="111">
        <f t="shared" si="21"/>
        <v>10</v>
      </c>
      <c r="G109" s="68">
        <v>13</v>
      </c>
      <c r="H109" s="68">
        <v>1</v>
      </c>
      <c r="I109" s="68">
        <v>0</v>
      </c>
      <c r="J109" s="68">
        <v>2</v>
      </c>
      <c r="K109" s="68">
        <f t="shared" si="22"/>
        <v>16</v>
      </c>
      <c r="L109" s="421"/>
      <c r="M109" s="421"/>
      <c r="N109" s="421"/>
    </row>
    <row r="110" spans="1:14">
      <c r="A110" s="68" t="s">
        <v>98</v>
      </c>
      <c r="B110" s="68">
        <v>1</v>
      </c>
      <c r="C110" s="68">
        <v>0</v>
      </c>
      <c r="D110" s="68">
        <v>0</v>
      </c>
      <c r="E110" s="68">
        <v>0</v>
      </c>
      <c r="F110" s="111">
        <f t="shared" si="21"/>
        <v>1</v>
      </c>
      <c r="G110" s="68">
        <v>7</v>
      </c>
      <c r="H110" s="68">
        <v>0</v>
      </c>
      <c r="I110" s="68">
        <v>0</v>
      </c>
      <c r="J110" s="68">
        <v>0</v>
      </c>
      <c r="K110" s="68">
        <f t="shared" si="22"/>
        <v>7</v>
      </c>
      <c r="L110" s="421"/>
      <c r="M110" s="421"/>
      <c r="N110" s="421"/>
    </row>
    <row r="111" spans="1:14">
      <c r="A111" s="68" t="s">
        <v>99</v>
      </c>
      <c r="B111" s="68">
        <v>6</v>
      </c>
      <c r="C111" s="68">
        <v>0</v>
      </c>
      <c r="D111" s="68">
        <v>0</v>
      </c>
      <c r="E111" s="68">
        <v>2</v>
      </c>
      <c r="F111" s="111">
        <f t="shared" si="21"/>
        <v>8</v>
      </c>
      <c r="G111" s="68">
        <v>13</v>
      </c>
      <c r="H111" s="68">
        <v>0</v>
      </c>
      <c r="I111" s="68">
        <v>0</v>
      </c>
      <c r="J111" s="68">
        <v>3</v>
      </c>
      <c r="K111" s="68">
        <f t="shared" si="22"/>
        <v>16</v>
      </c>
      <c r="L111" s="421"/>
      <c r="M111" s="421"/>
      <c r="N111" s="421"/>
    </row>
    <row r="112" spans="1:14">
      <c r="A112" s="68" t="s">
        <v>100</v>
      </c>
      <c r="B112" s="68">
        <v>3</v>
      </c>
      <c r="C112" s="68">
        <v>0</v>
      </c>
      <c r="D112" s="68">
        <v>0</v>
      </c>
      <c r="E112" s="68">
        <v>2</v>
      </c>
      <c r="F112" s="111">
        <f t="shared" si="21"/>
        <v>5</v>
      </c>
      <c r="G112" s="68">
        <v>6</v>
      </c>
      <c r="H112" s="68">
        <v>0</v>
      </c>
      <c r="I112" s="68">
        <v>0</v>
      </c>
      <c r="J112" s="68">
        <v>2</v>
      </c>
      <c r="K112" s="68">
        <f t="shared" si="22"/>
        <v>8</v>
      </c>
      <c r="L112" s="421"/>
      <c r="M112" s="421"/>
      <c r="N112" s="421"/>
    </row>
    <row r="113" spans="1:14">
      <c r="A113" s="68" t="s">
        <v>101</v>
      </c>
      <c r="B113" s="68">
        <v>4</v>
      </c>
      <c r="C113" s="68">
        <v>1</v>
      </c>
      <c r="D113" s="68">
        <v>0</v>
      </c>
      <c r="E113" s="68">
        <v>2</v>
      </c>
      <c r="F113" s="111">
        <f t="shared" si="21"/>
        <v>7</v>
      </c>
      <c r="G113" s="68">
        <v>10</v>
      </c>
      <c r="H113" s="68">
        <v>1</v>
      </c>
      <c r="I113" s="68">
        <v>0</v>
      </c>
      <c r="J113" s="68">
        <v>2</v>
      </c>
      <c r="K113" s="68">
        <f t="shared" si="22"/>
        <v>13</v>
      </c>
      <c r="L113" s="421"/>
      <c r="M113" s="421"/>
      <c r="N113" s="421"/>
    </row>
    <row r="114" spans="1:14">
      <c r="A114" s="68" t="s">
        <v>102</v>
      </c>
      <c r="B114" s="68">
        <v>6</v>
      </c>
      <c r="C114" s="68">
        <v>0</v>
      </c>
      <c r="D114" s="68">
        <v>0</v>
      </c>
      <c r="E114" s="68">
        <v>1</v>
      </c>
      <c r="F114" s="111">
        <f t="shared" si="21"/>
        <v>7</v>
      </c>
      <c r="G114" s="68">
        <v>7</v>
      </c>
      <c r="H114" s="68">
        <v>0</v>
      </c>
      <c r="I114" s="68">
        <v>0</v>
      </c>
      <c r="J114" s="68">
        <v>2</v>
      </c>
      <c r="K114" s="68">
        <f t="shared" si="22"/>
        <v>9</v>
      </c>
      <c r="L114" s="421"/>
      <c r="M114" s="421"/>
      <c r="N114" s="421"/>
    </row>
    <row r="115" spans="1:14">
      <c r="A115" s="68" t="s">
        <v>103</v>
      </c>
      <c r="B115" s="68">
        <v>6</v>
      </c>
      <c r="C115" s="68">
        <v>0</v>
      </c>
      <c r="D115" s="68">
        <v>0</v>
      </c>
      <c r="E115" s="68">
        <v>1</v>
      </c>
      <c r="F115" s="111">
        <f t="shared" si="21"/>
        <v>7</v>
      </c>
      <c r="G115" s="68">
        <v>8</v>
      </c>
      <c r="H115" s="68">
        <v>2</v>
      </c>
      <c r="I115" s="68">
        <v>0</v>
      </c>
      <c r="J115" s="68">
        <v>2</v>
      </c>
      <c r="K115" s="68">
        <f t="shared" si="22"/>
        <v>12</v>
      </c>
      <c r="L115" s="421"/>
      <c r="M115" s="421"/>
      <c r="N115" s="421"/>
    </row>
    <row r="116" spans="1:14">
      <c r="A116" s="68" t="s">
        <v>104</v>
      </c>
      <c r="B116" s="68">
        <v>6</v>
      </c>
      <c r="C116" s="68">
        <v>0</v>
      </c>
      <c r="D116" s="68">
        <v>0</v>
      </c>
      <c r="E116" s="68">
        <v>0</v>
      </c>
      <c r="F116" s="111">
        <f t="shared" si="21"/>
        <v>6</v>
      </c>
      <c r="G116" s="68">
        <v>14</v>
      </c>
      <c r="H116" s="68">
        <v>1</v>
      </c>
      <c r="I116" s="68">
        <v>0</v>
      </c>
      <c r="J116" s="68">
        <v>2</v>
      </c>
      <c r="K116" s="68">
        <f t="shared" si="22"/>
        <v>17</v>
      </c>
      <c r="L116" s="421"/>
      <c r="M116" s="421"/>
      <c r="N116" s="421"/>
    </row>
    <row r="117" spans="1:14">
      <c r="A117" s="68" t="s">
        <v>105</v>
      </c>
      <c r="B117" s="68">
        <v>0</v>
      </c>
      <c r="C117" s="68">
        <v>0</v>
      </c>
      <c r="D117" s="68">
        <v>0</v>
      </c>
      <c r="E117" s="68">
        <v>1</v>
      </c>
      <c r="F117" s="111">
        <f t="shared" si="21"/>
        <v>1</v>
      </c>
      <c r="G117" s="68">
        <v>0</v>
      </c>
      <c r="H117" s="68">
        <v>0</v>
      </c>
      <c r="I117" s="68">
        <v>0</v>
      </c>
      <c r="J117" s="68">
        <v>2</v>
      </c>
      <c r="K117" s="68">
        <f t="shared" si="22"/>
        <v>2</v>
      </c>
      <c r="L117" s="421"/>
      <c r="M117" s="421"/>
      <c r="N117" s="421"/>
    </row>
    <row r="118" spans="1:14">
      <c r="A118" s="68" t="s">
        <v>106</v>
      </c>
      <c r="B118" s="68">
        <v>0</v>
      </c>
      <c r="C118" s="68">
        <v>0</v>
      </c>
      <c r="D118" s="68">
        <v>0</v>
      </c>
      <c r="E118" s="68">
        <v>1</v>
      </c>
      <c r="F118" s="111">
        <f t="shared" si="21"/>
        <v>1</v>
      </c>
      <c r="G118" s="68">
        <v>0</v>
      </c>
      <c r="H118" s="68">
        <v>0</v>
      </c>
      <c r="I118" s="68">
        <v>0</v>
      </c>
      <c r="J118" s="68">
        <v>2</v>
      </c>
      <c r="K118" s="68">
        <f t="shared" si="22"/>
        <v>2</v>
      </c>
      <c r="L118" s="421"/>
      <c r="M118" s="421"/>
      <c r="N118" s="421"/>
    </row>
    <row r="119" spans="1:14">
      <c r="A119" s="68" t="s">
        <v>107</v>
      </c>
      <c r="B119" s="68">
        <v>1</v>
      </c>
      <c r="C119" s="68">
        <v>0</v>
      </c>
      <c r="D119" s="68">
        <v>0</v>
      </c>
      <c r="E119" s="68">
        <v>0</v>
      </c>
      <c r="F119" s="111">
        <f t="shared" si="21"/>
        <v>1</v>
      </c>
      <c r="G119" s="68">
        <v>1</v>
      </c>
      <c r="H119" s="68">
        <v>0</v>
      </c>
      <c r="I119" s="68">
        <v>0</v>
      </c>
      <c r="J119" s="68">
        <v>0</v>
      </c>
      <c r="K119" s="68">
        <f t="shared" si="22"/>
        <v>1</v>
      </c>
      <c r="L119" s="421"/>
      <c r="M119" s="421"/>
      <c r="N119" s="421"/>
    </row>
    <row r="120" spans="1:14">
      <c r="A120" s="68" t="s">
        <v>108</v>
      </c>
      <c r="B120" s="68">
        <v>1</v>
      </c>
      <c r="C120" s="68">
        <v>1</v>
      </c>
      <c r="D120" s="68">
        <v>0</v>
      </c>
      <c r="E120" s="68">
        <v>11</v>
      </c>
      <c r="F120" s="111">
        <f t="shared" si="21"/>
        <v>13</v>
      </c>
      <c r="G120" s="68">
        <v>4</v>
      </c>
      <c r="H120" s="68">
        <v>1</v>
      </c>
      <c r="I120" s="68">
        <v>0</v>
      </c>
      <c r="J120" s="68">
        <v>17</v>
      </c>
      <c r="K120" s="68">
        <f t="shared" si="22"/>
        <v>22</v>
      </c>
      <c r="L120" s="421"/>
      <c r="M120" s="421"/>
      <c r="N120" s="421"/>
    </row>
    <row r="121" spans="1:14">
      <c r="A121" s="68" t="s">
        <v>109</v>
      </c>
      <c r="B121" s="68">
        <v>0</v>
      </c>
      <c r="C121" s="68">
        <v>0</v>
      </c>
      <c r="D121" s="68">
        <v>0</v>
      </c>
      <c r="E121" s="68">
        <v>1</v>
      </c>
      <c r="F121" s="111">
        <f t="shared" si="21"/>
        <v>1</v>
      </c>
      <c r="G121" s="68">
        <v>0</v>
      </c>
      <c r="H121" s="68">
        <v>0</v>
      </c>
      <c r="I121" s="68">
        <v>0</v>
      </c>
      <c r="J121" s="68">
        <v>1</v>
      </c>
      <c r="K121" s="68">
        <f t="shared" si="22"/>
        <v>1</v>
      </c>
      <c r="L121" s="421"/>
      <c r="M121" s="421"/>
      <c r="N121" s="421"/>
    </row>
    <row r="122" spans="1:14">
      <c r="A122" s="68" t="s">
        <v>110</v>
      </c>
      <c r="B122" s="68">
        <v>3</v>
      </c>
      <c r="C122" s="68">
        <v>0</v>
      </c>
      <c r="D122" s="68">
        <v>0</v>
      </c>
      <c r="E122" s="68">
        <v>7</v>
      </c>
      <c r="F122" s="111">
        <f t="shared" si="21"/>
        <v>10</v>
      </c>
      <c r="G122" s="68">
        <v>3</v>
      </c>
      <c r="H122" s="68">
        <v>0</v>
      </c>
      <c r="I122" s="68">
        <v>0</v>
      </c>
      <c r="J122" s="68">
        <v>7</v>
      </c>
      <c r="K122" s="68">
        <f t="shared" si="22"/>
        <v>10</v>
      </c>
      <c r="L122" s="421"/>
      <c r="M122" s="421"/>
      <c r="N122" s="421"/>
    </row>
    <row r="123" spans="1:14">
      <c r="A123" s="397" t="s">
        <v>69</v>
      </c>
      <c r="B123" s="17">
        <v>0</v>
      </c>
      <c r="C123" s="17">
        <v>0</v>
      </c>
      <c r="D123" s="17">
        <v>0</v>
      </c>
      <c r="E123" s="17">
        <v>0</v>
      </c>
      <c r="F123" s="113">
        <f t="shared" si="21"/>
        <v>0</v>
      </c>
      <c r="G123" s="17">
        <v>0</v>
      </c>
      <c r="H123" s="17">
        <v>0</v>
      </c>
      <c r="I123" s="17">
        <v>0</v>
      </c>
      <c r="J123" s="17">
        <v>1</v>
      </c>
      <c r="K123" s="17">
        <f t="shared" si="22"/>
        <v>1</v>
      </c>
      <c r="L123" s="421"/>
      <c r="M123" s="421"/>
      <c r="N123" s="421"/>
    </row>
    <row r="124" spans="1:14" ht="32.25" customHeight="1">
      <c r="A124" s="664" t="s">
        <v>544</v>
      </c>
      <c r="B124" s="664"/>
      <c r="C124" s="664"/>
      <c r="D124" s="664"/>
      <c r="E124" s="664"/>
      <c r="F124" s="664"/>
      <c r="G124" s="664"/>
      <c r="H124" s="664"/>
      <c r="I124" s="664"/>
      <c r="J124" s="664"/>
      <c r="K124" s="664"/>
      <c r="L124" s="664"/>
      <c r="M124" s="664"/>
      <c r="N124" s="664"/>
    </row>
    <row r="125" spans="1:14">
      <c r="A125" s="79"/>
      <c r="B125" s="421"/>
      <c r="C125" s="421"/>
      <c r="D125" s="421"/>
      <c r="F125" s="421"/>
      <c r="G125" s="421"/>
      <c r="H125" s="421"/>
      <c r="I125" s="421"/>
      <c r="K125" s="421"/>
      <c r="L125" s="421"/>
      <c r="M125" s="421"/>
      <c r="N125" s="421"/>
    </row>
    <row r="126" spans="1:14">
      <c r="A126" s="499"/>
      <c r="B126" s="421"/>
      <c r="C126" s="421"/>
      <c r="D126" s="421"/>
      <c r="F126" s="421"/>
      <c r="G126" s="421"/>
      <c r="H126" s="421"/>
      <c r="I126" s="421"/>
      <c r="K126" s="421"/>
      <c r="L126" s="421"/>
      <c r="M126" s="421"/>
      <c r="N126" s="421"/>
    </row>
  </sheetData>
  <mergeCells count="10">
    <mergeCell ref="A124:N124"/>
    <mergeCell ref="A67:A68"/>
    <mergeCell ref="B67:F67"/>
    <mergeCell ref="G67:K67"/>
    <mergeCell ref="A5:N5"/>
    <mergeCell ref="A6:A7"/>
    <mergeCell ref="B6:F6"/>
    <mergeCell ref="G6:K6"/>
    <mergeCell ref="A66:N66"/>
    <mergeCell ref="A63:N63"/>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50" orientation="landscape" r:id="rId1"/>
  <headerFooter>
    <oddFooter>&amp;L&amp;"Arial,Regular"&amp;8&amp;K01+023Fetal and Infant Deaths 2012&amp;R&amp;"Arial,Regular"&amp;8&amp;K01+022Page &amp;P of &amp;N</oddFooter>
  </headerFooter>
  <rowBreaks count="1" manualBreakCount="1">
    <brk id="64" max="11"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G192"/>
  <sheetViews>
    <sheetView zoomScaleNormal="100" workbookViewId="0">
      <pane ySplit="3" topLeftCell="A4" activePane="bottomLeft" state="frozen"/>
      <selection activeCell="F28" sqref="F28"/>
      <selection pane="bottomLeft" activeCell="B3" sqref="B3"/>
    </sheetView>
  </sheetViews>
  <sheetFormatPr defaultRowHeight="15"/>
  <cols>
    <col min="1" max="1" width="2.42578125" customWidth="1"/>
    <col min="2" max="2" width="14.7109375" customWidth="1"/>
    <col min="9" max="9" width="9.140625" customWidth="1"/>
    <col min="12" max="12" width="8.85546875" customWidth="1"/>
    <col min="13" max="13" width="15.5703125" style="186" customWidth="1"/>
    <col min="14" max="14" width="9.28515625" style="186" customWidth="1"/>
    <col min="15" max="15" width="8.85546875" style="186" customWidth="1"/>
    <col min="16" max="16" width="4.140625" customWidth="1"/>
    <col min="17" max="17" width="9.140625" style="186"/>
    <col min="18" max="18" width="9.140625" style="186" customWidth="1"/>
    <col min="19" max="19" width="3.42578125" style="186" customWidth="1"/>
    <col min="20" max="23" width="9.140625" style="289" customWidth="1"/>
    <col min="24" max="25" width="9.140625" style="391" customWidth="1"/>
    <col min="26" max="26" width="9.140625" style="391"/>
    <col min="27" max="36" width="9.140625" style="484"/>
    <col min="37" max="42" width="9.140625" style="485"/>
    <col min="43" max="48" width="9.140625" style="482"/>
  </cols>
  <sheetData>
    <row r="1" spans="1:48" s="226" customFormat="1">
      <c r="B1" s="223" t="s">
        <v>199</v>
      </c>
      <c r="C1" s="223" t="s">
        <v>135</v>
      </c>
      <c r="D1" s="223" t="s">
        <v>214</v>
      </c>
      <c r="F1" s="223" t="s">
        <v>547</v>
      </c>
      <c r="G1" s="223"/>
      <c r="H1" s="207"/>
      <c r="Q1" s="317"/>
      <c r="R1" s="325"/>
      <c r="S1" s="328"/>
      <c r="U1" s="328"/>
      <c r="V1" s="328"/>
      <c r="W1" s="328"/>
      <c r="X1" s="352"/>
      <c r="Y1" s="352"/>
      <c r="Z1" s="352"/>
      <c r="AA1" s="310"/>
      <c r="AB1" s="328"/>
      <c r="AC1" s="310"/>
      <c r="AD1" s="310"/>
      <c r="AE1" s="310"/>
      <c r="AF1" s="310"/>
      <c r="AG1" s="310"/>
      <c r="AH1" s="310"/>
      <c r="AI1" s="310"/>
      <c r="AJ1" s="310"/>
      <c r="AK1" s="326"/>
      <c r="AL1" s="326"/>
      <c r="AM1" s="326"/>
      <c r="AN1" s="326"/>
      <c r="AO1" s="326"/>
      <c r="AP1" s="326"/>
      <c r="AQ1" s="326"/>
      <c r="AR1" s="326"/>
      <c r="AS1" s="326"/>
      <c r="AT1" s="326"/>
      <c r="AU1" s="326"/>
      <c r="AV1" s="326"/>
    </row>
    <row r="2" spans="1:48" s="226" customFormat="1" ht="9" customHeight="1">
      <c r="B2" s="223"/>
      <c r="C2" s="207"/>
      <c r="D2" s="224"/>
      <c r="E2" s="224"/>
      <c r="F2" s="224"/>
      <c r="G2" s="224"/>
      <c r="R2" s="326"/>
      <c r="S2" s="326"/>
      <c r="T2" s="326"/>
      <c r="U2" s="326"/>
      <c r="V2" s="326"/>
      <c r="W2" s="326"/>
      <c r="X2" s="352"/>
      <c r="Y2" s="352"/>
      <c r="Z2" s="352"/>
      <c r="AA2" s="310"/>
      <c r="AB2" s="310"/>
      <c r="AC2" s="310"/>
      <c r="AD2" s="310"/>
      <c r="AE2" s="310"/>
      <c r="AF2" s="310"/>
      <c r="AG2" s="310"/>
      <c r="AH2" s="310"/>
      <c r="AI2" s="310"/>
      <c r="AJ2" s="310"/>
      <c r="AK2" s="326"/>
      <c r="AL2" s="326"/>
      <c r="AM2" s="326"/>
      <c r="AN2" s="326"/>
      <c r="AO2" s="326"/>
      <c r="AP2" s="326"/>
      <c r="AQ2" s="326"/>
      <c r="AR2" s="326"/>
      <c r="AS2" s="326"/>
      <c r="AT2" s="326"/>
      <c r="AU2" s="326"/>
      <c r="AV2" s="326"/>
    </row>
    <row r="3" spans="1:48" s="226" customFormat="1" ht="20.25">
      <c r="B3" s="225" t="s">
        <v>372</v>
      </c>
      <c r="H3" s="327"/>
      <c r="X3" s="352"/>
      <c r="Y3" s="388"/>
      <c r="Z3" s="388"/>
      <c r="AA3" s="310"/>
      <c r="AB3" s="310"/>
      <c r="AC3" s="310"/>
      <c r="AD3" s="310"/>
      <c r="AE3" s="310"/>
      <c r="AF3" s="310"/>
      <c r="AG3" s="310"/>
      <c r="AH3" s="310"/>
      <c r="AI3" s="481">
        <v>0</v>
      </c>
      <c r="AJ3" s="481">
        <v>1</v>
      </c>
      <c r="AK3" s="326"/>
      <c r="AL3" s="326"/>
      <c r="AM3" s="326"/>
      <c r="AN3" s="326"/>
      <c r="AO3" s="326"/>
      <c r="AP3" s="326"/>
      <c r="AQ3" s="326"/>
      <c r="AR3" s="326"/>
      <c r="AS3" s="326"/>
      <c r="AT3" s="326"/>
      <c r="AU3" s="326"/>
      <c r="AV3" s="326"/>
    </row>
    <row r="4" spans="1:48" s="454" customFormat="1">
      <c r="AA4" s="482"/>
      <c r="AB4" s="482"/>
      <c r="AC4" s="482"/>
      <c r="AD4" s="482"/>
      <c r="AE4" s="482"/>
      <c r="AF4" s="482"/>
      <c r="AG4" s="482"/>
      <c r="AH4" s="482"/>
      <c r="AI4" s="482"/>
      <c r="AJ4" s="482"/>
      <c r="AK4" s="482"/>
      <c r="AL4" s="482"/>
      <c r="AM4" s="482"/>
      <c r="AN4" s="482"/>
      <c r="AO4" s="482"/>
      <c r="AP4" s="482"/>
      <c r="AQ4" s="482"/>
      <c r="AR4" s="482"/>
      <c r="AS4" s="482"/>
      <c r="AT4" s="482"/>
      <c r="AU4" s="482"/>
      <c r="AV4" s="482"/>
    </row>
    <row r="5" spans="1:48" s="454" customFormat="1">
      <c r="A5" s="300"/>
      <c r="B5" s="301"/>
      <c r="C5" s="301"/>
      <c r="D5" s="301"/>
      <c r="E5" s="301"/>
      <c r="F5" s="301"/>
      <c r="G5" s="301"/>
      <c r="H5" s="301"/>
      <c r="I5" s="301"/>
      <c r="J5" s="301"/>
      <c r="K5" s="301"/>
      <c r="L5" s="301"/>
      <c r="M5" s="301"/>
      <c r="N5" s="301"/>
      <c r="O5" s="301"/>
      <c r="P5" s="462"/>
      <c r="Q5" s="462"/>
      <c r="R5" s="462"/>
      <c r="S5" s="302"/>
      <c r="AA5" s="482"/>
      <c r="AB5" s="482"/>
      <c r="AC5" s="482"/>
      <c r="AD5" s="482"/>
      <c r="AE5" s="482"/>
      <c r="AF5" s="482"/>
      <c r="AG5" s="482"/>
      <c r="AH5" s="482"/>
      <c r="AI5" s="482"/>
      <c r="AJ5" s="482"/>
      <c r="AK5" s="482"/>
      <c r="AL5" s="482"/>
      <c r="AM5" s="482"/>
      <c r="AN5" s="482"/>
      <c r="AO5" s="482"/>
      <c r="AP5" s="482"/>
      <c r="AQ5" s="482"/>
      <c r="AR5" s="482"/>
      <c r="AS5" s="482"/>
      <c r="AT5" s="482"/>
      <c r="AU5" s="482"/>
      <c r="AV5" s="482"/>
    </row>
    <row r="6" spans="1:48" s="454" customFormat="1">
      <c r="A6" s="303"/>
      <c r="B6" s="670" t="str">
        <f>Contents!E35</f>
        <v xml:space="preserve">Figure 1: Number and rate of fetal and infant deaths, 1996−2012
</v>
      </c>
      <c r="C6" s="670"/>
      <c r="D6" s="670"/>
      <c r="E6" s="670"/>
      <c r="F6" s="670"/>
      <c r="G6" s="670"/>
      <c r="H6" s="670"/>
      <c r="I6" s="670"/>
      <c r="J6" s="670"/>
      <c r="K6" s="670"/>
      <c r="L6" s="670"/>
      <c r="M6" s="670"/>
      <c r="N6" s="670"/>
      <c r="O6" s="670"/>
      <c r="P6" s="86"/>
      <c r="Q6" s="86"/>
      <c r="R6" s="86"/>
      <c r="S6" s="304"/>
      <c r="AA6" s="482"/>
      <c r="AB6" s="482"/>
      <c r="AC6" s="482"/>
      <c r="AD6" s="482"/>
      <c r="AE6" s="482"/>
      <c r="AF6" s="482"/>
      <c r="AG6" s="482"/>
      <c r="AH6" s="482"/>
      <c r="AI6" s="482"/>
      <c r="AJ6" s="482"/>
      <c r="AK6" s="482"/>
      <c r="AL6" s="482"/>
      <c r="AM6" s="482"/>
      <c r="AN6" s="482"/>
      <c r="AO6" s="482"/>
      <c r="AP6" s="482"/>
      <c r="AQ6" s="482"/>
      <c r="AR6" s="482"/>
      <c r="AS6" s="482"/>
      <c r="AT6" s="482"/>
      <c r="AU6" s="482"/>
      <c r="AV6" s="482"/>
    </row>
    <row r="7" spans="1:48" s="454" customFormat="1">
      <c r="A7" s="303"/>
      <c r="B7" s="200"/>
      <c r="C7" s="200"/>
      <c r="D7" s="200"/>
      <c r="E7" s="200"/>
      <c r="F7" s="200"/>
      <c r="G7" s="200"/>
      <c r="H7" s="200"/>
      <c r="I7" s="200"/>
      <c r="J7" s="200"/>
      <c r="K7" s="200"/>
      <c r="L7" s="673"/>
      <c r="M7" s="461"/>
      <c r="N7" s="668" t="s">
        <v>51</v>
      </c>
      <c r="O7" s="668"/>
      <c r="P7" s="465"/>
      <c r="Q7" s="668" t="s">
        <v>52</v>
      </c>
      <c r="R7" s="668"/>
      <c r="S7" s="304"/>
      <c r="AA7" s="482"/>
      <c r="AB7" s="482"/>
      <c r="AC7" s="482"/>
      <c r="AD7" s="482"/>
      <c r="AE7" s="482"/>
      <c r="AF7" s="482"/>
      <c r="AG7" s="482"/>
      <c r="AH7" s="482"/>
      <c r="AI7" s="482"/>
      <c r="AJ7" s="482"/>
      <c r="AK7" s="482"/>
      <c r="AL7" s="482"/>
      <c r="AM7" s="482"/>
      <c r="AN7" s="482"/>
      <c r="AO7" s="482"/>
      <c r="AP7" s="482"/>
      <c r="AQ7" s="482"/>
      <c r="AR7" s="482"/>
      <c r="AS7" s="482"/>
      <c r="AT7" s="482"/>
      <c r="AU7" s="482"/>
      <c r="AV7" s="482"/>
    </row>
    <row r="8" spans="1:48" s="454" customFormat="1">
      <c r="A8" s="303"/>
      <c r="B8" s="200"/>
      <c r="C8" s="200"/>
      <c r="D8" s="200"/>
      <c r="E8" s="200"/>
      <c r="F8" s="200"/>
      <c r="G8" s="200"/>
      <c r="H8" s="200"/>
      <c r="I8" s="200"/>
      <c r="J8" s="200"/>
      <c r="K8" s="200"/>
      <c r="L8" s="673"/>
      <c r="M8" s="453" t="s">
        <v>381</v>
      </c>
      <c r="N8" s="572" t="s">
        <v>377</v>
      </c>
      <c r="O8" s="572" t="s">
        <v>49</v>
      </c>
      <c r="P8" s="573"/>
      <c r="Q8" s="572" t="s">
        <v>377</v>
      </c>
      <c r="R8" s="572" t="s">
        <v>49</v>
      </c>
      <c r="S8" s="304"/>
      <c r="AA8" s="482"/>
      <c r="AB8" s="482"/>
      <c r="AC8" s="482"/>
      <c r="AD8" s="482"/>
      <c r="AE8" s="482"/>
      <c r="AF8" s="482"/>
      <c r="AG8" s="482"/>
      <c r="AH8" s="482"/>
      <c r="AI8" s="482"/>
      <c r="AJ8" s="482"/>
      <c r="AK8" s="482"/>
      <c r="AL8" s="482"/>
      <c r="AM8" s="482"/>
      <c r="AN8" s="482"/>
      <c r="AO8" s="482"/>
      <c r="AP8" s="482"/>
      <c r="AQ8" s="482"/>
      <c r="AR8" s="482"/>
      <c r="AS8" s="482"/>
      <c r="AT8" s="482"/>
      <c r="AU8" s="482"/>
      <c r="AV8" s="482"/>
    </row>
    <row r="9" spans="1:48" s="454" customFormat="1">
      <c r="A9" s="303"/>
      <c r="B9" s="200"/>
      <c r="C9" s="200"/>
      <c r="D9" s="200"/>
      <c r="E9" s="200"/>
      <c r="F9" s="200"/>
      <c r="G9" s="200"/>
      <c r="H9" s="200"/>
      <c r="I9" s="200"/>
      <c r="J9" s="200"/>
      <c r="K9" s="200"/>
      <c r="L9" s="394"/>
      <c r="M9" s="467">
        <v>1996</v>
      </c>
      <c r="N9" s="470">
        <v>416</v>
      </c>
      <c r="O9" s="468">
        <v>7.1910112359550569</v>
      </c>
      <c r="P9" s="469"/>
      <c r="Q9" s="469">
        <v>417</v>
      </c>
      <c r="R9" s="471">
        <v>7.2605077132012399</v>
      </c>
      <c r="S9" s="304"/>
      <c r="AA9" s="482"/>
      <c r="AB9" s="482"/>
      <c r="AC9" s="482"/>
      <c r="AD9" s="482"/>
      <c r="AE9" s="482"/>
      <c r="AF9" s="482"/>
      <c r="AG9" s="482"/>
      <c r="AH9" s="482"/>
      <c r="AI9" s="482"/>
      <c r="AJ9" s="482"/>
      <c r="AK9" s="482"/>
      <c r="AL9" s="482"/>
      <c r="AM9" s="482"/>
      <c r="AN9" s="482"/>
      <c r="AO9" s="482"/>
      <c r="AP9" s="482"/>
      <c r="AQ9" s="482"/>
      <c r="AR9" s="482"/>
      <c r="AS9" s="482"/>
      <c r="AT9" s="482"/>
      <c r="AU9" s="482"/>
      <c r="AV9" s="482"/>
    </row>
    <row r="10" spans="1:48" s="454" customFormat="1">
      <c r="A10" s="303"/>
      <c r="B10" s="200"/>
      <c r="C10" s="200"/>
      <c r="D10" s="200"/>
      <c r="E10" s="200"/>
      <c r="F10" s="200"/>
      <c r="G10" s="200"/>
      <c r="H10" s="200"/>
      <c r="I10" s="200"/>
      <c r="J10" s="200"/>
      <c r="K10" s="200"/>
      <c r="L10" s="206"/>
      <c r="M10" s="467">
        <v>1997</v>
      </c>
      <c r="N10" s="470">
        <v>420</v>
      </c>
      <c r="O10" s="468">
        <v>7.2222031158647724</v>
      </c>
      <c r="P10" s="469"/>
      <c r="Q10" s="469">
        <v>392</v>
      </c>
      <c r="R10" s="471">
        <v>6.7897599334880656</v>
      </c>
      <c r="S10" s="304"/>
      <c r="AA10" s="482"/>
      <c r="AB10" s="482"/>
      <c r="AC10" s="482"/>
      <c r="AD10" s="482"/>
      <c r="AE10" s="482"/>
      <c r="AF10" s="482"/>
      <c r="AG10" s="482"/>
      <c r="AH10" s="482"/>
      <c r="AI10" s="482"/>
      <c r="AJ10" s="482"/>
      <c r="AK10" s="482"/>
      <c r="AL10" s="482"/>
      <c r="AM10" s="482"/>
      <c r="AN10" s="482"/>
      <c r="AO10" s="482"/>
      <c r="AP10" s="482"/>
      <c r="AQ10" s="482"/>
      <c r="AR10" s="482"/>
      <c r="AS10" s="482"/>
      <c r="AT10" s="482"/>
      <c r="AU10" s="482"/>
      <c r="AV10" s="482"/>
    </row>
    <row r="11" spans="1:48" s="454" customFormat="1">
      <c r="A11" s="303"/>
      <c r="B11" s="200"/>
      <c r="C11" s="200"/>
      <c r="D11" s="200"/>
      <c r="E11" s="200"/>
      <c r="F11" s="200"/>
      <c r="G11" s="200"/>
      <c r="H11" s="200"/>
      <c r="I11" s="200"/>
      <c r="J11" s="200"/>
      <c r="K11" s="200"/>
      <c r="L11" s="206"/>
      <c r="M11" s="467">
        <v>1998</v>
      </c>
      <c r="N11" s="470">
        <v>345</v>
      </c>
      <c r="O11" s="468">
        <v>5.9325239880317771</v>
      </c>
      <c r="P11" s="469"/>
      <c r="Q11" s="469">
        <v>309</v>
      </c>
      <c r="R11" s="471">
        <v>5.3521321924689085</v>
      </c>
      <c r="S11" s="304"/>
      <c r="AA11" s="482"/>
      <c r="AB11" s="482"/>
      <c r="AC11" s="482"/>
      <c r="AD11" s="482"/>
      <c r="AE11" s="482"/>
      <c r="AF11" s="482"/>
      <c r="AG11" s="482"/>
      <c r="AH11" s="482"/>
      <c r="AI11" s="482"/>
      <c r="AJ11" s="482"/>
      <c r="AK11" s="482"/>
      <c r="AL11" s="482"/>
      <c r="AM11" s="482"/>
      <c r="AN11" s="482"/>
      <c r="AO11" s="482"/>
      <c r="AP11" s="482"/>
      <c r="AQ11" s="482"/>
      <c r="AR11" s="482"/>
      <c r="AS11" s="482"/>
      <c r="AT11" s="482"/>
      <c r="AU11" s="482"/>
      <c r="AV11" s="482"/>
    </row>
    <row r="12" spans="1:48" s="454" customFormat="1">
      <c r="A12" s="303"/>
      <c r="B12" s="200"/>
      <c r="C12" s="200"/>
      <c r="D12" s="200"/>
      <c r="E12" s="200"/>
      <c r="F12" s="200"/>
      <c r="G12" s="200"/>
      <c r="H12" s="200"/>
      <c r="I12" s="200"/>
      <c r="J12" s="200"/>
      <c r="K12" s="200"/>
      <c r="L12" s="394"/>
      <c r="M12" s="467">
        <v>1999</v>
      </c>
      <c r="N12" s="470">
        <v>428</v>
      </c>
      <c r="O12" s="468">
        <v>7.3985721447216024</v>
      </c>
      <c r="P12" s="469"/>
      <c r="Q12" s="469">
        <v>334</v>
      </c>
      <c r="R12" s="471">
        <v>5.8166872746904437</v>
      </c>
      <c r="S12" s="304"/>
      <c r="AA12" s="482"/>
      <c r="AB12" s="482"/>
      <c r="AC12" s="482"/>
      <c r="AD12" s="482"/>
      <c r="AE12" s="482"/>
      <c r="AF12" s="482"/>
      <c r="AG12" s="482"/>
      <c r="AH12" s="482"/>
      <c r="AI12" s="482"/>
      <c r="AJ12" s="482"/>
      <c r="AK12" s="482"/>
      <c r="AL12" s="482"/>
      <c r="AM12" s="482"/>
      <c r="AN12" s="482"/>
      <c r="AO12" s="482"/>
      <c r="AP12" s="482"/>
      <c r="AQ12" s="482"/>
      <c r="AR12" s="482"/>
      <c r="AS12" s="482"/>
      <c r="AT12" s="482"/>
      <c r="AU12" s="482"/>
      <c r="AV12" s="482"/>
    </row>
    <row r="13" spans="1:48" s="454" customFormat="1">
      <c r="A13" s="303"/>
      <c r="B13" s="200"/>
      <c r="C13" s="200"/>
      <c r="D13" s="200"/>
      <c r="E13" s="200"/>
      <c r="F13" s="200"/>
      <c r="G13" s="200"/>
      <c r="H13" s="200"/>
      <c r="I13" s="200"/>
      <c r="J13" s="200"/>
      <c r="K13" s="200"/>
      <c r="L13" s="206"/>
      <c r="M13" s="467">
        <v>2000</v>
      </c>
      <c r="N13" s="470">
        <v>369</v>
      </c>
      <c r="O13" s="468">
        <v>6.4327179540818999</v>
      </c>
      <c r="P13" s="469"/>
      <c r="Q13" s="469">
        <v>359</v>
      </c>
      <c r="R13" s="471">
        <v>6.2989086570516193</v>
      </c>
      <c r="S13" s="304"/>
      <c r="AA13" s="482"/>
      <c r="AB13" s="482"/>
      <c r="AC13" s="482"/>
      <c r="AD13" s="482"/>
      <c r="AE13" s="482"/>
      <c r="AF13" s="482"/>
      <c r="AG13" s="482"/>
      <c r="AH13" s="482"/>
      <c r="AI13" s="482"/>
      <c r="AJ13" s="482"/>
      <c r="AK13" s="482"/>
      <c r="AL13" s="482"/>
      <c r="AM13" s="482"/>
      <c r="AN13" s="482"/>
      <c r="AO13" s="482"/>
      <c r="AP13" s="482"/>
      <c r="AQ13" s="482"/>
      <c r="AR13" s="482"/>
      <c r="AS13" s="482"/>
      <c r="AT13" s="482"/>
      <c r="AU13" s="482"/>
      <c r="AV13" s="482"/>
    </row>
    <row r="14" spans="1:48" s="454" customFormat="1">
      <c r="A14" s="303"/>
      <c r="B14" s="200"/>
      <c r="C14" s="200"/>
      <c r="D14" s="200"/>
      <c r="E14" s="200"/>
      <c r="F14" s="200"/>
      <c r="G14" s="200"/>
      <c r="H14" s="200"/>
      <c r="I14" s="200"/>
      <c r="J14" s="200"/>
      <c r="K14" s="200"/>
      <c r="L14" s="206"/>
      <c r="M14" s="467">
        <v>2001</v>
      </c>
      <c r="N14" s="470">
        <v>387</v>
      </c>
      <c r="O14" s="468">
        <v>6.8361272544205196</v>
      </c>
      <c r="P14" s="469"/>
      <c r="Q14" s="469">
        <v>315</v>
      </c>
      <c r="R14" s="471">
        <v>5.6025896414342631</v>
      </c>
      <c r="S14" s="304"/>
      <c r="AA14" s="482"/>
      <c r="AB14" s="482"/>
      <c r="AC14" s="482"/>
      <c r="AD14" s="482"/>
      <c r="AE14" s="482"/>
      <c r="AF14" s="482"/>
      <c r="AG14" s="482"/>
      <c r="AH14" s="482"/>
      <c r="AI14" s="482"/>
      <c r="AJ14" s="482"/>
      <c r="AK14" s="482"/>
      <c r="AL14" s="482"/>
      <c r="AM14" s="482"/>
      <c r="AN14" s="482"/>
      <c r="AO14" s="482"/>
      <c r="AP14" s="482"/>
      <c r="AQ14" s="482"/>
      <c r="AR14" s="482"/>
      <c r="AS14" s="482"/>
      <c r="AT14" s="482"/>
      <c r="AU14" s="482"/>
      <c r="AV14" s="482"/>
    </row>
    <row r="15" spans="1:48" s="454" customFormat="1">
      <c r="A15" s="303"/>
      <c r="B15" s="200"/>
      <c r="C15" s="200"/>
      <c r="D15" s="200"/>
      <c r="E15" s="200"/>
      <c r="F15" s="200"/>
      <c r="G15" s="200"/>
      <c r="H15" s="200"/>
      <c r="I15" s="200"/>
      <c r="J15" s="200"/>
      <c r="K15" s="200"/>
      <c r="L15" s="200"/>
      <c r="M15" s="467">
        <v>2002</v>
      </c>
      <c r="N15" s="470">
        <v>390</v>
      </c>
      <c r="O15" s="468">
        <v>7.103178216920135</v>
      </c>
      <c r="P15" s="469"/>
      <c r="Q15" s="469">
        <v>337</v>
      </c>
      <c r="R15" s="471">
        <v>6.1817848298633402</v>
      </c>
      <c r="S15" s="304"/>
      <c r="AA15" s="482"/>
      <c r="AB15" s="482"/>
      <c r="AC15" s="482"/>
      <c r="AD15" s="482"/>
      <c r="AE15" s="482"/>
      <c r="AF15" s="482"/>
      <c r="AG15" s="482"/>
      <c r="AH15" s="482"/>
      <c r="AI15" s="482"/>
      <c r="AJ15" s="482"/>
      <c r="AK15" s="482"/>
      <c r="AL15" s="482"/>
      <c r="AM15" s="482"/>
      <c r="AN15" s="482"/>
      <c r="AO15" s="482"/>
      <c r="AP15" s="482"/>
      <c r="AQ15" s="482"/>
      <c r="AR15" s="482"/>
      <c r="AS15" s="482"/>
      <c r="AT15" s="482"/>
      <c r="AU15" s="482"/>
      <c r="AV15" s="482"/>
    </row>
    <row r="16" spans="1:48" s="454" customFormat="1">
      <c r="A16" s="303"/>
      <c r="B16" s="200"/>
      <c r="C16" s="200"/>
      <c r="D16" s="200"/>
      <c r="E16" s="200"/>
      <c r="F16" s="200"/>
      <c r="G16" s="200"/>
      <c r="H16" s="200"/>
      <c r="I16" s="200"/>
      <c r="J16" s="200"/>
      <c r="K16" s="200"/>
      <c r="L16" s="200"/>
      <c r="M16" s="467">
        <v>2003</v>
      </c>
      <c r="N16" s="470">
        <v>393</v>
      </c>
      <c r="O16" s="468">
        <v>6.8984886517228672</v>
      </c>
      <c r="P16" s="469"/>
      <c r="Q16" s="469">
        <v>304</v>
      </c>
      <c r="R16" s="471">
        <v>5.373303167420814</v>
      </c>
      <c r="S16" s="304"/>
      <c r="AA16" s="482"/>
      <c r="AB16" s="482"/>
      <c r="AC16" s="482"/>
      <c r="AD16" s="482"/>
      <c r="AE16" s="482"/>
      <c r="AF16" s="482"/>
      <c r="AG16" s="482"/>
      <c r="AH16" s="482"/>
      <c r="AI16" s="482"/>
      <c r="AJ16" s="482"/>
      <c r="AK16" s="482"/>
      <c r="AL16" s="482"/>
      <c r="AM16" s="482"/>
      <c r="AN16" s="482"/>
      <c r="AO16" s="482"/>
      <c r="AP16" s="482"/>
      <c r="AQ16" s="482"/>
      <c r="AR16" s="482"/>
      <c r="AS16" s="482"/>
      <c r="AT16" s="482"/>
      <c r="AU16" s="482"/>
      <c r="AV16" s="482"/>
    </row>
    <row r="17" spans="1:48" s="454" customFormat="1">
      <c r="A17" s="303"/>
      <c r="B17" s="200"/>
      <c r="C17" s="200"/>
      <c r="D17" s="200"/>
      <c r="E17" s="200"/>
      <c r="F17" s="200"/>
      <c r="G17" s="200"/>
      <c r="H17" s="200"/>
      <c r="I17" s="200"/>
      <c r="J17" s="200"/>
      <c r="K17" s="200"/>
      <c r="L17" s="200"/>
      <c r="M17" s="467">
        <v>2004</v>
      </c>
      <c r="N17" s="470">
        <v>508</v>
      </c>
      <c r="O17" s="468">
        <v>8.5765899613378114</v>
      </c>
      <c r="P17" s="469"/>
      <c r="Q17" s="469">
        <v>347</v>
      </c>
      <c r="R17" s="471">
        <v>5.9090986495921536</v>
      </c>
      <c r="S17" s="304"/>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row>
    <row r="18" spans="1:48" s="454" customFormat="1">
      <c r="A18" s="303"/>
      <c r="B18" s="200"/>
      <c r="C18" s="200"/>
      <c r="D18" s="200"/>
      <c r="E18" s="200"/>
      <c r="F18" s="200"/>
      <c r="G18" s="200"/>
      <c r="H18" s="200"/>
      <c r="I18" s="200"/>
      <c r="J18" s="200"/>
      <c r="K18" s="200"/>
      <c r="L18" s="200"/>
      <c r="M18" s="467">
        <v>2005</v>
      </c>
      <c r="N18" s="470">
        <v>403</v>
      </c>
      <c r="O18" s="468">
        <v>6.8154912903771354</v>
      </c>
      <c r="P18" s="469"/>
      <c r="Q18" s="469">
        <v>294</v>
      </c>
      <c r="R18" s="471">
        <v>5.006215199141792</v>
      </c>
      <c r="S18" s="304"/>
      <c r="AA18" s="482"/>
      <c r="AB18" s="482"/>
      <c r="AC18" s="482"/>
      <c r="AD18" s="482"/>
      <c r="AE18" s="482"/>
      <c r="AF18" s="482"/>
      <c r="AG18" s="482"/>
      <c r="AH18" s="482"/>
      <c r="AI18" s="482"/>
      <c r="AJ18" s="482"/>
      <c r="AK18" s="482"/>
      <c r="AL18" s="482"/>
      <c r="AM18" s="482"/>
      <c r="AN18" s="482"/>
      <c r="AO18" s="482"/>
      <c r="AP18" s="482"/>
      <c r="AQ18" s="482"/>
      <c r="AR18" s="482"/>
      <c r="AS18" s="482"/>
      <c r="AT18" s="482"/>
      <c r="AU18" s="482"/>
      <c r="AV18" s="482"/>
    </row>
    <row r="19" spans="1:48" s="454" customFormat="1">
      <c r="A19" s="303"/>
      <c r="B19" s="200"/>
      <c r="C19" s="200"/>
      <c r="D19" s="200"/>
      <c r="E19" s="200"/>
      <c r="F19" s="200"/>
      <c r="G19" s="200"/>
      <c r="H19" s="200"/>
      <c r="I19" s="200"/>
      <c r="J19" s="200"/>
      <c r="K19" s="200"/>
      <c r="L19" s="200"/>
      <c r="M19" s="467">
        <v>2006</v>
      </c>
      <c r="N19" s="470">
        <v>409</v>
      </c>
      <c r="O19" s="468">
        <v>6.7399436415470557</v>
      </c>
      <c r="P19" s="469"/>
      <c r="Q19" s="469">
        <v>308</v>
      </c>
      <c r="R19" s="471">
        <v>5.1099976772737827</v>
      </c>
      <c r="S19" s="304"/>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row>
    <row r="20" spans="1:48" s="454" customFormat="1">
      <c r="A20" s="303"/>
      <c r="B20" s="200"/>
      <c r="C20" s="200"/>
      <c r="D20" s="200"/>
      <c r="E20" s="200"/>
      <c r="F20" s="200"/>
      <c r="G20" s="200"/>
      <c r="H20" s="200"/>
      <c r="I20" s="200"/>
      <c r="J20" s="200"/>
      <c r="K20" s="200"/>
      <c r="L20" s="200"/>
      <c r="M20" s="467">
        <v>2007</v>
      </c>
      <c r="N20" s="470">
        <v>471</v>
      </c>
      <c r="O20" s="468">
        <v>7.1807537504573729</v>
      </c>
      <c r="P20" s="469"/>
      <c r="Q20" s="469">
        <v>312</v>
      </c>
      <c r="R20" s="471">
        <v>4.7910812180402642</v>
      </c>
      <c r="S20" s="304"/>
      <c r="AA20" s="482"/>
      <c r="AB20" s="482"/>
      <c r="AC20" s="482"/>
      <c r="AD20" s="482"/>
      <c r="AE20" s="482"/>
      <c r="AF20" s="482"/>
      <c r="AG20" s="482"/>
      <c r="AH20" s="482"/>
      <c r="AI20" s="482"/>
      <c r="AJ20" s="482"/>
      <c r="AK20" s="482"/>
      <c r="AL20" s="482"/>
      <c r="AM20" s="482"/>
      <c r="AN20" s="482"/>
      <c r="AO20" s="482"/>
      <c r="AP20" s="482"/>
      <c r="AQ20" s="482"/>
      <c r="AR20" s="482"/>
      <c r="AS20" s="482"/>
      <c r="AT20" s="482"/>
      <c r="AU20" s="482"/>
      <c r="AV20" s="482"/>
    </row>
    <row r="21" spans="1:48" s="454" customFormat="1">
      <c r="A21" s="303"/>
      <c r="B21" s="200"/>
      <c r="C21" s="200"/>
      <c r="D21" s="200"/>
      <c r="E21" s="200"/>
      <c r="F21" s="200"/>
      <c r="G21" s="200"/>
      <c r="H21" s="200"/>
      <c r="I21" s="200"/>
      <c r="J21" s="200"/>
      <c r="K21" s="200"/>
      <c r="L21" s="200"/>
      <c r="M21" s="467">
        <v>2008</v>
      </c>
      <c r="N21" s="470">
        <v>555</v>
      </c>
      <c r="O21" s="468">
        <v>8.4233851384167071</v>
      </c>
      <c r="P21" s="469"/>
      <c r="Q21" s="469">
        <v>324</v>
      </c>
      <c r="R21" s="471">
        <v>4.959208975555998</v>
      </c>
      <c r="S21" s="304"/>
      <c r="AA21" s="482"/>
      <c r="AB21" s="482"/>
      <c r="AC21" s="482"/>
      <c r="AD21" s="482"/>
      <c r="AE21" s="482"/>
      <c r="AF21" s="482"/>
      <c r="AG21" s="482"/>
      <c r="AH21" s="482"/>
      <c r="AI21" s="482"/>
      <c r="AJ21" s="482"/>
      <c r="AK21" s="482"/>
      <c r="AL21" s="482"/>
      <c r="AM21" s="482"/>
      <c r="AN21" s="482"/>
      <c r="AO21" s="482"/>
      <c r="AP21" s="482"/>
      <c r="AQ21" s="482"/>
      <c r="AR21" s="482"/>
      <c r="AS21" s="482"/>
      <c r="AT21" s="482"/>
      <c r="AU21" s="482"/>
      <c r="AV21" s="482"/>
    </row>
    <row r="22" spans="1:48" s="454" customFormat="1">
      <c r="A22" s="303"/>
      <c r="B22" s="200"/>
      <c r="C22" s="200"/>
      <c r="D22" s="200"/>
      <c r="E22" s="200"/>
      <c r="F22" s="200"/>
      <c r="G22" s="200"/>
      <c r="H22" s="200"/>
      <c r="I22" s="200"/>
      <c r="J22" s="200"/>
      <c r="K22" s="200"/>
      <c r="L22" s="200"/>
      <c r="M22" s="467">
        <v>2009</v>
      </c>
      <c r="N22" s="470">
        <v>482</v>
      </c>
      <c r="O22" s="468">
        <v>7.5587686420876006</v>
      </c>
      <c r="P22" s="469"/>
      <c r="Q22" s="469">
        <v>332</v>
      </c>
      <c r="R22" s="471">
        <v>5.2461088725606384</v>
      </c>
      <c r="S22" s="304"/>
      <c r="AA22" s="482"/>
      <c r="AB22" s="482"/>
      <c r="AC22" s="482"/>
      <c r="AD22" s="482"/>
      <c r="AE22" s="482"/>
      <c r="AF22" s="482"/>
      <c r="AG22" s="482"/>
      <c r="AH22" s="482"/>
      <c r="AI22" s="482"/>
      <c r="AJ22" s="482"/>
      <c r="AK22" s="482"/>
      <c r="AL22" s="482"/>
      <c r="AM22" s="482"/>
      <c r="AN22" s="482"/>
      <c r="AO22" s="482"/>
      <c r="AP22" s="482"/>
      <c r="AQ22" s="482"/>
      <c r="AR22" s="482"/>
      <c r="AS22" s="482"/>
      <c r="AT22" s="482"/>
      <c r="AU22" s="482"/>
      <c r="AV22" s="482"/>
    </row>
    <row r="23" spans="1:48" s="454" customFormat="1">
      <c r="A23" s="303"/>
      <c r="B23" s="200"/>
      <c r="C23" s="200"/>
      <c r="D23" s="200"/>
      <c r="E23" s="200"/>
      <c r="F23" s="200"/>
      <c r="G23" s="200"/>
      <c r="H23" s="200"/>
      <c r="I23" s="200"/>
      <c r="J23" s="200"/>
      <c r="K23" s="200"/>
      <c r="L23" s="200"/>
      <c r="M23" s="467">
        <v>2010</v>
      </c>
      <c r="N23" s="470">
        <v>471</v>
      </c>
      <c r="O23" s="468">
        <v>7.2272518029768298</v>
      </c>
      <c r="P23" s="469"/>
      <c r="Q23" s="469">
        <v>359</v>
      </c>
      <c r="R23" s="471">
        <v>5.5487720057497025</v>
      </c>
      <c r="S23" s="304"/>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row>
    <row r="24" spans="1:48" s="454" customFormat="1">
      <c r="A24" s="303"/>
      <c r="B24" s="200"/>
      <c r="C24" s="200"/>
      <c r="D24" s="200"/>
      <c r="E24" s="200"/>
      <c r="F24" s="200"/>
      <c r="G24" s="200"/>
      <c r="H24" s="200"/>
      <c r="I24" s="200"/>
      <c r="J24" s="200"/>
      <c r="K24" s="200"/>
      <c r="L24" s="200"/>
      <c r="M24" s="467">
        <v>2011</v>
      </c>
      <c r="N24" s="470">
        <v>450</v>
      </c>
      <c r="O24" s="468">
        <v>7.185743484925907</v>
      </c>
      <c r="P24" s="469"/>
      <c r="Q24" s="469">
        <v>323</v>
      </c>
      <c r="R24" s="471">
        <v>5.1950976292340849</v>
      </c>
      <c r="S24" s="304"/>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482"/>
    </row>
    <row r="25" spans="1:48" s="454" customFormat="1">
      <c r="A25" s="466"/>
      <c r="B25" s="86"/>
      <c r="C25" s="86"/>
      <c r="D25" s="86"/>
      <c r="E25" s="86"/>
      <c r="F25" s="86"/>
      <c r="G25" s="86"/>
      <c r="H25" s="86"/>
      <c r="I25" s="86"/>
      <c r="J25" s="86"/>
      <c r="K25" s="86"/>
      <c r="L25" s="86"/>
      <c r="M25" s="472">
        <v>2012</v>
      </c>
      <c r="N25" s="473">
        <v>448</v>
      </c>
      <c r="O25" s="474">
        <v>7.1699502264615971</v>
      </c>
      <c r="P25" s="475"/>
      <c r="Q25" s="475">
        <v>294</v>
      </c>
      <c r="R25" s="474">
        <v>4.7392600951076007</v>
      </c>
      <c r="S25" s="463"/>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482"/>
    </row>
    <row r="26" spans="1:48" s="454" customFormat="1">
      <c r="A26" s="466"/>
      <c r="B26" s="86"/>
      <c r="C26" s="86"/>
      <c r="D26" s="86"/>
      <c r="E26" s="86"/>
      <c r="F26" s="86"/>
      <c r="G26" s="86"/>
      <c r="H26" s="86"/>
      <c r="I26" s="86"/>
      <c r="J26" s="86"/>
      <c r="K26" s="86"/>
      <c r="L26" s="86"/>
      <c r="M26" s="153"/>
      <c r="N26" s="86"/>
      <c r="O26" s="86"/>
      <c r="P26" s="86"/>
      <c r="Q26" s="86"/>
      <c r="R26" s="86"/>
      <c r="S26" s="463"/>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row>
    <row r="27" spans="1:48" s="454" customFormat="1">
      <c r="A27" s="303"/>
      <c r="B27" s="200"/>
      <c r="C27" s="200"/>
      <c r="D27" s="200"/>
      <c r="E27" s="200"/>
      <c r="F27" s="200"/>
      <c r="G27" s="200"/>
      <c r="H27" s="200"/>
      <c r="I27" s="200"/>
      <c r="J27" s="200"/>
      <c r="K27" s="200"/>
      <c r="L27" s="200"/>
      <c r="M27" s="288"/>
      <c r="N27" s="200"/>
      <c r="O27" s="200"/>
      <c r="P27" s="86"/>
      <c r="Q27" s="86"/>
      <c r="R27" s="86"/>
      <c r="S27" s="304"/>
      <c r="AA27" s="482"/>
      <c r="AB27" s="482"/>
      <c r="AC27" s="482"/>
      <c r="AD27" s="482"/>
      <c r="AE27" s="482"/>
      <c r="AF27" s="482"/>
      <c r="AG27" s="482"/>
      <c r="AH27" s="482"/>
      <c r="AI27" s="482"/>
      <c r="AJ27" s="482"/>
      <c r="AK27" s="482"/>
      <c r="AL27" s="482"/>
      <c r="AM27" s="482"/>
      <c r="AN27" s="482"/>
      <c r="AO27" s="482"/>
      <c r="AP27" s="482"/>
      <c r="AQ27" s="482"/>
      <c r="AR27" s="482"/>
      <c r="AS27" s="482"/>
      <c r="AT27" s="482"/>
      <c r="AU27" s="482"/>
      <c r="AV27" s="482"/>
    </row>
    <row r="28" spans="1:48" s="454" customFormat="1">
      <c r="A28" s="314"/>
      <c r="B28" s="315"/>
      <c r="C28" s="315"/>
      <c r="D28" s="315"/>
      <c r="E28" s="315"/>
      <c r="F28" s="315"/>
      <c r="G28" s="315"/>
      <c r="H28" s="315"/>
      <c r="I28" s="315"/>
      <c r="J28" s="315"/>
      <c r="K28" s="315"/>
      <c r="L28" s="315"/>
      <c r="M28" s="315"/>
      <c r="N28" s="315"/>
      <c r="O28" s="315"/>
      <c r="P28" s="464"/>
      <c r="Q28" s="464"/>
      <c r="R28" s="464"/>
      <c r="S28" s="316"/>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row>
    <row r="29" spans="1:48" s="454" customFormat="1">
      <c r="AA29" s="482"/>
      <c r="AB29" s="482"/>
      <c r="AC29" s="482"/>
      <c r="AD29" s="482"/>
      <c r="AE29" s="482"/>
      <c r="AF29" s="482"/>
      <c r="AG29" s="482"/>
      <c r="AH29" s="482"/>
      <c r="AI29" s="482"/>
      <c r="AJ29" s="482"/>
      <c r="AK29" s="482"/>
      <c r="AL29" s="482"/>
      <c r="AM29" s="482"/>
      <c r="AN29" s="482"/>
      <c r="AO29" s="482"/>
      <c r="AP29" s="482"/>
      <c r="AQ29" s="482"/>
      <c r="AR29" s="482"/>
      <c r="AS29" s="482"/>
      <c r="AT29" s="482"/>
      <c r="AU29" s="482"/>
      <c r="AV29" s="482"/>
    </row>
    <row r="31" spans="1:48" s="186" customFormat="1">
      <c r="A31" s="300"/>
      <c r="B31" s="301"/>
      <c r="C31" s="301"/>
      <c r="D31" s="301"/>
      <c r="E31" s="301"/>
      <c r="F31" s="301"/>
      <c r="G31" s="301"/>
      <c r="H31" s="301"/>
      <c r="I31" s="301"/>
      <c r="J31" s="301"/>
      <c r="K31" s="301"/>
      <c r="L31" s="301"/>
      <c r="M31" s="301"/>
      <c r="N31" s="301"/>
      <c r="O31" s="301"/>
      <c r="P31" s="302"/>
      <c r="R31" s="99"/>
      <c r="S31" s="99"/>
      <c r="T31" s="99"/>
      <c r="U31" s="99"/>
      <c r="V31" s="99"/>
      <c r="W31" s="99"/>
      <c r="X31" s="389"/>
      <c r="Y31" s="389"/>
      <c r="Z31" s="389"/>
      <c r="AA31" s="483" t="s">
        <v>385</v>
      </c>
      <c r="AB31" s="484">
        <v>95</v>
      </c>
      <c r="AC31" s="484"/>
      <c r="AD31" s="484"/>
      <c r="AE31" s="484"/>
      <c r="AF31" s="484"/>
      <c r="AG31" s="484"/>
      <c r="AH31" s="484"/>
      <c r="AI31" s="484"/>
      <c r="AJ31" s="484"/>
      <c r="AK31" s="485"/>
      <c r="AL31" s="485"/>
      <c r="AM31" s="485"/>
      <c r="AN31" s="485"/>
      <c r="AO31" s="485"/>
      <c r="AP31" s="485"/>
      <c r="AQ31" s="482"/>
      <c r="AR31" s="482"/>
      <c r="AS31" s="482"/>
      <c r="AT31" s="482"/>
      <c r="AU31" s="482"/>
      <c r="AV31" s="482"/>
    </row>
    <row r="32" spans="1:48">
      <c r="A32" s="303"/>
      <c r="B32" s="670" t="str">
        <f>Contents!E36</f>
        <v xml:space="preserve">Figure 2: Fetal and infant death rates by ethnic group, 2007−2011 and 2012
</v>
      </c>
      <c r="C32" s="670"/>
      <c r="D32" s="670"/>
      <c r="E32" s="670"/>
      <c r="F32" s="670"/>
      <c r="G32" s="670"/>
      <c r="H32" s="670"/>
      <c r="I32" s="670"/>
      <c r="J32" s="670"/>
      <c r="K32" s="670"/>
      <c r="L32" s="670"/>
      <c r="M32" s="670"/>
      <c r="N32" s="670"/>
      <c r="O32" s="670"/>
      <c r="P32" s="304"/>
      <c r="R32" s="99"/>
      <c r="S32" s="230"/>
      <c r="T32" s="230"/>
      <c r="U32" s="230"/>
      <c r="V32" s="230"/>
      <c r="W32" s="230"/>
      <c r="X32" s="392"/>
      <c r="Y32" s="389"/>
      <c r="Z32" s="389"/>
    </row>
    <row r="33" spans="1:59">
      <c r="A33" s="303"/>
      <c r="B33" s="200"/>
      <c r="C33" s="200"/>
      <c r="D33" s="200"/>
      <c r="E33" s="200"/>
      <c r="F33" s="200"/>
      <c r="G33" s="200"/>
      <c r="H33" s="200"/>
      <c r="I33" s="200"/>
      <c r="J33" s="200"/>
      <c r="K33" s="200"/>
      <c r="L33" s="673" t="s">
        <v>409</v>
      </c>
      <c r="M33" s="671" t="s">
        <v>79</v>
      </c>
      <c r="N33" s="668" t="s">
        <v>440</v>
      </c>
      <c r="O33" s="668">
        <v>2012</v>
      </c>
      <c r="P33" s="304"/>
      <c r="R33" s="99"/>
      <c r="S33" s="99"/>
      <c r="T33" s="99"/>
      <c r="U33" s="99"/>
      <c r="V33" s="99"/>
      <c r="W33" s="99"/>
      <c r="X33" s="389"/>
      <c r="Y33" s="389"/>
      <c r="Z33" s="389"/>
      <c r="AR33" s="485"/>
      <c r="AS33" s="485"/>
      <c r="AT33" s="490"/>
      <c r="AU33" s="490"/>
      <c r="AV33" s="490"/>
      <c r="AW33" s="390"/>
      <c r="AX33" s="390"/>
      <c r="AY33" s="390"/>
      <c r="AZ33" s="390"/>
      <c r="BA33" s="390"/>
      <c r="BB33" s="390"/>
      <c r="BC33" s="390"/>
      <c r="BD33" s="390"/>
      <c r="BE33" s="390"/>
      <c r="BF33" s="390"/>
      <c r="BG33" s="390"/>
    </row>
    <row r="34" spans="1:59">
      <c r="A34" s="303"/>
      <c r="B34" s="200"/>
      <c r="C34" s="200"/>
      <c r="D34" s="200"/>
      <c r="E34" s="200"/>
      <c r="F34" s="200"/>
      <c r="G34" s="200"/>
      <c r="H34" s="200"/>
      <c r="I34" s="200"/>
      <c r="J34" s="200"/>
      <c r="K34" s="200"/>
      <c r="L34" s="674"/>
      <c r="M34" s="675"/>
      <c r="N34" s="669"/>
      <c r="O34" s="669"/>
      <c r="P34" s="304"/>
      <c r="AA34" s="486" t="s">
        <v>381</v>
      </c>
      <c r="AB34" s="483" t="s">
        <v>409</v>
      </c>
      <c r="AC34" s="483" t="s">
        <v>145</v>
      </c>
      <c r="AD34" s="483" t="s">
        <v>377</v>
      </c>
      <c r="AE34" s="483" t="s">
        <v>410</v>
      </c>
      <c r="AF34" s="483" t="s">
        <v>379</v>
      </c>
      <c r="AG34" s="483" t="s">
        <v>380</v>
      </c>
      <c r="AH34" s="483" t="s">
        <v>49</v>
      </c>
      <c r="AI34" s="483" t="s">
        <v>368</v>
      </c>
      <c r="AJ34" s="483" t="s">
        <v>367</v>
      </c>
      <c r="AR34" s="485"/>
      <c r="AS34" s="490"/>
      <c r="AT34" s="490"/>
      <c r="AU34" s="490"/>
      <c r="AV34" s="490"/>
      <c r="AW34" s="390"/>
      <c r="AX34" s="390"/>
      <c r="AY34" s="390"/>
      <c r="AZ34" s="390"/>
      <c r="BA34" s="390"/>
      <c r="BB34" s="390"/>
      <c r="BC34" s="390"/>
      <c r="BD34" s="390"/>
      <c r="BE34" s="390"/>
      <c r="BF34" s="390"/>
      <c r="BG34" s="390"/>
    </row>
    <row r="35" spans="1:59">
      <c r="A35" s="303"/>
      <c r="B35" s="200"/>
      <c r="C35" s="200"/>
      <c r="D35" s="200"/>
      <c r="E35" s="200"/>
      <c r="F35" s="200"/>
      <c r="G35" s="200"/>
      <c r="H35" s="200"/>
      <c r="I35" s="200"/>
      <c r="J35" s="200"/>
      <c r="K35" s="200"/>
      <c r="L35" s="394" t="s">
        <v>51</v>
      </c>
      <c r="M35" s="207" t="s">
        <v>80</v>
      </c>
      <c r="N35" s="208">
        <f>AH35</f>
        <v>7.7013843528097938</v>
      </c>
      <c r="O35" s="208">
        <f>AH43</f>
        <v>7.0262793914246204</v>
      </c>
      <c r="P35" s="304"/>
      <c r="Q35" s="544"/>
      <c r="S35" s="386"/>
      <c r="T35" s="496"/>
      <c r="U35" s="187"/>
      <c r="V35" s="187"/>
      <c r="W35" s="187"/>
      <c r="X35" s="393"/>
      <c r="AA35" s="487" t="s">
        <v>386</v>
      </c>
      <c r="AB35" s="487" t="s">
        <v>382</v>
      </c>
      <c r="AC35" s="487" t="s">
        <v>154</v>
      </c>
      <c r="AD35" s="484">
        <f>SUM(FetalTrend!M14:Q14)</f>
        <v>731</v>
      </c>
      <c r="AE35" s="484">
        <f>SUM(BirthsTrend!M13:Q13)+AD35</f>
        <v>94918</v>
      </c>
      <c r="AF35" s="488">
        <f t="shared" ref="AF35" si="0">IF(AD35=0,0,IF(AD35&lt;389,CHIINV(0.5+$AB$31/200,2*AD35)/2,AD35*(1-1/(9*AD35)-NORMSINV(0.5+$AB$31/200)/3/SQRT(AD35))^3))/AE35*1000</f>
        <v>7.1531346431681166</v>
      </c>
      <c r="AG35" s="488">
        <f t="shared" ref="AG35" si="1">IF(AD35&lt;389,CHIINV(0.5-$AB$31/200,2*AD35+2)/2,(AD35+1)*(1-1/(9*(AD35+1))+NORMSINV(0.5+$AB$31/200)/3/SQRT(AD35+1))^3)/AE35*1000</f>
        <v>8.2805055057295043</v>
      </c>
      <c r="AH35" s="489">
        <f t="shared" ref="AH35" si="2">AD35/AE35*1000</f>
        <v>7.7013843528097938</v>
      </c>
      <c r="AI35" s="489">
        <f t="shared" ref="AI35" si="3">AG35-AH35</f>
        <v>0.57912115291971045</v>
      </c>
      <c r="AJ35" s="489">
        <f t="shared" ref="AJ35" si="4">AH35-AF35</f>
        <v>0.54824970964167719</v>
      </c>
      <c r="AR35" s="485"/>
      <c r="AS35" s="485"/>
    </row>
    <row r="36" spans="1:59">
      <c r="A36" s="303"/>
      <c r="B36" s="200"/>
      <c r="C36" s="200"/>
      <c r="D36" s="200"/>
      <c r="E36" s="200"/>
      <c r="F36" s="200"/>
      <c r="G36" s="200"/>
      <c r="H36" s="200"/>
      <c r="I36" s="200"/>
      <c r="J36" s="200"/>
      <c r="K36" s="200"/>
      <c r="L36" s="206"/>
      <c r="M36" s="207" t="s">
        <v>403</v>
      </c>
      <c r="N36" s="208">
        <f t="shared" ref="N36:N38" si="5">AH36</f>
        <v>9.0909090909090899</v>
      </c>
      <c r="O36" s="208">
        <f>AH44</f>
        <v>7.1377587437544605</v>
      </c>
      <c r="P36" s="304"/>
      <c r="Q36" s="544"/>
      <c r="R36" s="187"/>
      <c r="S36" s="386"/>
      <c r="T36" s="496"/>
      <c r="U36" s="187"/>
      <c r="V36" s="187"/>
      <c r="W36" s="187"/>
      <c r="X36" s="393"/>
      <c r="AA36" s="487" t="s">
        <v>386</v>
      </c>
      <c r="AC36" s="487" t="s">
        <v>403</v>
      </c>
      <c r="AD36" s="484">
        <f>SUM(FetalTrend!M15:Q15)</f>
        <v>328</v>
      </c>
      <c r="AE36" s="484">
        <f>SUM(BirthsTrend!M14:Q14)+AD36</f>
        <v>36080</v>
      </c>
      <c r="AF36" s="488">
        <f t="shared" ref="AF36:AF40" si="6">IF(AD36=0,0,IF(AD36&lt;389,CHIINV(0.5+$AB$31/200,2*AD36)/2,AD36*(1-1/(9*AD36)-NORMSINV(0.5+$AB$31/200)/3/SQRT(AD36))^3))/AE36*1000</f>
        <v>8.1335913752414868</v>
      </c>
      <c r="AG36" s="488">
        <f t="shared" ref="AG36:AG40" si="7">IF(AD36&lt;389,CHIINV(0.5-$AB$31/200,2*AD36+2)/2,(AD36+1)*(1-1/(9*(AD36+1))+NORMSINV(0.5+$AB$31/200)/3/SQRT(AD36+1))^3)/AE36*1000</f>
        <v>10.12993341705933</v>
      </c>
      <c r="AH36" s="489">
        <f t="shared" ref="AH36:AH50" si="8">AD36/AE36*1000</f>
        <v>9.0909090909090899</v>
      </c>
      <c r="AI36" s="489">
        <f t="shared" ref="AI36:AI50" si="9">AG36-AH36</f>
        <v>1.0390243261502405</v>
      </c>
      <c r="AJ36" s="489">
        <f t="shared" ref="AJ36:AJ50" si="10">AH36-AF36</f>
        <v>0.95731771566760315</v>
      </c>
      <c r="AR36" s="485"/>
      <c r="AS36" s="485"/>
    </row>
    <row r="37" spans="1:59">
      <c r="A37" s="303"/>
      <c r="B37" s="200"/>
      <c r="C37" s="200"/>
      <c r="D37" s="200"/>
      <c r="E37" s="200"/>
      <c r="F37" s="200"/>
      <c r="G37" s="200"/>
      <c r="H37" s="200"/>
      <c r="I37" s="200"/>
      <c r="J37" s="200"/>
      <c r="K37" s="200"/>
      <c r="L37" s="206"/>
      <c r="M37" s="536" t="s">
        <v>551</v>
      </c>
      <c r="N37" s="208">
        <f t="shared" si="5"/>
        <v>7.6982514380562632</v>
      </c>
      <c r="O37" s="208">
        <f t="shared" ref="O37:O38" si="11">AH45</f>
        <v>8.7466912187823684</v>
      </c>
      <c r="P37" s="304"/>
      <c r="Q37" s="544"/>
      <c r="R37" s="187"/>
      <c r="S37" s="386"/>
      <c r="T37" s="496"/>
      <c r="U37" s="187"/>
      <c r="V37" s="187"/>
      <c r="W37" s="187"/>
      <c r="X37" s="393"/>
      <c r="AA37" s="487" t="s">
        <v>386</v>
      </c>
      <c r="AC37" s="487" t="s">
        <v>551</v>
      </c>
      <c r="AD37" s="484">
        <f>SUM(FetalTrend!M16:Q16)</f>
        <v>269</v>
      </c>
      <c r="AE37" s="484">
        <f>SUM(BirthsTrend!M15:Q15)+AD37</f>
        <v>34943</v>
      </c>
      <c r="AF37" s="488">
        <f t="shared" si="6"/>
        <v>6.8057000505882979</v>
      </c>
      <c r="AG37" s="488">
        <f t="shared" si="7"/>
        <v>8.6753266028102978</v>
      </c>
      <c r="AH37" s="489">
        <f t="shared" si="8"/>
        <v>7.6982514380562632</v>
      </c>
      <c r="AI37" s="489">
        <f t="shared" si="9"/>
        <v>0.97707516475403455</v>
      </c>
      <c r="AJ37" s="489">
        <f t="shared" si="10"/>
        <v>0.89255138746796536</v>
      </c>
      <c r="AR37" s="485"/>
      <c r="AS37" s="485"/>
    </row>
    <row r="38" spans="1:59">
      <c r="A38" s="303"/>
      <c r="B38" s="200"/>
      <c r="C38" s="200"/>
      <c r="D38" s="200"/>
      <c r="E38" s="200"/>
      <c r="F38" s="200"/>
      <c r="G38" s="200"/>
      <c r="H38" s="200"/>
      <c r="I38" s="200"/>
      <c r="J38" s="200"/>
      <c r="K38" s="200"/>
      <c r="L38" s="537"/>
      <c r="M38" s="535" t="s">
        <v>552</v>
      </c>
      <c r="N38" s="306">
        <f t="shared" si="5"/>
        <v>7.0082749840865697</v>
      </c>
      <c r="O38" s="306">
        <f t="shared" si="11"/>
        <v>6.7911123493766103</v>
      </c>
      <c r="P38" s="304"/>
      <c r="Q38" s="187"/>
      <c r="S38" s="386"/>
      <c r="T38" s="496"/>
      <c r="U38" s="187"/>
      <c r="V38" s="187"/>
      <c r="W38" s="187"/>
      <c r="X38" s="393"/>
      <c r="AA38" s="487" t="s">
        <v>386</v>
      </c>
      <c r="AC38" s="484" t="s">
        <v>552</v>
      </c>
      <c r="AD38" s="484">
        <f>SUM(FetalTrend!M17:Q17)</f>
        <v>1101</v>
      </c>
      <c r="AE38" s="484">
        <f>SUM(BirthsTrend!M16:Q16)+AD38</f>
        <v>157100</v>
      </c>
      <c r="AF38" s="488">
        <f t="shared" si="6"/>
        <v>6.6003665608778741</v>
      </c>
      <c r="AG38" s="488">
        <f t="shared" si="7"/>
        <v>7.4347934924700896</v>
      </c>
      <c r="AH38" s="489">
        <f t="shared" si="8"/>
        <v>7.0082749840865697</v>
      </c>
      <c r="AI38" s="489">
        <f t="shared" si="9"/>
        <v>0.4265185083835199</v>
      </c>
      <c r="AJ38" s="489">
        <f t="shared" si="10"/>
        <v>0.40790842320869558</v>
      </c>
      <c r="AR38" s="485"/>
      <c r="AS38" s="485"/>
    </row>
    <row r="39" spans="1:59">
      <c r="A39" s="303"/>
      <c r="B39" s="200"/>
      <c r="C39" s="200"/>
      <c r="D39" s="200"/>
      <c r="E39" s="200"/>
      <c r="F39" s="200"/>
      <c r="G39" s="200"/>
      <c r="H39" s="200"/>
      <c r="I39" s="200"/>
      <c r="J39" s="200"/>
      <c r="K39" s="200"/>
      <c r="L39" s="394" t="s">
        <v>52</v>
      </c>
      <c r="M39" s="207" t="s">
        <v>80</v>
      </c>
      <c r="N39" s="208">
        <f>AH39</f>
        <v>7.1028910571522612</v>
      </c>
      <c r="O39" s="208">
        <f>AH47</f>
        <v>5.7388009806106535</v>
      </c>
      <c r="P39" s="304"/>
      <c r="Q39" s="187"/>
      <c r="R39" s="187"/>
      <c r="S39" s="386"/>
      <c r="T39" s="187"/>
      <c r="U39" s="187"/>
      <c r="V39" s="187"/>
      <c r="W39" s="187"/>
      <c r="X39" s="393"/>
      <c r="AA39" s="487" t="s">
        <v>386</v>
      </c>
      <c r="AB39" s="487" t="s">
        <v>383</v>
      </c>
      <c r="AC39" s="487" t="s">
        <v>154</v>
      </c>
      <c r="AD39" s="484">
        <f>SUM(InfantTrend!M14:Q14)</f>
        <v>669</v>
      </c>
      <c r="AE39" s="484">
        <f>SUM(BirthsTrend!M13:Q13)</f>
        <v>94187</v>
      </c>
      <c r="AF39" s="488">
        <f t="shared" si="6"/>
        <v>6.5747769495923638</v>
      </c>
      <c r="AG39" s="488">
        <f t="shared" si="7"/>
        <v>7.6621333475494531</v>
      </c>
      <c r="AH39" s="489">
        <f t="shared" si="8"/>
        <v>7.1028910571522612</v>
      </c>
      <c r="AI39" s="489">
        <f t="shared" si="9"/>
        <v>0.55924229039719187</v>
      </c>
      <c r="AJ39" s="489">
        <f t="shared" si="10"/>
        <v>0.52811410755989741</v>
      </c>
      <c r="AR39" s="485"/>
      <c r="AS39" s="485"/>
    </row>
    <row r="40" spans="1:59">
      <c r="A40" s="303"/>
      <c r="B40" s="200"/>
      <c r="C40" s="200"/>
      <c r="D40" s="200"/>
      <c r="E40" s="200"/>
      <c r="F40" s="200"/>
      <c r="G40" s="200"/>
      <c r="H40" s="200"/>
      <c r="I40" s="200"/>
      <c r="J40" s="200"/>
      <c r="K40" s="200"/>
      <c r="L40" s="206"/>
      <c r="M40" s="207" t="s">
        <v>403</v>
      </c>
      <c r="N40" s="208">
        <f>AH40</f>
        <v>6.5730588498545535</v>
      </c>
      <c r="O40" s="208">
        <f>AH48</f>
        <v>6.9015097052480234</v>
      </c>
      <c r="P40" s="304"/>
      <c r="Q40" s="187"/>
      <c r="R40" s="187"/>
      <c r="S40" s="386"/>
      <c r="T40" s="187"/>
      <c r="U40" s="187"/>
      <c r="V40" s="187"/>
      <c r="W40" s="187"/>
      <c r="X40" s="393"/>
      <c r="AA40" s="487" t="s">
        <v>386</v>
      </c>
      <c r="AC40" s="487" t="s">
        <v>403</v>
      </c>
      <c r="AD40" s="484">
        <f>SUM(InfantTrend!M15:Q15)</f>
        <v>235</v>
      </c>
      <c r="AE40" s="484">
        <f>SUM(BirthsTrend!M14:Q14)</f>
        <v>35752</v>
      </c>
      <c r="AF40" s="488">
        <f t="shared" si="6"/>
        <v>5.7594649740225119</v>
      </c>
      <c r="AG40" s="488">
        <f t="shared" si="7"/>
        <v>7.4693784333748114</v>
      </c>
      <c r="AH40" s="489">
        <f t="shared" si="8"/>
        <v>6.5730588498545535</v>
      </c>
      <c r="AI40" s="489">
        <f t="shared" si="9"/>
        <v>0.89631958352025798</v>
      </c>
      <c r="AJ40" s="489">
        <f t="shared" si="10"/>
        <v>0.81359387583204157</v>
      </c>
      <c r="AR40" s="485"/>
      <c r="AS40" s="485"/>
    </row>
    <row r="41" spans="1:59">
      <c r="A41" s="303"/>
      <c r="B41" s="200"/>
      <c r="C41" s="200"/>
      <c r="D41" s="200"/>
      <c r="E41" s="200"/>
      <c r="F41" s="200"/>
      <c r="G41" s="200"/>
      <c r="H41" s="200"/>
      <c r="I41" s="200"/>
      <c r="J41" s="200"/>
      <c r="K41" s="200"/>
      <c r="M41" s="536" t="s">
        <v>551</v>
      </c>
      <c r="N41" s="208">
        <f t="shared" ref="N41:N42" si="12">AH41</f>
        <v>2.8551652535040666</v>
      </c>
      <c r="O41" s="208">
        <f t="shared" ref="O41:O42" si="13">AH49</f>
        <v>2.9025891094856613</v>
      </c>
      <c r="P41" s="304"/>
      <c r="U41" s="288"/>
      <c r="V41" s="288"/>
      <c r="AA41" s="487" t="s">
        <v>386</v>
      </c>
      <c r="AC41" s="487" t="s">
        <v>551</v>
      </c>
      <c r="AD41" s="484">
        <f>SUM(InfantTrend!M16:Q16)</f>
        <v>99</v>
      </c>
      <c r="AE41" s="484">
        <f>SUM(BirthsTrend!M15:Q15)</f>
        <v>34674</v>
      </c>
      <c r="AF41" s="488">
        <f t="shared" ref="AF41:AF50" si="14">IF(AD41=0,0,IF(AD41&lt;389,CHIINV(0.5+$AB$31/200,2*AD41)/2,AD41*(1-1/(9*AD41)-NORMSINV(0.5+$AB$31/200)/3/SQRT(AD41))^3))/AE41*1000</f>
        <v>2.3205374301838666</v>
      </c>
      <c r="AG41" s="488">
        <f t="shared" ref="AG41:AG50" si="15">IF(AD41&lt;389,CHIINV(0.5-$AB$31/200,2*AD41+2)/2,(AD41+1)*(1-1/(9*(AD41+1))+NORMSINV(0.5+$AB$31/200)/3/SQRT(AD41+1))^3)/AE41*1000</f>
        <v>3.4760612491537013</v>
      </c>
      <c r="AH41" s="489">
        <f t="shared" si="8"/>
        <v>2.8551652535040666</v>
      </c>
      <c r="AI41" s="489">
        <f t="shared" si="9"/>
        <v>0.62089599564963471</v>
      </c>
      <c r="AJ41" s="489">
        <f t="shared" si="10"/>
        <v>0.53462782332019998</v>
      </c>
    </row>
    <row r="42" spans="1:59">
      <c r="A42" s="303"/>
      <c r="B42" s="200"/>
      <c r="C42" s="200"/>
      <c r="D42" s="200"/>
      <c r="E42" s="200"/>
      <c r="F42" s="200"/>
      <c r="G42" s="200"/>
      <c r="H42" s="200"/>
      <c r="I42" s="200"/>
      <c r="J42" s="200"/>
      <c r="K42" s="200"/>
      <c r="L42" s="319"/>
      <c r="M42" s="535" t="s">
        <v>552</v>
      </c>
      <c r="N42" s="306">
        <f t="shared" si="12"/>
        <v>4.1474624837338698</v>
      </c>
      <c r="O42" s="306">
        <f t="shared" si="13"/>
        <v>4.1375924822048464</v>
      </c>
      <c r="P42" s="304"/>
      <c r="R42" s="187"/>
      <c r="S42" s="187"/>
      <c r="AA42" s="487" t="s">
        <v>386</v>
      </c>
      <c r="AC42" s="484" t="s">
        <v>552</v>
      </c>
      <c r="AD42" s="484">
        <f>SUM(InfantTrend!M17:Q17)</f>
        <v>647</v>
      </c>
      <c r="AE42" s="484">
        <f>SUM(BirthsTrend!M16:Q16)</f>
        <v>155999</v>
      </c>
      <c r="AF42" s="488">
        <f t="shared" si="14"/>
        <v>3.8339933172180207</v>
      </c>
      <c r="AG42" s="488">
        <f t="shared" si="15"/>
        <v>4.4797298332794142</v>
      </c>
      <c r="AH42" s="489">
        <f t="shared" si="8"/>
        <v>4.1474624837338698</v>
      </c>
      <c r="AI42" s="489">
        <f t="shared" si="9"/>
        <v>0.33226734954554438</v>
      </c>
      <c r="AJ42" s="489">
        <f t="shared" si="10"/>
        <v>0.31346916651584911</v>
      </c>
    </row>
    <row r="43" spans="1:59">
      <c r="A43" s="303"/>
      <c r="B43" s="200"/>
      <c r="C43" s="200"/>
      <c r="D43" s="200"/>
      <c r="E43" s="200"/>
      <c r="F43" s="200"/>
      <c r="G43" s="200"/>
      <c r="H43" s="200"/>
      <c r="I43" s="200"/>
      <c r="J43" s="200"/>
      <c r="K43" s="200"/>
      <c r="L43" s="200"/>
      <c r="M43" s="200"/>
      <c r="N43" s="200"/>
      <c r="O43" s="200"/>
      <c r="P43" s="304"/>
      <c r="S43" s="187"/>
      <c r="AA43" s="487">
        <v>2012</v>
      </c>
      <c r="AB43" s="487" t="s">
        <v>382</v>
      </c>
      <c r="AC43" s="487" t="s">
        <v>154</v>
      </c>
      <c r="AD43" s="484">
        <f>FetalTrend!R14</f>
        <v>127</v>
      </c>
      <c r="AE43" s="484">
        <f>BirthsTrend!R13+AD43</f>
        <v>18075</v>
      </c>
      <c r="AF43" s="488">
        <f t="shared" si="14"/>
        <v>5.8574925505352295</v>
      </c>
      <c r="AG43" s="488">
        <f t="shared" si="15"/>
        <v>8.3599394219144187</v>
      </c>
      <c r="AH43" s="489">
        <f t="shared" si="8"/>
        <v>7.0262793914246204</v>
      </c>
      <c r="AI43" s="489">
        <f t="shared" si="9"/>
        <v>1.3336600304897983</v>
      </c>
      <c r="AJ43" s="489">
        <f t="shared" si="10"/>
        <v>1.1687868408893909</v>
      </c>
    </row>
    <row r="44" spans="1:59">
      <c r="A44" s="303"/>
      <c r="B44" s="200"/>
      <c r="C44" s="200"/>
      <c r="D44" s="200"/>
      <c r="E44" s="200"/>
      <c r="F44" s="200"/>
      <c r="G44" s="200"/>
      <c r="H44" s="200"/>
      <c r="I44" s="200"/>
      <c r="J44" s="200"/>
      <c r="K44" s="200"/>
      <c r="L44" s="200"/>
      <c r="M44" s="200"/>
      <c r="N44" s="200"/>
      <c r="O44" s="200"/>
      <c r="P44" s="304"/>
      <c r="R44" s="187"/>
      <c r="S44" s="187"/>
      <c r="AA44" s="487">
        <v>2012</v>
      </c>
      <c r="AC44" s="487" t="s">
        <v>403</v>
      </c>
      <c r="AD44" s="484">
        <f>FetalTrend!R15</f>
        <v>50</v>
      </c>
      <c r="AE44" s="484">
        <f>BirthsTrend!R14+AD44</f>
        <v>7005</v>
      </c>
      <c r="AF44" s="488">
        <f t="shared" si="14"/>
        <v>5.2977821181244638</v>
      </c>
      <c r="AG44" s="488">
        <f t="shared" si="15"/>
        <v>9.4102450627176033</v>
      </c>
      <c r="AH44" s="489">
        <f t="shared" si="8"/>
        <v>7.1377587437544605</v>
      </c>
      <c r="AI44" s="489">
        <f t="shared" si="9"/>
        <v>2.2724863189631428</v>
      </c>
      <c r="AJ44" s="489">
        <f t="shared" si="10"/>
        <v>1.8399766256299968</v>
      </c>
    </row>
    <row r="45" spans="1:59">
      <c r="A45" s="303"/>
      <c r="B45" s="200"/>
      <c r="C45" s="200"/>
      <c r="D45" s="200"/>
      <c r="E45" s="200"/>
      <c r="F45" s="200"/>
      <c r="G45" s="200"/>
      <c r="H45" s="200"/>
      <c r="I45" s="200"/>
      <c r="J45" s="200"/>
      <c r="K45" s="200"/>
      <c r="L45" s="200"/>
      <c r="M45" s="200"/>
      <c r="N45" s="200"/>
      <c r="O45" s="200"/>
      <c r="P45" s="304"/>
      <c r="S45" s="187"/>
      <c r="AA45" s="487">
        <v>2012</v>
      </c>
      <c r="AC45" s="487" t="s">
        <v>551</v>
      </c>
      <c r="AD45" s="484">
        <f>FetalTrend!R16</f>
        <v>76</v>
      </c>
      <c r="AE45" s="484">
        <f>BirthsTrend!R15+AD45</f>
        <v>8689</v>
      </c>
      <c r="AF45" s="488">
        <f t="shared" si="14"/>
        <v>6.8913978451436995</v>
      </c>
      <c r="AG45" s="488">
        <f t="shared" si="15"/>
        <v>10.94778834887002</v>
      </c>
      <c r="AH45" s="489">
        <f t="shared" si="8"/>
        <v>8.7466912187823684</v>
      </c>
      <c r="AI45" s="489">
        <f t="shared" si="9"/>
        <v>2.2010971300876516</v>
      </c>
      <c r="AJ45" s="489">
        <f t="shared" si="10"/>
        <v>1.855293373638669</v>
      </c>
    </row>
    <row r="46" spans="1:59">
      <c r="A46" s="303"/>
      <c r="B46" s="200"/>
      <c r="C46" s="200"/>
      <c r="D46" s="200"/>
      <c r="E46" s="200"/>
      <c r="F46" s="200"/>
      <c r="G46" s="200"/>
      <c r="H46" s="200"/>
      <c r="I46" s="200"/>
      <c r="J46" s="200"/>
      <c r="K46" s="200"/>
      <c r="L46" s="200"/>
      <c r="M46" s="200"/>
      <c r="N46" s="200"/>
      <c r="O46" s="200"/>
      <c r="P46" s="304"/>
      <c r="R46" s="187"/>
      <c r="S46" s="187"/>
      <c r="AA46" s="487">
        <v>2012</v>
      </c>
      <c r="AC46" s="484" t="s">
        <v>552</v>
      </c>
      <c r="AD46" s="484">
        <f>FetalTrend!R17</f>
        <v>195</v>
      </c>
      <c r="AE46" s="484">
        <f>BirthsTrend!R16+AD46</f>
        <v>28714</v>
      </c>
      <c r="AF46" s="488">
        <f t="shared" si="14"/>
        <v>5.8713414111772879</v>
      </c>
      <c r="AG46" s="488">
        <f t="shared" si="15"/>
        <v>7.814098705553385</v>
      </c>
      <c r="AH46" s="489">
        <f t="shared" si="8"/>
        <v>6.7911123493766103</v>
      </c>
      <c r="AI46" s="489">
        <f t="shared" si="9"/>
        <v>1.0229863561767747</v>
      </c>
      <c r="AJ46" s="489">
        <f t="shared" si="10"/>
        <v>0.91977093819932243</v>
      </c>
    </row>
    <row r="47" spans="1:59">
      <c r="A47" s="303"/>
      <c r="B47" s="200"/>
      <c r="C47" s="200"/>
      <c r="D47" s="200"/>
      <c r="E47" s="200"/>
      <c r="F47" s="200"/>
      <c r="G47" s="200"/>
      <c r="H47" s="200"/>
      <c r="I47" s="200"/>
      <c r="J47" s="200"/>
      <c r="K47" s="200"/>
      <c r="L47" s="200"/>
      <c r="M47" s="200"/>
      <c r="N47" s="200"/>
      <c r="O47" s="200"/>
      <c r="P47" s="304"/>
      <c r="S47" s="187"/>
      <c r="AA47" s="487">
        <v>2012</v>
      </c>
      <c r="AB47" s="487" t="s">
        <v>383</v>
      </c>
      <c r="AC47" s="487" t="s">
        <v>154</v>
      </c>
      <c r="AD47" s="484">
        <f>InfantTrend!R14</f>
        <v>103</v>
      </c>
      <c r="AE47" s="484">
        <f>BirthsTrend!R13</f>
        <v>17948</v>
      </c>
      <c r="AF47" s="488">
        <f t="shared" si="14"/>
        <v>4.6841953613114766</v>
      </c>
      <c r="AG47" s="488">
        <f t="shared" si="15"/>
        <v>6.9599652020855318</v>
      </c>
      <c r="AH47" s="489">
        <f t="shared" si="8"/>
        <v>5.7388009806106535</v>
      </c>
      <c r="AI47" s="489">
        <f t="shared" si="9"/>
        <v>1.2211642214748784</v>
      </c>
      <c r="AJ47" s="489">
        <f t="shared" si="10"/>
        <v>1.0546056192991768</v>
      </c>
    </row>
    <row r="48" spans="1:59">
      <c r="A48" s="303"/>
      <c r="B48" s="200"/>
      <c r="C48" s="200"/>
      <c r="D48" s="200"/>
      <c r="E48" s="200"/>
      <c r="F48" s="200"/>
      <c r="G48" s="200"/>
      <c r="H48" s="200"/>
      <c r="I48" s="200"/>
      <c r="J48" s="200"/>
      <c r="K48" s="200"/>
      <c r="L48" s="200"/>
      <c r="M48" s="200"/>
      <c r="N48" s="200"/>
      <c r="O48" s="200"/>
      <c r="P48" s="304"/>
      <c r="AA48" s="487">
        <v>2012</v>
      </c>
      <c r="AC48" s="487" t="s">
        <v>403</v>
      </c>
      <c r="AD48" s="484">
        <f>InfantTrend!R15</f>
        <v>48</v>
      </c>
      <c r="AE48" s="484">
        <f>BirthsTrend!R14</f>
        <v>6955</v>
      </c>
      <c r="AF48" s="488">
        <f t="shared" si="14"/>
        <v>5.088628443347698</v>
      </c>
      <c r="AG48" s="488">
        <f t="shared" si="15"/>
        <v>9.1504006013123309</v>
      </c>
      <c r="AH48" s="489">
        <f t="shared" si="8"/>
        <v>6.9015097052480234</v>
      </c>
      <c r="AI48" s="489">
        <f t="shared" si="9"/>
        <v>2.2488908960643075</v>
      </c>
      <c r="AJ48" s="489">
        <f t="shared" si="10"/>
        <v>1.8128812619003254</v>
      </c>
    </row>
    <row r="49" spans="1:59" s="186" customFormat="1">
      <c r="A49" s="303"/>
      <c r="B49" s="200"/>
      <c r="C49" s="200"/>
      <c r="D49" s="200"/>
      <c r="E49" s="200"/>
      <c r="F49" s="200"/>
      <c r="G49" s="200"/>
      <c r="H49" s="200"/>
      <c r="I49" s="200"/>
      <c r="J49" s="200"/>
      <c r="K49" s="200"/>
      <c r="L49" s="200"/>
      <c r="M49" s="200"/>
      <c r="N49" s="200"/>
      <c r="O49" s="200"/>
      <c r="P49" s="304"/>
      <c r="T49" s="289"/>
      <c r="U49" s="289"/>
      <c r="V49" s="289"/>
      <c r="W49" s="289"/>
      <c r="X49" s="391"/>
      <c r="Y49" s="391"/>
      <c r="Z49" s="391"/>
      <c r="AA49" s="487">
        <v>2012</v>
      </c>
      <c r="AB49" s="484"/>
      <c r="AC49" s="487" t="s">
        <v>551</v>
      </c>
      <c r="AD49" s="484">
        <f>InfantTrend!R16</f>
        <v>25</v>
      </c>
      <c r="AE49" s="484">
        <f>BirthsTrend!R15</f>
        <v>8613</v>
      </c>
      <c r="AF49" s="488">
        <f t="shared" si="14"/>
        <v>1.87840262949371</v>
      </c>
      <c r="AG49" s="488">
        <f t="shared" si="15"/>
        <v>4.2847941132625538</v>
      </c>
      <c r="AH49" s="489">
        <f t="shared" si="8"/>
        <v>2.9025891094856613</v>
      </c>
      <c r="AI49" s="489">
        <f t="shared" si="9"/>
        <v>1.3822050037768925</v>
      </c>
      <c r="AJ49" s="489">
        <f t="shared" si="10"/>
        <v>1.0241864799919513</v>
      </c>
      <c r="AK49" s="485"/>
      <c r="AL49" s="485"/>
      <c r="AM49" s="485"/>
      <c r="AN49" s="485"/>
      <c r="AO49" s="485"/>
      <c r="AP49" s="485"/>
      <c r="AQ49" s="482"/>
      <c r="AR49" s="482"/>
      <c r="AS49" s="482"/>
      <c r="AT49" s="482"/>
      <c r="AU49" s="482"/>
      <c r="AV49" s="482"/>
    </row>
    <row r="50" spans="1:59" s="186" customFormat="1">
      <c r="A50" s="303"/>
      <c r="B50" s="200"/>
      <c r="C50" s="200"/>
      <c r="D50" s="200"/>
      <c r="E50" s="200"/>
      <c r="F50" s="200"/>
      <c r="G50" s="200"/>
      <c r="H50" s="200"/>
      <c r="I50" s="200"/>
      <c r="J50" s="200"/>
      <c r="K50" s="200"/>
      <c r="L50" s="200"/>
      <c r="M50" s="200"/>
      <c r="N50" s="200"/>
      <c r="O50" s="200"/>
      <c r="P50" s="304"/>
      <c r="T50" s="289"/>
      <c r="U50" s="289"/>
      <c r="V50" s="289"/>
      <c r="W50" s="289"/>
      <c r="X50" s="391"/>
      <c r="Y50" s="391"/>
      <c r="Z50" s="391"/>
      <c r="AA50" s="487">
        <v>2012</v>
      </c>
      <c r="AB50" s="484"/>
      <c r="AC50" s="484" t="s">
        <v>552</v>
      </c>
      <c r="AD50" s="484">
        <f>InfantTrend!R17</f>
        <v>118</v>
      </c>
      <c r="AE50" s="484">
        <f>BirthsTrend!R16</f>
        <v>28519</v>
      </c>
      <c r="AF50" s="488">
        <f t="shared" si="14"/>
        <v>3.4247946611131854</v>
      </c>
      <c r="AG50" s="488">
        <f t="shared" si="15"/>
        <v>4.9549957825962538</v>
      </c>
      <c r="AH50" s="489">
        <f t="shared" si="8"/>
        <v>4.1375924822048464</v>
      </c>
      <c r="AI50" s="489">
        <f t="shared" si="9"/>
        <v>0.81740330039140741</v>
      </c>
      <c r="AJ50" s="489">
        <f t="shared" si="10"/>
        <v>0.71279782109166101</v>
      </c>
      <c r="AK50" s="485"/>
      <c r="AL50" s="485"/>
      <c r="AM50" s="485"/>
      <c r="AN50" s="485"/>
      <c r="AO50" s="485"/>
      <c r="AP50" s="485"/>
      <c r="AQ50" s="482"/>
      <c r="AR50" s="482"/>
      <c r="AS50" s="482"/>
      <c r="AT50" s="482"/>
      <c r="AU50" s="482"/>
      <c r="AV50" s="482"/>
    </row>
    <row r="51" spans="1:59" s="186" customFormat="1">
      <c r="A51" s="303"/>
      <c r="B51" s="200"/>
      <c r="C51" s="200"/>
      <c r="D51" s="200"/>
      <c r="E51" s="200"/>
      <c r="F51" s="200"/>
      <c r="G51" s="200"/>
      <c r="H51" s="200"/>
      <c r="I51" s="200"/>
      <c r="J51" s="200"/>
      <c r="K51" s="200"/>
      <c r="L51" s="200"/>
      <c r="M51" s="200"/>
      <c r="N51" s="200"/>
      <c r="O51" s="200"/>
      <c r="P51" s="304"/>
      <c r="T51" s="289"/>
      <c r="U51" s="289"/>
      <c r="V51" s="289"/>
      <c r="W51" s="289"/>
      <c r="X51" s="391"/>
      <c r="Y51" s="391"/>
      <c r="Z51" s="391"/>
      <c r="AA51" s="484"/>
      <c r="AB51" s="484"/>
      <c r="AC51" s="484"/>
      <c r="AD51" s="484"/>
      <c r="AE51" s="484"/>
      <c r="AF51" s="484"/>
      <c r="AG51" s="484"/>
      <c r="AH51" s="484"/>
      <c r="AI51" s="484"/>
      <c r="AJ51" s="484"/>
      <c r="AK51" s="485"/>
      <c r="AL51" s="485"/>
      <c r="AM51" s="485"/>
      <c r="AN51" s="485"/>
      <c r="AO51" s="485"/>
      <c r="AP51" s="485"/>
      <c r="AQ51" s="482"/>
      <c r="AR51" s="482"/>
      <c r="AS51" s="482"/>
      <c r="AT51" s="482"/>
      <c r="AU51" s="482"/>
      <c r="AV51" s="482"/>
    </row>
    <row r="52" spans="1:59">
      <c r="A52" s="314"/>
      <c r="B52" s="315"/>
      <c r="C52" s="315"/>
      <c r="D52" s="315"/>
      <c r="E52" s="315"/>
      <c r="F52" s="315"/>
      <c r="G52" s="315"/>
      <c r="H52" s="315"/>
      <c r="I52" s="315"/>
      <c r="J52" s="315"/>
      <c r="K52" s="315"/>
      <c r="L52" s="315"/>
      <c r="M52" s="315"/>
      <c r="N52" s="315"/>
      <c r="O52" s="315"/>
      <c r="P52" s="316"/>
      <c r="AA52" s="486" t="s">
        <v>381</v>
      </c>
      <c r="AB52" s="483" t="s">
        <v>409</v>
      </c>
      <c r="AC52" s="483" t="s">
        <v>384</v>
      </c>
      <c r="AD52" s="483" t="s">
        <v>377</v>
      </c>
      <c r="AE52" s="483" t="s">
        <v>410</v>
      </c>
      <c r="AF52" s="483" t="s">
        <v>379</v>
      </c>
      <c r="AG52" s="483" t="s">
        <v>380</v>
      </c>
      <c r="AH52" s="483" t="s">
        <v>49</v>
      </c>
      <c r="AI52" s="483" t="s">
        <v>368</v>
      </c>
      <c r="AJ52" s="483" t="s">
        <v>367</v>
      </c>
    </row>
    <row r="53" spans="1:59">
      <c r="AA53" s="487" t="s">
        <v>386</v>
      </c>
      <c r="AB53" s="487" t="s">
        <v>382</v>
      </c>
      <c r="AC53" s="484" t="s">
        <v>82</v>
      </c>
      <c r="AD53" s="484">
        <f>SUM(FetalTrend!M19:Q19)</f>
        <v>218</v>
      </c>
      <c r="AE53" s="484">
        <f t="shared" ref="AE53:AE58" si="16">AE59+AD53</f>
        <v>23979</v>
      </c>
      <c r="AF53" s="488">
        <f t="shared" ref="AF53:AF76" si="17">IF(AD53=0,0,IF(AD53&lt;389,CHIINV(0.5+$AB$31/200,2*AD53)/2,AD53*(1-1/(9*AD53)-NORMSINV(0.5+$AB$31/200)/3/SQRT(AD53))^3))/AE53*1000</f>
        <v>7.9244319868297159</v>
      </c>
      <c r="AG53" s="488">
        <f t="shared" ref="AG53:AG76" si="18">IF(AD53&lt;389,CHIINV(0.5-$AB$31/200,2*AD53+2)/2,(AD53+1)*(1-1/(9*(AD53+1))+NORMSINV(0.5+$AB$31/200)/3/SQRT(AD53+1))^3)/AE53*1000</f>
        <v>10.381585982211908</v>
      </c>
      <c r="AH53" s="489">
        <f t="shared" ref="AH53:AH76" si="19">AD53/AE53*1000</f>
        <v>9.0912882105175363</v>
      </c>
      <c r="AI53" s="489">
        <f>AG53-AH53</f>
        <v>1.2902977716943713</v>
      </c>
      <c r="AJ53" s="489">
        <f>AH53-AF53</f>
        <v>1.1668562236878204</v>
      </c>
    </row>
    <row r="54" spans="1:59">
      <c r="AA54" s="487" t="s">
        <v>386</v>
      </c>
      <c r="AC54" s="484" t="s">
        <v>83</v>
      </c>
      <c r="AD54" s="484">
        <f>SUM(FetalTrend!M20:Q20)</f>
        <v>463</v>
      </c>
      <c r="AE54" s="484">
        <f t="shared" si="16"/>
        <v>59018</v>
      </c>
      <c r="AF54" s="488">
        <f t="shared" si="17"/>
        <v>7.1466469218607749</v>
      </c>
      <c r="AG54" s="488">
        <f t="shared" si="18"/>
        <v>8.5932862962150143</v>
      </c>
      <c r="AH54" s="489">
        <f t="shared" si="19"/>
        <v>7.8450642176962955</v>
      </c>
      <c r="AI54" s="489">
        <f t="shared" ref="AI54:AI55" si="20">AG54-AH54</f>
        <v>0.7482220785187188</v>
      </c>
      <c r="AJ54" s="489">
        <f t="shared" ref="AJ54:AJ55" si="21">AH54-AF54</f>
        <v>0.69841729583552059</v>
      </c>
    </row>
    <row r="55" spans="1:59">
      <c r="A55" s="300"/>
      <c r="B55" s="301"/>
      <c r="C55" s="301"/>
      <c r="D55" s="301"/>
      <c r="E55" s="301"/>
      <c r="F55" s="301"/>
      <c r="G55" s="301"/>
      <c r="H55" s="301"/>
      <c r="I55" s="301"/>
      <c r="J55" s="301"/>
      <c r="K55" s="301"/>
      <c r="L55" s="301"/>
      <c r="M55" s="301"/>
      <c r="N55" s="301"/>
      <c r="O55" s="301"/>
      <c r="P55" s="302"/>
      <c r="AA55" s="487" t="s">
        <v>386</v>
      </c>
      <c r="AC55" s="484" t="s">
        <v>84</v>
      </c>
      <c r="AD55" s="484">
        <f>SUM(FetalTrend!M21:Q21)</f>
        <v>546</v>
      </c>
      <c r="AE55" s="484">
        <f t="shared" si="16"/>
        <v>79548</v>
      </c>
      <c r="AF55" s="488">
        <f t="shared" si="17"/>
        <v>6.3000438169693895</v>
      </c>
      <c r="AG55" s="488">
        <f t="shared" si="18"/>
        <v>7.4644235113276425</v>
      </c>
      <c r="AH55" s="489">
        <f t="shared" si="19"/>
        <v>6.8637803590285111</v>
      </c>
      <c r="AI55" s="489">
        <f t="shared" si="20"/>
        <v>0.60064315229913134</v>
      </c>
      <c r="AJ55" s="489">
        <f t="shared" si="21"/>
        <v>0.5637365420591216</v>
      </c>
    </row>
    <row r="56" spans="1:59">
      <c r="A56" s="303"/>
      <c r="B56" s="670" t="str">
        <f>Contents!E37</f>
        <v xml:space="preserve">Figure 3: Fetal and infant death rates by maternal age group, 2007−2011 and 2012
</v>
      </c>
      <c r="C56" s="670"/>
      <c r="D56" s="670"/>
      <c r="E56" s="670"/>
      <c r="F56" s="670"/>
      <c r="G56" s="670"/>
      <c r="H56" s="670"/>
      <c r="I56" s="670"/>
      <c r="J56" s="670"/>
      <c r="K56" s="670"/>
      <c r="L56" s="670"/>
      <c r="M56" s="670"/>
      <c r="N56" s="670"/>
      <c r="O56" s="670"/>
      <c r="P56" s="304"/>
      <c r="AA56" s="487" t="s">
        <v>386</v>
      </c>
      <c r="AC56" s="484" t="s">
        <v>85</v>
      </c>
      <c r="AD56" s="484">
        <f>SUM(FetalTrend!M22:Q22)</f>
        <v>596</v>
      </c>
      <c r="AE56" s="484">
        <f t="shared" si="16"/>
        <v>90014</v>
      </c>
      <c r="AF56" s="488">
        <f t="shared" si="17"/>
        <v>6.1002130141506186</v>
      </c>
      <c r="AG56" s="488">
        <f t="shared" si="18"/>
        <v>7.1747673577138746</v>
      </c>
      <c r="AH56" s="489">
        <f t="shared" si="19"/>
        <v>6.6211922589819361</v>
      </c>
      <c r="AI56" s="489">
        <f>AG56-AH56</f>
        <v>0.55357509873193855</v>
      </c>
      <c r="AJ56" s="489">
        <f>AH56-AF56</f>
        <v>0.52097924483131752</v>
      </c>
    </row>
    <row r="57" spans="1:59">
      <c r="A57" s="303"/>
      <c r="B57" s="200"/>
      <c r="C57" s="200"/>
      <c r="D57" s="200"/>
      <c r="E57" s="200"/>
      <c r="F57" s="200"/>
      <c r="G57" s="200"/>
      <c r="H57" s="200"/>
      <c r="I57" s="200"/>
      <c r="J57" s="200"/>
      <c r="K57" s="200"/>
      <c r="L57" s="671" t="s">
        <v>409</v>
      </c>
      <c r="M57" s="671" t="s">
        <v>187</v>
      </c>
      <c r="N57" s="668" t="s">
        <v>440</v>
      </c>
      <c r="O57" s="668">
        <v>2012</v>
      </c>
      <c r="P57" s="304"/>
      <c r="AA57" s="487" t="s">
        <v>386</v>
      </c>
      <c r="AC57" s="484" t="s">
        <v>86</v>
      </c>
      <c r="AD57" s="484">
        <f>SUM(FetalTrend!M23:Q23)</f>
        <v>483</v>
      </c>
      <c r="AE57" s="484">
        <f t="shared" si="16"/>
        <v>57831</v>
      </c>
      <c r="AF57" s="488">
        <f t="shared" si="17"/>
        <v>7.623582896270471</v>
      </c>
      <c r="AG57" s="488">
        <f t="shared" si="18"/>
        <v>9.1310719700866567</v>
      </c>
      <c r="AH57" s="489">
        <f t="shared" si="19"/>
        <v>8.3519219795611352</v>
      </c>
      <c r="AI57" s="489">
        <f>AG57-AH57</f>
        <v>0.77914999052552147</v>
      </c>
      <c r="AJ57" s="489">
        <f>AH57-AF57</f>
        <v>0.72833908329066421</v>
      </c>
      <c r="AR57" s="485"/>
      <c r="AS57" s="485"/>
      <c r="AT57" s="490"/>
      <c r="AU57" s="490"/>
      <c r="AV57" s="490"/>
      <c r="AW57" s="390"/>
      <c r="AX57" s="390"/>
      <c r="AY57" s="390"/>
      <c r="AZ57" s="390"/>
      <c r="BA57" s="390"/>
      <c r="BB57" s="390"/>
      <c r="BC57" s="390"/>
      <c r="BD57" s="390"/>
      <c r="BE57" s="390"/>
      <c r="BF57" s="390"/>
      <c r="BG57" s="390"/>
    </row>
    <row r="58" spans="1:59">
      <c r="A58" s="303"/>
      <c r="B58" s="200"/>
      <c r="C58" s="200"/>
      <c r="D58" s="200"/>
      <c r="E58" s="200"/>
      <c r="F58" s="200"/>
      <c r="G58" s="200"/>
      <c r="H58" s="200"/>
      <c r="I58" s="200"/>
      <c r="J58" s="200"/>
      <c r="K58" s="200"/>
      <c r="L58" s="672"/>
      <c r="M58" s="672"/>
      <c r="N58" s="669"/>
      <c r="O58" s="669"/>
      <c r="P58" s="304"/>
      <c r="AA58" s="487" t="s">
        <v>386</v>
      </c>
      <c r="AC58" s="484" t="s">
        <v>87</v>
      </c>
      <c r="AD58" s="484">
        <f>SUM(FetalTrend!M24:Q24)</f>
        <v>121</v>
      </c>
      <c r="AE58" s="484">
        <f t="shared" si="16"/>
        <v>12649</v>
      </c>
      <c r="AF58" s="488">
        <f t="shared" si="17"/>
        <v>7.9375912374686841</v>
      </c>
      <c r="AG58" s="488">
        <f t="shared" si="18"/>
        <v>11.43011778412793</v>
      </c>
      <c r="AH58" s="489">
        <f t="shared" si="19"/>
        <v>9.5659735947505737</v>
      </c>
      <c r="AI58" s="489">
        <f>AG58-AH58</f>
        <v>1.864144189377356</v>
      </c>
      <c r="AJ58" s="489">
        <f>AH58-AF58</f>
        <v>1.6283823572818896</v>
      </c>
      <c r="AR58" s="485"/>
      <c r="AS58" s="490"/>
      <c r="AT58" s="490"/>
      <c r="AU58" s="490"/>
      <c r="AV58" s="490"/>
      <c r="AW58" s="390"/>
      <c r="AX58" s="390"/>
      <c r="AY58" s="390"/>
      <c r="AZ58" s="390"/>
      <c r="BA58" s="390"/>
      <c r="BB58" s="390"/>
      <c r="BC58" s="390"/>
      <c r="BD58" s="390"/>
      <c r="BE58" s="390"/>
      <c r="BF58" s="390"/>
      <c r="BG58" s="390"/>
    </row>
    <row r="59" spans="1:59">
      <c r="A59" s="303"/>
      <c r="B59" s="200"/>
      <c r="C59" s="200"/>
      <c r="D59" s="200"/>
      <c r="E59" s="200"/>
      <c r="F59" s="200"/>
      <c r="G59" s="200"/>
      <c r="H59" s="200"/>
      <c r="I59" s="200"/>
      <c r="J59" s="200"/>
      <c r="K59" s="200"/>
      <c r="L59" s="394" t="s">
        <v>51</v>
      </c>
      <c r="M59" s="196" t="s">
        <v>82</v>
      </c>
      <c r="N59" s="322">
        <f>AH53</f>
        <v>9.0912882105175363</v>
      </c>
      <c r="O59" s="322">
        <f>AH65</f>
        <v>10.453850076491586</v>
      </c>
      <c r="P59" s="304"/>
      <c r="AA59" s="487" t="s">
        <v>386</v>
      </c>
      <c r="AB59" s="487" t="s">
        <v>383</v>
      </c>
      <c r="AC59" s="484" t="s">
        <v>82</v>
      </c>
      <c r="AD59" s="484">
        <f>SUM(InfantTrend!M19:Q19)</f>
        <v>232</v>
      </c>
      <c r="AE59" s="484">
        <f>SUM(BirthsTrend!M18:Q18)</f>
        <v>23761</v>
      </c>
      <c r="AF59" s="488">
        <f t="shared" si="17"/>
        <v>8.547824461709908</v>
      </c>
      <c r="AG59" s="488">
        <f t="shared" si="18"/>
        <v>11.104463453383367</v>
      </c>
      <c r="AH59" s="489">
        <f t="shared" si="19"/>
        <v>9.7638988258069936</v>
      </c>
      <c r="AI59" s="489">
        <f>AG59-AH59</f>
        <v>1.3405646275763736</v>
      </c>
      <c r="AJ59" s="489">
        <f>AH59-AF59</f>
        <v>1.2160743640970857</v>
      </c>
      <c r="AR59" s="485"/>
      <c r="AS59" s="485"/>
    </row>
    <row r="60" spans="1:59">
      <c r="A60" s="303"/>
      <c r="B60" s="200"/>
      <c r="C60" s="200"/>
      <c r="D60" s="200"/>
      <c r="E60" s="200"/>
      <c r="F60" s="200"/>
      <c r="G60" s="200"/>
      <c r="H60" s="200"/>
      <c r="I60" s="200"/>
      <c r="J60" s="200"/>
      <c r="K60" s="200"/>
      <c r="L60" s="206"/>
      <c r="M60" s="207" t="s">
        <v>83</v>
      </c>
      <c r="N60" s="208">
        <f t="shared" ref="N60:N70" si="22">AH54</f>
        <v>7.8450642176962955</v>
      </c>
      <c r="O60" s="208">
        <f t="shared" ref="O60:O70" si="23">AH66</f>
        <v>6.8050650357481262</v>
      </c>
      <c r="P60" s="304"/>
      <c r="AA60" s="487" t="s">
        <v>386</v>
      </c>
      <c r="AC60" s="484" t="s">
        <v>83</v>
      </c>
      <c r="AD60" s="484">
        <f>SUM(InfantTrend!M20:Q20)</f>
        <v>413</v>
      </c>
      <c r="AE60" s="484">
        <f>SUM(BirthsTrend!M19:Q19)</f>
        <v>58555</v>
      </c>
      <c r="AF60" s="488">
        <f t="shared" si="17"/>
        <v>6.3892653166393165</v>
      </c>
      <c r="AG60" s="488">
        <f t="shared" si="18"/>
        <v>7.7673737194933059</v>
      </c>
      <c r="AH60" s="489">
        <f t="shared" si="19"/>
        <v>7.0531978481769277</v>
      </c>
      <c r="AI60" s="489">
        <f t="shared" ref="AI60:AI61" si="24">AG60-AH60</f>
        <v>0.71417587131637816</v>
      </c>
      <c r="AJ60" s="489">
        <f t="shared" ref="AJ60:AJ61" si="25">AH60-AF60</f>
        <v>0.66393253153761123</v>
      </c>
      <c r="AR60" s="485"/>
      <c r="AS60" s="485"/>
    </row>
    <row r="61" spans="1:59">
      <c r="A61" s="303"/>
      <c r="B61" s="200"/>
      <c r="C61" s="200"/>
      <c r="D61" s="200"/>
      <c r="E61" s="200"/>
      <c r="F61" s="200"/>
      <c r="G61" s="200"/>
      <c r="H61" s="200"/>
      <c r="I61" s="200"/>
      <c r="J61" s="200"/>
      <c r="K61" s="200"/>
      <c r="L61" s="206"/>
      <c r="M61" s="207" t="s">
        <v>84</v>
      </c>
      <c r="N61" s="208">
        <f t="shared" si="22"/>
        <v>6.8637803590285111</v>
      </c>
      <c r="O61" s="208">
        <f t="shared" si="23"/>
        <v>5.5168954924456148</v>
      </c>
      <c r="P61" s="304"/>
      <c r="AA61" s="487" t="s">
        <v>386</v>
      </c>
      <c r="AC61" s="484" t="s">
        <v>84</v>
      </c>
      <c r="AD61" s="484">
        <f>SUM(InfantTrend!M21:Q21)</f>
        <v>357</v>
      </c>
      <c r="AE61" s="484">
        <f>SUM(BirthsTrend!M20:Q20)</f>
        <v>79002</v>
      </c>
      <c r="AF61" s="488">
        <f t="shared" si="17"/>
        <v>4.0622215773021457</v>
      </c>
      <c r="AG61" s="488">
        <f t="shared" si="18"/>
        <v>5.0128115496696459</v>
      </c>
      <c r="AH61" s="489">
        <f t="shared" si="19"/>
        <v>4.5188729399255712</v>
      </c>
      <c r="AI61" s="489">
        <f t="shared" si="24"/>
        <v>0.49393860974407477</v>
      </c>
      <c r="AJ61" s="489">
        <f t="shared" si="25"/>
        <v>0.45665136262342543</v>
      </c>
      <c r="AR61" s="485"/>
      <c r="AS61" s="485"/>
    </row>
    <row r="62" spans="1:59">
      <c r="A62" s="303"/>
      <c r="B62" s="200"/>
      <c r="C62" s="200"/>
      <c r="D62" s="200"/>
      <c r="E62" s="200"/>
      <c r="F62" s="200"/>
      <c r="G62" s="200"/>
      <c r="H62" s="200"/>
      <c r="I62" s="200"/>
      <c r="J62" s="200"/>
      <c r="K62" s="200"/>
      <c r="L62" s="200"/>
      <c r="M62" s="207" t="s">
        <v>85</v>
      </c>
      <c r="N62" s="208">
        <f t="shared" si="22"/>
        <v>6.6211922589819361</v>
      </c>
      <c r="O62" s="208">
        <f t="shared" si="23"/>
        <v>6.5908066696710232</v>
      </c>
      <c r="P62" s="304"/>
      <c r="AA62" s="487" t="s">
        <v>386</v>
      </c>
      <c r="AC62" s="484" t="s">
        <v>85</v>
      </c>
      <c r="AD62" s="484">
        <f>SUM(InfantTrend!M22:Q22)</f>
        <v>324</v>
      </c>
      <c r="AE62" s="484">
        <f>SUM(BirthsTrend!M21:Q21)</f>
        <v>89418</v>
      </c>
      <c r="AF62" s="488">
        <f t="shared" si="17"/>
        <v>3.2395841813206392</v>
      </c>
      <c r="AG62" s="488">
        <f t="shared" si="18"/>
        <v>4.0402509959101218</v>
      </c>
      <c r="AH62" s="489">
        <f t="shared" si="19"/>
        <v>3.6234315238542574</v>
      </c>
      <c r="AI62" s="489">
        <f t="shared" ref="AI62:AI76" si="26">AG62-AH62</f>
        <v>0.41681947205586445</v>
      </c>
      <c r="AJ62" s="489">
        <f t="shared" ref="AJ62:AJ76" si="27">AH62-AF62</f>
        <v>0.38384734253361819</v>
      </c>
      <c r="AR62" s="485"/>
      <c r="AS62" s="485"/>
    </row>
    <row r="63" spans="1:59">
      <c r="A63" s="303"/>
      <c r="B63" s="200"/>
      <c r="C63" s="200"/>
      <c r="D63" s="200"/>
      <c r="E63" s="200"/>
      <c r="F63" s="200"/>
      <c r="G63" s="200"/>
      <c r="H63" s="200"/>
      <c r="I63" s="200"/>
      <c r="J63" s="200"/>
      <c r="K63" s="200"/>
      <c r="L63" s="200"/>
      <c r="M63" s="207" t="s">
        <v>86</v>
      </c>
      <c r="N63" s="208">
        <f t="shared" si="22"/>
        <v>8.3519219795611352</v>
      </c>
      <c r="O63" s="208">
        <f t="shared" si="23"/>
        <v>8.5308056872037916</v>
      </c>
      <c r="P63" s="304"/>
      <c r="AA63" s="487" t="s">
        <v>386</v>
      </c>
      <c r="AC63" s="484" t="s">
        <v>86</v>
      </c>
      <c r="AD63" s="484">
        <f>SUM(InfantTrend!M23:Q23)</f>
        <v>231</v>
      </c>
      <c r="AE63" s="484">
        <f>SUM(BirthsTrend!M22:Q22)</f>
        <v>57348</v>
      </c>
      <c r="AF63" s="488">
        <f t="shared" si="17"/>
        <v>3.5253066987070518</v>
      </c>
      <c r="AG63" s="488">
        <f t="shared" si="18"/>
        <v>4.5823544129485327</v>
      </c>
      <c r="AH63" s="489">
        <f t="shared" si="19"/>
        <v>4.0280393387738025</v>
      </c>
      <c r="AI63" s="489">
        <f t="shared" si="26"/>
        <v>0.55431507417473025</v>
      </c>
      <c r="AJ63" s="489">
        <f t="shared" si="27"/>
        <v>0.50273264006675067</v>
      </c>
      <c r="AR63" s="485"/>
      <c r="AS63" s="485"/>
    </row>
    <row r="64" spans="1:59">
      <c r="A64" s="303"/>
      <c r="B64" s="200"/>
      <c r="C64" s="200"/>
      <c r="D64" s="200"/>
      <c r="E64" s="200"/>
      <c r="F64" s="200"/>
      <c r="G64" s="200"/>
      <c r="H64" s="200"/>
      <c r="I64" s="200"/>
      <c r="J64" s="200"/>
      <c r="K64" s="200"/>
      <c r="L64" s="324"/>
      <c r="M64" s="220" t="s">
        <v>87</v>
      </c>
      <c r="N64" s="323">
        <f t="shared" si="22"/>
        <v>9.5659735947505737</v>
      </c>
      <c r="O64" s="323">
        <f t="shared" si="23"/>
        <v>12.226750648388293</v>
      </c>
      <c r="P64" s="304"/>
      <c r="AA64" s="487" t="s">
        <v>386</v>
      </c>
      <c r="AC64" s="484" t="s">
        <v>87</v>
      </c>
      <c r="AD64" s="484">
        <f>SUM(InfantTrend!M24:Q24)</f>
        <v>61</v>
      </c>
      <c r="AE64" s="484">
        <f>SUM(BirthsTrend!M23:Q23)</f>
        <v>12528</v>
      </c>
      <c r="AF64" s="488">
        <f t="shared" si="17"/>
        <v>3.7244705109341107</v>
      </c>
      <c r="AG64" s="488">
        <f t="shared" si="18"/>
        <v>6.2545539523336586</v>
      </c>
      <c r="AH64" s="489">
        <f t="shared" si="19"/>
        <v>4.8690932311621964</v>
      </c>
      <c r="AI64" s="489">
        <f t="shared" si="26"/>
        <v>1.3854607211714622</v>
      </c>
      <c r="AJ64" s="489">
        <f t="shared" si="27"/>
        <v>1.1446227202280856</v>
      </c>
      <c r="AR64" s="485"/>
      <c r="AS64" s="485"/>
    </row>
    <row r="65" spans="1:55">
      <c r="A65" s="303"/>
      <c r="B65" s="200"/>
      <c r="C65" s="200"/>
      <c r="D65" s="200"/>
      <c r="E65" s="200"/>
      <c r="F65" s="200"/>
      <c r="G65" s="200"/>
      <c r="H65" s="200"/>
      <c r="I65" s="200"/>
      <c r="J65" s="200"/>
      <c r="K65" s="200"/>
      <c r="L65" s="394" t="s">
        <v>52</v>
      </c>
      <c r="M65" s="196" t="s">
        <v>82</v>
      </c>
      <c r="N65" s="322">
        <f t="shared" si="22"/>
        <v>9.7638988258069936</v>
      </c>
      <c r="O65" s="322">
        <f t="shared" si="23"/>
        <v>8.5029631538263342</v>
      </c>
      <c r="P65" s="304"/>
      <c r="AA65" s="487">
        <v>2012</v>
      </c>
      <c r="AB65" s="487" t="s">
        <v>382</v>
      </c>
      <c r="AC65" s="484" t="s">
        <v>82</v>
      </c>
      <c r="AD65" s="484">
        <f>FetalTrend!R19</f>
        <v>41</v>
      </c>
      <c r="AE65" s="484">
        <f t="shared" ref="AE65:AE70" si="28">AE71+AD65</f>
        <v>3922</v>
      </c>
      <c r="AF65" s="488">
        <f t="shared" si="17"/>
        <v>7.5018633014929321</v>
      </c>
      <c r="AG65" s="488">
        <f t="shared" si="18"/>
        <v>14.181828038178205</v>
      </c>
      <c r="AH65" s="489">
        <f t="shared" si="19"/>
        <v>10.453850076491586</v>
      </c>
      <c r="AI65" s="489">
        <f t="shared" si="26"/>
        <v>3.7279779616866193</v>
      </c>
      <c r="AJ65" s="489">
        <f t="shared" si="27"/>
        <v>2.9519867749986535</v>
      </c>
      <c r="AR65" s="485"/>
      <c r="AS65" s="485"/>
    </row>
    <row r="66" spans="1:55">
      <c r="A66" s="303"/>
      <c r="B66" s="200"/>
      <c r="C66" s="200"/>
      <c r="D66" s="200"/>
      <c r="E66" s="200"/>
      <c r="F66" s="200"/>
      <c r="G66" s="200"/>
      <c r="H66" s="200"/>
      <c r="I66" s="200"/>
      <c r="J66" s="200"/>
      <c r="K66" s="200"/>
      <c r="L66" s="206"/>
      <c r="M66" s="207" t="s">
        <v>83</v>
      </c>
      <c r="N66" s="208">
        <f t="shared" si="22"/>
        <v>7.0531978481769277</v>
      </c>
      <c r="O66" s="208">
        <f t="shared" si="23"/>
        <v>6.3313096270598432</v>
      </c>
      <c r="P66" s="304"/>
      <c r="AA66" s="487">
        <v>2012</v>
      </c>
      <c r="AC66" s="484" t="s">
        <v>83</v>
      </c>
      <c r="AD66" s="484">
        <f>FetalTrend!R20</f>
        <v>79</v>
      </c>
      <c r="AE66" s="484">
        <f t="shared" si="28"/>
        <v>11609</v>
      </c>
      <c r="AF66" s="488">
        <f t="shared" si="17"/>
        <v>5.3876340735287158</v>
      </c>
      <c r="AG66" s="488">
        <f t="shared" si="18"/>
        <v>8.4811414561698442</v>
      </c>
      <c r="AH66" s="489">
        <f t="shared" si="19"/>
        <v>6.8050650357481262</v>
      </c>
      <c r="AI66" s="489">
        <f t="shared" si="26"/>
        <v>1.676076420421718</v>
      </c>
      <c r="AJ66" s="489">
        <f t="shared" si="27"/>
        <v>1.4174309622194103</v>
      </c>
      <c r="AR66" s="485"/>
      <c r="AS66" s="485"/>
    </row>
    <row r="67" spans="1:55">
      <c r="A67" s="303"/>
      <c r="B67" s="200"/>
      <c r="C67" s="200"/>
      <c r="D67" s="200"/>
      <c r="E67" s="200"/>
      <c r="F67" s="200"/>
      <c r="G67" s="200"/>
      <c r="H67" s="200"/>
      <c r="I67" s="200"/>
      <c r="J67" s="200"/>
      <c r="K67" s="200"/>
      <c r="L67" s="200"/>
      <c r="M67" s="207" t="s">
        <v>84</v>
      </c>
      <c r="N67" s="208">
        <f t="shared" si="22"/>
        <v>4.5188729399255712</v>
      </c>
      <c r="O67" s="208">
        <f t="shared" si="23"/>
        <v>4.2867049107987141</v>
      </c>
      <c r="P67" s="304"/>
      <c r="AA67" s="487">
        <v>2012</v>
      </c>
      <c r="AC67" s="484" t="s">
        <v>84</v>
      </c>
      <c r="AD67" s="484">
        <f>FetalTrend!R21</f>
        <v>88</v>
      </c>
      <c r="AE67" s="484">
        <f t="shared" si="28"/>
        <v>15951</v>
      </c>
      <c r="AF67" s="488">
        <f t="shared" si="17"/>
        <v>4.4247115084381425</v>
      </c>
      <c r="AG67" s="488">
        <f t="shared" si="18"/>
        <v>6.796969546890745</v>
      </c>
      <c r="AH67" s="489">
        <f t="shared" si="19"/>
        <v>5.5168954924456148</v>
      </c>
      <c r="AI67" s="489">
        <f t="shared" si="26"/>
        <v>1.2800740544451301</v>
      </c>
      <c r="AJ67" s="489">
        <f t="shared" si="27"/>
        <v>1.0921839840074723</v>
      </c>
      <c r="AR67" s="485"/>
      <c r="AS67" s="485"/>
    </row>
    <row r="68" spans="1:55">
      <c r="A68" s="303"/>
      <c r="B68" s="200"/>
      <c r="C68" s="200"/>
      <c r="D68" s="200"/>
      <c r="E68" s="200"/>
      <c r="F68" s="200"/>
      <c r="G68" s="200"/>
      <c r="H68" s="200"/>
      <c r="I68" s="200"/>
      <c r="J68" s="200"/>
      <c r="K68" s="200"/>
      <c r="L68" s="200"/>
      <c r="M68" s="207" t="s">
        <v>85</v>
      </c>
      <c r="N68" s="208">
        <f t="shared" si="22"/>
        <v>3.6234315238542574</v>
      </c>
      <c r="O68" s="208">
        <f t="shared" si="23"/>
        <v>2.9486815990927133</v>
      </c>
      <c r="P68" s="304"/>
      <c r="AA68" s="487">
        <v>2012</v>
      </c>
      <c r="AC68" s="484" t="s">
        <v>85</v>
      </c>
      <c r="AD68" s="484">
        <f>FetalTrend!R22</f>
        <v>117</v>
      </c>
      <c r="AE68" s="484">
        <f t="shared" si="28"/>
        <v>17752</v>
      </c>
      <c r="AF68" s="488">
        <f t="shared" si="17"/>
        <v>5.4507766865243177</v>
      </c>
      <c r="AG68" s="488">
        <f t="shared" si="18"/>
        <v>7.8989088104245448</v>
      </c>
      <c r="AH68" s="489">
        <f t="shared" si="19"/>
        <v>6.5908066696710232</v>
      </c>
      <c r="AI68" s="489">
        <f t="shared" si="26"/>
        <v>1.3081021407535216</v>
      </c>
      <c r="AJ68" s="489">
        <f t="shared" si="27"/>
        <v>1.1400299831467056</v>
      </c>
      <c r="AR68" s="485"/>
      <c r="AS68" s="485"/>
    </row>
    <row r="69" spans="1:55">
      <c r="A69" s="303"/>
      <c r="B69" s="200"/>
      <c r="C69" s="200"/>
      <c r="D69" s="200"/>
      <c r="E69" s="200"/>
      <c r="F69" s="200"/>
      <c r="G69" s="200"/>
      <c r="H69" s="200"/>
      <c r="I69" s="200"/>
      <c r="J69" s="200"/>
      <c r="K69" s="200"/>
      <c r="L69" s="200"/>
      <c r="M69" s="207" t="s">
        <v>86</v>
      </c>
      <c r="N69" s="208">
        <f t="shared" si="22"/>
        <v>4.0280393387738025</v>
      </c>
      <c r="O69" s="208">
        <f t="shared" si="23"/>
        <v>4.6845124282982784</v>
      </c>
      <c r="P69" s="304"/>
      <c r="AA69" s="487">
        <v>2012</v>
      </c>
      <c r="AC69" s="484" t="s">
        <v>86</v>
      </c>
      <c r="AD69" s="484">
        <f>FetalTrend!R23</f>
        <v>90</v>
      </c>
      <c r="AE69" s="484">
        <f t="shared" si="28"/>
        <v>10550</v>
      </c>
      <c r="AF69" s="488">
        <f t="shared" si="17"/>
        <v>6.8597751783038845</v>
      </c>
      <c r="AG69" s="488">
        <f t="shared" si="18"/>
        <v>10.485808510891605</v>
      </c>
      <c r="AH69" s="489">
        <f t="shared" si="19"/>
        <v>8.5308056872037916</v>
      </c>
      <c r="AI69" s="489">
        <f t="shared" si="26"/>
        <v>1.9550028236878134</v>
      </c>
      <c r="AJ69" s="489">
        <f t="shared" si="27"/>
        <v>1.6710305088999071</v>
      </c>
      <c r="AR69" s="485"/>
      <c r="AS69" s="485"/>
    </row>
    <row r="70" spans="1:55">
      <c r="A70" s="303"/>
      <c r="B70" s="200"/>
      <c r="C70" s="200"/>
      <c r="D70" s="200"/>
      <c r="E70" s="200"/>
      <c r="F70" s="200"/>
      <c r="G70" s="200"/>
      <c r="H70" s="200"/>
      <c r="I70" s="200"/>
      <c r="J70" s="200"/>
      <c r="K70" s="200"/>
      <c r="L70" s="218"/>
      <c r="M70" s="220" t="s">
        <v>87</v>
      </c>
      <c r="N70" s="323">
        <f t="shared" si="22"/>
        <v>4.8690932311621964</v>
      </c>
      <c r="O70" s="323">
        <f t="shared" si="23"/>
        <v>6.0015003750937739</v>
      </c>
      <c r="P70" s="304"/>
      <c r="AA70" s="487">
        <v>2012</v>
      </c>
      <c r="AC70" s="484" t="s">
        <v>87</v>
      </c>
      <c r="AD70" s="484">
        <f>FetalTrend!R24</f>
        <v>33</v>
      </c>
      <c r="AE70" s="484">
        <f t="shared" si="28"/>
        <v>2699</v>
      </c>
      <c r="AF70" s="488">
        <f t="shared" si="17"/>
        <v>8.4163325575138366</v>
      </c>
      <c r="AG70" s="488">
        <f t="shared" si="18"/>
        <v>17.170903767754464</v>
      </c>
      <c r="AH70" s="489">
        <f t="shared" si="19"/>
        <v>12.226750648388293</v>
      </c>
      <c r="AI70" s="489">
        <f t="shared" si="26"/>
        <v>4.9441531193661703</v>
      </c>
      <c r="AJ70" s="489">
        <f t="shared" si="27"/>
        <v>3.8104180908744567</v>
      </c>
      <c r="AR70" s="485"/>
      <c r="AS70" s="485"/>
    </row>
    <row r="71" spans="1:55">
      <c r="A71" s="303"/>
      <c r="B71" s="200"/>
      <c r="C71" s="200"/>
      <c r="D71" s="200"/>
      <c r="E71" s="200"/>
      <c r="F71" s="200"/>
      <c r="G71" s="200"/>
      <c r="H71" s="200"/>
      <c r="I71" s="200"/>
      <c r="J71" s="200"/>
      <c r="K71" s="200"/>
      <c r="L71" s="200"/>
      <c r="M71" s="200"/>
      <c r="N71" s="200"/>
      <c r="O71" s="200"/>
      <c r="P71" s="304"/>
      <c r="AA71" s="487">
        <v>2012</v>
      </c>
      <c r="AB71" s="487" t="s">
        <v>383</v>
      </c>
      <c r="AC71" s="484" t="s">
        <v>82</v>
      </c>
      <c r="AD71" s="484">
        <f>InfantTrend!R19</f>
        <v>33</v>
      </c>
      <c r="AE71" s="484">
        <f>BirthsTrend!R18</f>
        <v>3881</v>
      </c>
      <c r="AF71" s="488">
        <f t="shared" si="17"/>
        <v>5.8530485886961712</v>
      </c>
      <c r="AG71" s="488">
        <f t="shared" si="18"/>
        <v>11.941321635962197</v>
      </c>
      <c r="AH71" s="489">
        <f t="shared" si="19"/>
        <v>8.5029631538263342</v>
      </c>
      <c r="AI71" s="489">
        <f t="shared" si="26"/>
        <v>3.4383584821358628</v>
      </c>
      <c r="AJ71" s="489">
        <f t="shared" si="27"/>
        <v>2.649914565130163</v>
      </c>
    </row>
    <row r="72" spans="1:55">
      <c r="A72" s="303"/>
      <c r="B72" s="200"/>
      <c r="C72" s="200"/>
      <c r="D72" s="200"/>
      <c r="E72" s="200"/>
      <c r="F72" s="200"/>
      <c r="G72" s="200"/>
      <c r="H72" s="200"/>
      <c r="I72" s="200"/>
      <c r="J72" s="200"/>
      <c r="K72" s="200"/>
      <c r="L72" s="200"/>
      <c r="M72" s="200"/>
      <c r="N72" s="200"/>
      <c r="O72" s="200"/>
      <c r="P72" s="304"/>
      <c r="AA72" s="487">
        <v>2012</v>
      </c>
      <c r="AC72" s="484" t="s">
        <v>83</v>
      </c>
      <c r="AD72" s="484">
        <f>InfantTrend!R20</f>
        <v>73</v>
      </c>
      <c r="AE72" s="484">
        <f>BirthsTrend!R19</f>
        <v>11530</v>
      </c>
      <c r="AF72" s="488">
        <f t="shared" si="17"/>
        <v>4.9627360730701779</v>
      </c>
      <c r="AG72" s="488">
        <f t="shared" si="18"/>
        <v>7.9606713081510438</v>
      </c>
      <c r="AH72" s="489">
        <f t="shared" si="19"/>
        <v>6.3313096270598432</v>
      </c>
      <c r="AI72" s="489">
        <f t="shared" si="26"/>
        <v>1.6293616810912006</v>
      </c>
      <c r="AJ72" s="489">
        <f t="shared" si="27"/>
        <v>1.3685735539896653</v>
      </c>
    </row>
    <row r="73" spans="1:55">
      <c r="A73" s="303"/>
      <c r="B73" s="200"/>
      <c r="C73" s="200"/>
      <c r="D73" s="200"/>
      <c r="E73" s="200"/>
      <c r="F73" s="200"/>
      <c r="G73" s="200"/>
      <c r="H73" s="200"/>
      <c r="I73" s="200"/>
      <c r="J73" s="200"/>
      <c r="K73" s="200"/>
      <c r="L73" s="200"/>
      <c r="M73" s="200"/>
      <c r="N73" s="200"/>
      <c r="O73" s="200"/>
      <c r="P73" s="304"/>
      <c r="AA73" s="487">
        <v>2012</v>
      </c>
      <c r="AC73" s="484" t="s">
        <v>84</v>
      </c>
      <c r="AD73" s="484">
        <f>InfantTrend!R21</f>
        <v>68</v>
      </c>
      <c r="AE73" s="484">
        <f>BirthsTrend!R20</f>
        <v>15863</v>
      </c>
      <c r="AF73" s="488">
        <f t="shared" si="17"/>
        <v>3.3287940964901006</v>
      </c>
      <c r="AG73" s="488">
        <f t="shared" si="18"/>
        <v>5.4344199177979915</v>
      </c>
      <c r="AH73" s="489">
        <f t="shared" si="19"/>
        <v>4.2867049107987141</v>
      </c>
      <c r="AI73" s="489">
        <f t="shared" si="26"/>
        <v>1.1477150069992774</v>
      </c>
      <c r="AJ73" s="489">
        <f t="shared" si="27"/>
        <v>0.95791081430861347</v>
      </c>
    </row>
    <row r="74" spans="1:55">
      <c r="A74" s="303"/>
      <c r="B74" s="200"/>
      <c r="C74" s="200"/>
      <c r="D74" s="200"/>
      <c r="E74" s="200"/>
      <c r="F74" s="200"/>
      <c r="G74" s="200"/>
      <c r="H74" s="200"/>
      <c r="I74" s="200"/>
      <c r="J74" s="200"/>
      <c r="K74" s="200"/>
      <c r="L74" s="200"/>
      <c r="M74" s="200"/>
      <c r="N74" s="200"/>
      <c r="O74" s="200"/>
      <c r="P74" s="304"/>
      <c r="AA74" s="487">
        <v>2012</v>
      </c>
      <c r="AC74" s="484" t="s">
        <v>85</v>
      </c>
      <c r="AD74" s="484">
        <f>InfantTrend!R22</f>
        <v>52</v>
      </c>
      <c r="AE74" s="484">
        <f>BirthsTrend!R21</f>
        <v>17635</v>
      </c>
      <c r="AF74" s="488">
        <f t="shared" si="17"/>
        <v>2.2022164559376933</v>
      </c>
      <c r="AG74" s="488">
        <f t="shared" si="18"/>
        <v>3.8668036144526732</v>
      </c>
      <c r="AH74" s="489">
        <f t="shared" si="19"/>
        <v>2.9486815990927133</v>
      </c>
      <c r="AI74" s="489">
        <f t="shared" si="26"/>
        <v>0.91812201535995985</v>
      </c>
      <c r="AJ74" s="489">
        <f t="shared" si="27"/>
        <v>0.74646514315501999</v>
      </c>
    </row>
    <row r="75" spans="1:55">
      <c r="A75" s="303"/>
      <c r="B75" s="200"/>
      <c r="C75" s="200"/>
      <c r="D75" s="200"/>
      <c r="E75" s="200"/>
      <c r="F75" s="200"/>
      <c r="G75" s="200"/>
      <c r="H75" s="200"/>
      <c r="I75" s="200"/>
      <c r="J75" s="200"/>
      <c r="K75" s="200"/>
      <c r="L75" s="200"/>
      <c r="M75" s="200"/>
      <c r="N75" s="200"/>
      <c r="O75" s="200"/>
      <c r="P75" s="304"/>
      <c r="AA75" s="487">
        <v>2012</v>
      </c>
      <c r="AC75" s="484" t="s">
        <v>86</v>
      </c>
      <c r="AD75" s="484">
        <f>InfantTrend!R23</f>
        <v>49</v>
      </c>
      <c r="AE75" s="484">
        <f>BirthsTrend!R22</f>
        <v>10460</v>
      </c>
      <c r="AF75" s="488">
        <f t="shared" si="17"/>
        <v>3.46562808306206</v>
      </c>
      <c r="AG75" s="488">
        <f t="shared" si="18"/>
        <v>6.1931738616556684</v>
      </c>
      <c r="AH75" s="489">
        <f t="shared" si="19"/>
        <v>4.6845124282982784</v>
      </c>
      <c r="AI75" s="489">
        <f t="shared" si="26"/>
        <v>1.50866143335739</v>
      </c>
      <c r="AJ75" s="489">
        <f t="shared" si="27"/>
        <v>1.2188843452362184</v>
      </c>
    </row>
    <row r="76" spans="1:55">
      <c r="A76" s="314"/>
      <c r="B76" s="315"/>
      <c r="C76" s="315"/>
      <c r="D76" s="315"/>
      <c r="E76" s="315"/>
      <c r="F76" s="315"/>
      <c r="G76" s="315"/>
      <c r="H76" s="315"/>
      <c r="I76" s="315"/>
      <c r="J76" s="315"/>
      <c r="K76" s="315"/>
      <c r="L76" s="315"/>
      <c r="M76" s="315"/>
      <c r="N76" s="315"/>
      <c r="O76" s="315"/>
      <c r="P76" s="316"/>
      <c r="AA76" s="487">
        <v>2012</v>
      </c>
      <c r="AC76" s="484" t="s">
        <v>87</v>
      </c>
      <c r="AD76" s="484">
        <f>InfantTrend!R24</f>
        <v>16</v>
      </c>
      <c r="AE76" s="484">
        <f>BirthsTrend!R23</f>
        <v>2666</v>
      </c>
      <c r="AF76" s="488">
        <f t="shared" si="17"/>
        <v>3.4303760141191026</v>
      </c>
      <c r="AG76" s="488">
        <f t="shared" si="18"/>
        <v>9.7460606142389175</v>
      </c>
      <c r="AH76" s="489">
        <f t="shared" si="19"/>
        <v>6.0015003750937739</v>
      </c>
      <c r="AI76" s="489">
        <f t="shared" si="26"/>
        <v>3.7445602391451436</v>
      </c>
      <c r="AJ76" s="489">
        <f t="shared" si="27"/>
        <v>2.5711243609746712</v>
      </c>
    </row>
    <row r="78" spans="1:55">
      <c r="AP78" s="490"/>
      <c r="AQ78" s="490"/>
      <c r="AR78" s="490"/>
      <c r="AS78" s="490"/>
      <c r="AT78" s="490"/>
      <c r="AU78" s="490"/>
      <c r="AV78" s="490"/>
      <c r="AW78" s="390"/>
      <c r="AX78" s="390"/>
      <c r="AY78" s="390"/>
      <c r="AZ78" s="390"/>
      <c r="BA78" s="390"/>
      <c r="BB78" s="390"/>
      <c r="BC78" s="390"/>
    </row>
    <row r="79" spans="1:55">
      <c r="A79" s="300"/>
      <c r="B79" s="301"/>
      <c r="C79" s="301"/>
      <c r="D79" s="301"/>
      <c r="E79" s="301"/>
      <c r="F79" s="301"/>
      <c r="G79" s="301"/>
      <c r="H79" s="301"/>
      <c r="I79" s="301"/>
      <c r="J79" s="301"/>
      <c r="K79" s="301"/>
      <c r="L79" s="301"/>
      <c r="M79" s="301"/>
      <c r="N79" s="301"/>
      <c r="O79" s="301"/>
      <c r="P79" s="302"/>
      <c r="AA79" s="486" t="s">
        <v>381</v>
      </c>
      <c r="AB79" s="483" t="s">
        <v>409</v>
      </c>
      <c r="AC79" s="483" t="s">
        <v>146</v>
      </c>
      <c r="AD79" s="483" t="s">
        <v>377</v>
      </c>
      <c r="AE79" s="483" t="s">
        <v>410</v>
      </c>
      <c r="AF79" s="483" t="s">
        <v>379</v>
      </c>
      <c r="AG79" s="483" t="s">
        <v>380</v>
      </c>
      <c r="AH79" s="483" t="s">
        <v>49</v>
      </c>
      <c r="AI79" s="483" t="s">
        <v>368</v>
      </c>
      <c r="AJ79" s="483" t="s">
        <v>367</v>
      </c>
      <c r="AO79" s="490"/>
      <c r="AP79" s="490"/>
      <c r="AQ79" s="490"/>
      <c r="AR79" s="490"/>
      <c r="AS79" s="490"/>
      <c r="AT79" s="490"/>
      <c r="AU79" s="490"/>
      <c r="AV79" s="490"/>
      <c r="AW79" s="390"/>
      <c r="AX79" s="390"/>
      <c r="AY79" s="390"/>
      <c r="AZ79" s="390"/>
      <c r="BA79" s="390"/>
      <c r="BB79" s="390"/>
      <c r="BC79" s="390"/>
    </row>
    <row r="80" spans="1:55">
      <c r="A80" s="303"/>
      <c r="B80" s="670" t="str">
        <f>Contents!E38</f>
        <v xml:space="preserve">Figure 4: Fetal and infant death rates by deprivation quintile of residence, 2007−2011 and 2012
</v>
      </c>
      <c r="C80" s="670"/>
      <c r="D80" s="670"/>
      <c r="E80" s="670"/>
      <c r="F80" s="670"/>
      <c r="G80" s="670"/>
      <c r="H80" s="670"/>
      <c r="I80" s="670"/>
      <c r="J80" s="670"/>
      <c r="K80" s="670"/>
      <c r="L80" s="670"/>
      <c r="M80" s="670"/>
      <c r="N80" s="670"/>
      <c r="O80" s="670"/>
      <c r="P80" s="304"/>
      <c r="AA80" s="487" t="s">
        <v>386</v>
      </c>
      <c r="AB80" s="487" t="s">
        <v>382</v>
      </c>
      <c r="AC80" s="491" t="s">
        <v>89</v>
      </c>
      <c r="AD80" s="484">
        <f>SUM(FetalTrend!M27:Q27)</f>
        <v>317</v>
      </c>
      <c r="AE80" s="484">
        <f>AE85+AD80</f>
        <v>48077</v>
      </c>
      <c r="AF80" s="488">
        <f t="shared" ref="AF80:AF99" si="29">IF(AD80=0,0,IF(AD80&lt;389,CHIINV(0.5+$AB$31/200,2*AD80)/2,AD80*(1-1/(9*AD80)-NORMSINV(0.5+$AB$31/200)/3/SQRT(AD80))^3))/AE80*1000</f>
        <v>5.8876473877731792</v>
      </c>
      <c r="AG80" s="488">
        <f t="shared" ref="AG80:AG99" si="30">IF(AD80&lt;389,CHIINV(0.5-$AB$31/200,2*AD80+2)/2,(AD80+1)*(1-1/(9*(AD80+1))+NORMSINV(0.5+$AB$31/200)/3/SQRT(AD80+1))^3)/AE80*1000</f>
        <v>7.3608683166925619</v>
      </c>
      <c r="AH80" s="489">
        <f t="shared" ref="AH80:AH99" si="31">AD80/AE80*1000</f>
        <v>6.5935894502568795</v>
      </c>
      <c r="AI80" s="489">
        <f>AG80-AH80</f>
        <v>0.76727886643568244</v>
      </c>
      <c r="AJ80" s="489">
        <f>AH80-AF80</f>
        <v>0.70594206248370028</v>
      </c>
    </row>
    <row r="81" spans="1:42">
      <c r="A81" s="303"/>
      <c r="B81" s="200"/>
      <c r="C81" s="200"/>
      <c r="D81" s="200"/>
      <c r="E81" s="200"/>
      <c r="F81" s="200"/>
      <c r="G81" s="200"/>
      <c r="H81" s="200"/>
      <c r="I81" s="200"/>
      <c r="J81" s="200"/>
      <c r="K81" s="200"/>
      <c r="L81" s="671" t="s">
        <v>409</v>
      </c>
      <c r="M81" s="671" t="s">
        <v>81</v>
      </c>
      <c r="N81" s="668" t="s">
        <v>440</v>
      </c>
      <c r="O81" s="668">
        <v>2012</v>
      </c>
      <c r="P81" s="304"/>
      <c r="AA81" s="487" t="s">
        <v>386</v>
      </c>
      <c r="AC81" s="491">
        <v>2</v>
      </c>
      <c r="AD81" s="484">
        <f>SUM(FetalTrend!M28:Q28)</f>
        <v>372</v>
      </c>
      <c r="AE81" s="484">
        <f>AE86+AD81</f>
        <v>51688</v>
      </c>
      <c r="AF81" s="488">
        <f t="shared" si="29"/>
        <v>6.4841639134750118</v>
      </c>
      <c r="AG81" s="488">
        <f t="shared" si="30"/>
        <v>7.9668639350006369</v>
      </c>
      <c r="AH81" s="489">
        <f t="shared" si="31"/>
        <v>7.1970283237888877</v>
      </c>
      <c r="AI81" s="489">
        <f t="shared" ref="AI81:AI84" si="32">AG81-AH81</f>
        <v>0.76983561121174926</v>
      </c>
      <c r="AJ81" s="489">
        <f t="shared" ref="AJ81:AJ84" si="33">AH81-AF81</f>
        <v>0.71286441031387593</v>
      </c>
    </row>
    <row r="82" spans="1:42">
      <c r="A82" s="303"/>
      <c r="B82" s="200"/>
      <c r="C82" s="200"/>
      <c r="D82" s="200"/>
      <c r="E82" s="200"/>
      <c r="F82" s="200"/>
      <c r="G82" s="200"/>
      <c r="H82" s="200"/>
      <c r="I82" s="200"/>
      <c r="J82" s="200"/>
      <c r="K82" s="200"/>
      <c r="L82" s="672"/>
      <c r="M82" s="672"/>
      <c r="N82" s="669"/>
      <c r="O82" s="669"/>
      <c r="P82" s="304"/>
      <c r="AA82" s="487" t="s">
        <v>386</v>
      </c>
      <c r="AC82" s="491">
        <v>3</v>
      </c>
      <c r="AD82" s="484">
        <f>SUM(FetalTrend!M29:Q29)</f>
        <v>448</v>
      </c>
      <c r="AE82" s="484">
        <f>AE87+AD82</f>
        <v>60361</v>
      </c>
      <c r="AF82" s="488">
        <f t="shared" si="29"/>
        <v>6.7505458853083873</v>
      </c>
      <c r="AG82" s="488">
        <f t="shared" si="30"/>
        <v>8.1421848315618455</v>
      </c>
      <c r="AH82" s="489">
        <f t="shared" si="31"/>
        <v>7.4220109010785107</v>
      </c>
      <c r="AI82" s="489">
        <f t="shared" si="32"/>
        <v>0.72017393048333478</v>
      </c>
      <c r="AJ82" s="489">
        <f t="shared" si="33"/>
        <v>0.67146501577012341</v>
      </c>
    </row>
    <row r="83" spans="1:42">
      <c r="A83" s="303"/>
      <c r="B83" s="200"/>
      <c r="C83" s="200"/>
      <c r="D83" s="200"/>
      <c r="E83" s="200"/>
      <c r="F83" s="200"/>
      <c r="G83" s="200"/>
      <c r="H83" s="200"/>
      <c r="I83" s="200"/>
      <c r="J83" s="200"/>
      <c r="K83" s="200"/>
      <c r="L83" s="394" t="s">
        <v>51</v>
      </c>
      <c r="M83" s="196" t="s">
        <v>89</v>
      </c>
      <c r="N83" s="322">
        <f>AH80</f>
        <v>6.5935894502568795</v>
      </c>
      <c r="O83" s="322">
        <f>AH90</f>
        <v>6.386663780038969</v>
      </c>
      <c r="P83" s="304"/>
      <c r="AA83" s="487" t="s">
        <v>386</v>
      </c>
      <c r="AC83" s="491">
        <v>4</v>
      </c>
      <c r="AD83" s="484">
        <f>SUM(FetalTrend!M30:Q30)</f>
        <v>552</v>
      </c>
      <c r="AE83" s="484">
        <f>AE88+AD83</f>
        <v>74049</v>
      </c>
      <c r="AF83" s="488">
        <f t="shared" si="29"/>
        <v>6.8455333971326766</v>
      </c>
      <c r="AG83" s="488">
        <f t="shared" si="30"/>
        <v>8.103157643560797</v>
      </c>
      <c r="AH83" s="489">
        <f t="shared" si="31"/>
        <v>7.4545233561560584</v>
      </c>
      <c r="AI83" s="489">
        <f t="shared" si="32"/>
        <v>0.64863428740473861</v>
      </c>
      <c r="AJ83" s="489">
        <f t="shared" si="33"/>
        <v>0.60898995902338182</v>
      </c>
    </row>
    <row r="84" spans="1:42">
      <c r="A84" s="303"/>
      <c r="B84" s="200"/>
      <c r="C84" s="200"/>
      <c r="D84" s="200"/>
      <c r="E84" s="200"/>
      <c r="F84" s="200"/>
      <c r="G84" s="200"/>
      <c r="H84" s="200"/>
      <c r="I84" s="200"/>
      <c r="J84" s="200"/>
      <c r="K84" s="200"/>
      <c r="L84" s="206"/>
      <c r="M84" s="206">
        <v>2</v>
      </c>
      <c r="N84" s="208">
        <f t="shared" ref="N84:N92" si="34">AH81</f>
        <v>7.1970283237888877</v>
      </c>
      <c r="O84" s="208">
        <f t="shared" ref="O84:O92" si="35">AH91</f>
        <v>6.3923292049540548</v>
      </c>
      <c r="P84" s="304"/>
      <c r="AA84" s="487" t="s">
        <v>386</v>
      </c>
      <c r="AC84" s="491" t="s">
        <v>90</v>
      </c>
      <c r="AD84" s="484">
        <f>SUM(FetalTrend!M31:Q31)</f>
        <v>732</v>
      </c>
      <c r="AE84" s="484">
        <f>AE89+AD84</f>
        <v>87332</v>
      </c>
      <c r="AF84" s="488">
        <f t="shared" si="29"/>
        <v>7.7855195889670332</v>
      </c>
      <c r="AG84" s="488">
        <f t="shared" si="30"/>
        <v>9.0116479017183817</v>
      </c>
      <c r="AH84" s="489">
        <f t="shared" si="31"/>
        <v>8.381807355837493</v>
      </c>
      <c r="AI84" s="489">
        <f t="shared" si="32"/>
        <v>0.62984054588088867</v>
      </c>
      <c r="AJ84" s="489">
        <f t="shared" si="33"/>
        <v>0.59628776687045981</v>
      </c>
    </row>
    <row r="85" spans="1:42">
      <c r="A85" s="303"/>
      <c r="B85" s="200"/>
      <c r="C85" s="200"/>
      <c r="D85" s="200"/>
      <c r="E85" s="200"/>
      <c r="F85" s="200"/>
      <c r="G85" s="200"/>
      <c r="H85" s="200"/>
      <c r="I85" s="200"/>
      <c r="J85" s="200"/>
      <c r="K85" s="200"/>
      <c r="L85" s="206"/>
      <c r="M85" s="206">
        <v>3</v>
      </c>
      <c r="N85" s="208">
        <f t="shared" si="34"/>
        <v>7.4220109010785107</v>
      </c>
      <c r="O85" s="208">
        <f t="shared" si="35"/>
        <v>6.5632458233890212</v>
      </c>
      <c r="P85" s="304"/>
      <c r="AA85" s="487" t="s">
        <v>386</v>
      </c>
      <c r="AB85" s="487" t="s">
        <v>383</v>
      </c>
      <c r="AC85" s="491" t="s">
        <v>89</v>
      </c>
      <c r="AD85" s="484">
        <f>SUM(InfantTrend!M27:Q27)</f>
        <v>129</v>
      </c>
      <c r="AE85" s="484">
        <f>SUM(BirthsTrend!M26:Q26)</f>
        <v>47760</v>
      </c>
      <c r="AF85" s="488">
        <f t="shared" si="29"/>
        <v>2.2550424774243401</v>
      </c>
      <c r="AG85" s="488">
        <f t="shared" si="30"/>
        <v>3.209350850222584</v>
      </c>
      <c r="AH85" s="489">
        <f t="shared" si="31"/>
        <v>2.7010050251256281</v>
      </c>
      <c r="AI85" s="489">
        <f>AG85-AH85</f>
        <v>0.50834582509695592</v>
      </c>
      <c r="AJ85" s="489">
        <f>AH85-AF85</f>
        <v>0.44596254770128807</v>
      </c>
    </row>
    <row r="86" spans="1:42">
      <c r="A86" s="303"/>
      <c r="B86" s="200"/>
      <c r="C86" s="200"/>
      <c r="D86" s="200"/>
      <c r="E86" s="200"/>
      <c r="F86" s="200"/>
      <c r="G86" s="200"/>
      <c r="H86" s="200"/>
      <c r="I86" s="200"/>
      <c r="J86" s="200"/>
      <c r="K86" s="200"/>
      <c r="L86" s="200"/>
      <c r="M86" s="206">
        <v>4</v>
      </c>
      <c r="N86" s="208">
        <f t="shared" si="34"/>
        <v>7.4545233561560584</v>
      </c>
      <c r="O86" s="208">
        <f t="shared" si="35"/>
        <v>6.0781875949716806</v>
      </c>
      <c r="P86" s="304"/>
      <c r="AA86" s="487" t="s">
        <v>386</v>
      </c>
      <c r="AC86" s="491">
        <v>2</v>
      </c>
      <c r="AD86" s="484">
        <f>SUM(InfantTrend!M28:Q28)</f>
        <v>188</v>
      </c>
      <c r="AE86" s="484">
        <f>SUM(BirthsTrend!M27:Q27)</f>
        <v>51316</v>
      </c>
      <c r="AF86" s="488">
        <f t="shared" si="29"/>
        <v>3.1585791179910383</v>
      </c>
      <c r="AG86" s="488">
        <f t="shared" si="30"/>
        <v>4.226349419257037</v>
      </c>
      <c r="AH86" s="489">
        <f t="shared" si="31"/>
        <v>3.6635747135396368</v>
      </c>
      <c r="AI86" s="489">
        <f t="shared" ref="AI86:AI89" si="36">AG86-AH86</f>
        <v>0.56277470571740018</v>
      </c>
      <c r="AJ86" s="489">
        <f t="shared" ref="AJ86:AJ89" si="37">AH86-AF86</f>
        <v>0.50499559554859852</v>
      </c>
    </row>
    <row r="87" spans="1:42">
      <c r="A87" s="303"/>
      <c r="B87" s="200"/>
      <c r="C87" s="200"/>
      <c r="D87" s="200"/>
      <c r="E87" s="200"/>
      <c r="F87" s="200"/>
      <c r="G87" s="200"/>
      <c r="H87" s="200"/>
      <c r="I87" s="200"/>
      <c r="J87" s="200"/>
      <c r="K87" s="200"/>
      <c r="L87" s="200"/>
      <c r="M87" s="207" t="s">
        <v>90</v>
      </c>
      <c r="N87" s="208">
        <f t="shared" si="34"/>
        <v>8.381807355837493</v>
      </c>
      <c r="O87" s="208">
        <f t="shared" si="35"/>
        <v>9.2724679029957215</v>
      </c>
      <c r="P87" s="304"/>
      <c r="AA87" s="487" t="s">
        <v>386</v>
      </c>
      <c r="AC87" s="491">
        <v>3</v>
      </c>
      <c r="AD87" s="484">
        <f>SUM(InfantTrend!M29:Q29)</f>
        <v>256</v>
      </c>
      <c r="AE87" s="484">
        <f>SUM(BirthsTrend!M28:Q28)</f>
        <v>59913</v>
      </c>
      <c r="AF87" s="488">
        <f t="shared" si="29"/>
        <v>3.7654299066084271</v>
      </c>
      <c r="AG87" s="488">
        <f t="shared" si="30"/>
        <v>4.8296159800034042</v>
      </c>
      <c r="AH87" s="489">
        <f t="shared" si="31"/>
        <v>4.2728623170263544</v>
      </c>
      <c r="AI87" s="489">
        <f t="shared" si="36"/>
        <v>0.55675366297704976</v>
      </c>
      <c r="AJ87" s="489">
        <f t="shared" si="37"/>
        <v>0.5074324104179273</v>
      </c>
    </row>
    <row r="88" spans="1:42">
      <c r="A88" s="303"/>
      <c r="B88" s="200"/>
      <c r="C88" s="200"/>
      <c r="D88" s="200"/>
      <c r="E88" s="200"/>
      <c r="F88" s="200"/>
      <c r="G88" s="200"/>
      <c r="H88" s="200"/>
      <c r="I88" s="200"/>
      <c r="J88" s="200"/>
      <c r="K88" s="200"/>
      <c r="L88" s="395" t="s">
        <v>52</v>
      </c>
      <c r="M88" s="196" t="s">
        <v>89</v>
      </c>
      <c r="N88" s="322">
        <f>AH85</f>
        <v>2.7010050251256281</v>
      </c>
      <c r="O88" s="322">
        <f t="shared" si="35"/>
        <v>2.8325525656389585</v>
      </c>
      <c r="P88" s="304"/>
      <c r="AA88" s="487" t="s">
        <v>386</v>
      </c>
      <c r="AC88" s="491">
        <v>4</v>
      </c>
      <c r="AD88" s="484">
        <f>SUM(InfantTrend!M30:Q30)</f>
        <v>372</v>
      </c>
      <c r="AE88" s="484">
        <f>SUM(BirthsTrend!M29:Q29)</f>
        <v>73497</v>
      </c>
      <c r="AF88" s="488">
        <f t="shared" si="29"/>
        <v>4.5600972061403384</v>
      </c>
      <c r="AG88" s="488">
        <f t="shared" si="30"/>
        <v>5.6028309056466661</v>
      </c>
      <c r="AH88" s="489">
        <f t="shared" si="31"/>
        <v>5.0614310788195436</v>
      </c>
      <c r="AI88" s="489">
        <f t="shared" si="36"/>
        <v>0.54139982682712251</v>
      </c>
      <c r="AJ88" s="489">
        <f t="shared" si="37"/>
        <v>0.50133387267920515</v>
      </c>
    </row>
    <row r="89" spans="1:42">
      <c r="A89" s="303"/>
      <c r="B89" s="200"/>
      <c r="C89" s="200"/>
      <c r="D89" s="200"/>
      <c r="E89" s="200"/>
      <c r="F89" s="200"/>
      <c r="G89" s="200"/>
      <c r="H89" s="200"/>
      <c r="I89" s="200"/>
      <c r="J89" s="200"/>
      <c r="K89" s="200"/>
      <c r="L89" s="206"/>
      <c r="M89" s="206">
        <v>2</v>
      </c>
      <c r="N89" s="208">
        <f t="shared" si="34"/>
        <v>3.6635747135396368</v>
      </c>
      <c r="O89" s="208">
        <f t="shared" si="35"/>
        <v>3.3172496984318456</v>
      </c>
      <c r="P89" s="304"/>
      <c r="AA89" s="487" t="s">
        <v>386</v>
      </c>
      <c r="AC89" s="491" t="s">
        <v>90</v>
      </c>
      <c r="AD89" s="484">
        <f>SUM(InfantTrend!M31:Q31)</f>
        <v>694</v>
      </c>
      <c r="AE89" s="484">
        <f>SUM(BirthsTrend!M30:Q30)</f>
        <v>86600</v>
      </c>
      <c r="AF89" s="488">
        <f t="shared" si="29"/>
        <v>7.4286361706377804</v>
      </c>
      <c r="AG89" s="488">
        <f t="shared" si="30"/>
        <v>8.6329249529720684</v>
      </c>
      <c r="AH89" s="489">
        <f t="shared" si="31"/>
        <v>8.0138568129330263</v>
      </c>
      <c r="AI89" s="489">
        <f t="shared" si="36"/>
        <v>0.61906814003904209</v>
      </c>
      <c r="AJ89" s="489">
        <f t="shared" si="37"/>
        <v>0.58522064229524595</v>
      </c>
    </row>
    <row r="90" spans="1:42">
      <c r="A90" s="303"/>
      <c r="B90" s="200"/>
      <c r="C90" s="200"/>
      <c r="D90" s="200"/>
      <c r="E90" s="200"/>
      <c r="F90" s="200"/>
      <c r="G90" s="200"/>
      <c r="H90" s="200"/>
      <c r="I90" s="200"/>
      <c r="J90" s="200"/>
      <c r="K90" s="200"/>
      <c r="L90" s="200"/>
      <c r="M90" s="206">
        <v>3</v>
      </c>
      <c r="N90" s="208">
        <f t="shared" si="34"/>
        <v>4.2728623170263544</v>
      </c>
      <c r="O90" s="208">
        <f t="shared" si="35"/>
        <v>3.5178035178035176</v>
      </c>
      <c r="P90" s="304"/>
      <c r="AA90" s="487">
        <v>2012</v>
      </c>
      <c r="AB90" s="487" t="s">
        <v>382</v>
      </c>
      <c r="AC90" s="491" t="s">
        <v>89</v>
      </c>
      <c r="AD90" s="484">
        <f>FetalTrend!R27</f>
        <v>59</v>
      </c>
      <c r="AE90" s="484">
        <f>AE95+AD90</f>
        <v>9238</v>
      </c>
      <c r="AF90" s="488">
        <f t="shared" si="29"/>
        <v>4.8618243806769268</v>
      </c>
      <c r="AG90" s="488">
        <f t="shared" si="30"/>
        <v>8.2383309550309356</v>
      </c>
      <c r="AH90" s="489">
        <f t="shared" si="31"/>
        <v>6.386663780038969</v>
      </c>
      <c r="AI90" s="489">
        <f t="shared" ref="AI90:AI99" si="38">AG90-AH90</f>
        <v>1.8516671749919666</v>
      </c>
      <c r="AJ90" s="489">
        <f t="shared" ref="AJ90:AJ99" si="39">AH90-AF90</f>
        <v>1.5248393993620422</v>
      </c>
    </row>
    <row r="91" spans="1:42">
      <c r="A91" s="303"/>
      <c r="B91" s="200"/>
      <c r="C91" s="200"/>
      <c r="D91" s="200"/>
      <c r="E91" s="200"/>
      <c r="F91" s="200"/>
      <c r="G91" s="200"/>
      <c r="H91" s="200"/>
      <c r="I91" s="200"/>
      <c r="J91" s="200"/>
      <c r="K91" s="200"/>
      <c r="L91" s="200"/>
      <c r="M91" s="206">
        <v>4</v>
      </c>
      <c r="N91" s="208">
        <f t="shared" si="34"/>
        <v>5.0614310788195436</v>
      </c>
      <c r="O91" s="208">
        <f t="shared" si="35"/>
        <v>4.0305767894371085</v>
      </c>
      <c r="P91" s="304"/>
      <c r="AA91" s="487">
        <v>2012</v>
      </c>
      <c r="AC91" s="491">
        <v>2</v>
      </c>
      <c r="AD91" s="484">
        <f>FetalTrend!R28</f>
        <v>64</v>
      </c>
      <c r="AE91" s="484">
        <f>AE96+AD91</f>
        <v>10012</v>
      </c>
      <c r="AF91" s="488">
        <f t="shared" si="29"/>
        <v>4.9228724077342649</v>
      </c>
      <c r="AG91" s="488">
        <f t="shared" si="30"/>
        <v>8.1628616868642645</v>
      </c>
      <c r="AH91" s="489">
        <f t="shared" si="31"/>
        <v>6.3923292049540548</v>
      </c>
      <c r="AI91" s="489">
        <f t="shared" si="38"/>
        <v>1.7705324819102097</v>
      </c>
      <c r="AJ91" s="489">
        <f t="shared" si="39"/>
        <v>1.4694567972197898</v>
      </c>
    </row>
    <row r="92" spans="1:42">
      <c r="A92" s="303"/>
      <c r="B92" s="200"/>
      <c r="C92" s="200"/>
      <c r="D92" s="200"/>
      <c r="E92" s="200"/>
      <c r="F92" s="200"/>
      <c r="G92" s="200"/>
      <c r="H92" s="200"/>
      <c r="I92" s="200"/>
      <c r="J92" s="200"/>
      <c r="K92" s="200"/>
      <c r="L92" s="218"/>
      <c r="M92" s="305" t="s">
        <v>90</v>
      </c>
      <c r="N92" s="323">
        <f t="shared" si="34"/>
        <v>8.0138568129330263</v>
      </c>
      <c r="O92" s="323">
        <f t="shared" si="35"/>
        <v>8.0993520518358544</v>
      </c>
      <c r="P92" s="304"/>
      <c r="AA92" s="487">
        <v>2012</v>
      </c>
      <c r="AC92" s="491">
        <v>3</v>
      </c>
      <c r="AD92" s="484">
        <f>FetalTrend!R29</f>
        <v>77</v>
      </c>
      <c r="AE92" s="484">
        <f>AE97+AD92</f>
        <v>11732</v>
      </c>
      <c r="AF92" s="488">
        <f t="shared" si="29"/>
        <v>5.179610966113751</v>
      </c>
      <c r="AG92" s="488">
        <f t="shared" si="30"/>
        <v>8.2029311711662878</v>
      </c>
      <c r="AH92" s="489">
        <f t="shared" si="31"/>
        <v>6.5632458233890212</v>
      </c>
      <c r="AI92" s="489">
        <f t="shared" si="38"/>
        <v>1.6396853477772666</v>
      </c>
      <c r="AJ92" s="489">
        <f t="shared" si="39"/>
        <v>1.3836348572752701</v>
      </c>
    </row>
    <row r="93" spans="1:42">
      <c r="A93" s="303"/>
      <c r="B93" s="200"/>
      <c r="C93" s="200"/>
      <c r="D93" s="200"/>
      <c r="E93" s="200"/>
      <c r="F93" s="200"/>
      <c r="G93" s="200"/>
      <c r="H93" s="200"/>
      <c r="I93" s="200"/>
      <c r="J93" s="200"/>
      <c r="K93" s="200"/>
      <c r="L93" s="226"/>
      <c r="M93" s="226"/>
      <c r="N93" s="226"/>
      <c r="O93" s="226"/>
      <c r="P93" s="304"/>
      <c r="AA93" s="487">
        <v>2012</v>
      </c>
      <c r="AC93" s="491">
        <v>4</v>
      </c>
      <c r="AD93" s="484">
        <f>FetalTrend!R30</f>
        <v>88</v>
      </c>
      <c r="AE93" s="484">
        <f>AE98+AD93</f>
        <v>14478</v>
      </c>
      <c r="AF93" s="488">
        <f t="shared" si="29"/>
        <v>4.8748841878088696</v>
      </c>
      <c r="AG93" s="488">
        <f t="shared" si="30"/>
        <v>7.4884971157932236</v>
      </c>
      <c r="AH93" s="489">
        <f t="shared" si="31"/>
        <v>6.0781875949716806</v>
      </c>
      <c r="AI93" s="489">
        <f t="shared" si="38"/>
        <v>1.410309520821543</v>
      </c>
      <c r="AJ93" s="489">
        <f t="shared" si="39"/>
        <v>1.203303407162811</v>
      </c>
    </row>
    <row r="94" spans="1:42">
      <c r="A94" s="303"/>
      <c r="B94" s="200"/>
      <c r="C94" s="200"/>
      <c r="D94" s="200"/>
      <c r="E94" s="200"/>
      <c r="F94" s="200"/>
      <c r="G94" s="200"/>
      <c r="H94" s="200"/>
      <c r="I94" s="200"/>
      <c r="J94" s="200"/>
      <c r="K94" s="200"/>
      <c r="L94" s="226"/>
      <c r="M94" s="226"/>
      <c r="N94" s="226"/>
      <c r="O94" s="226"/>
      <c r="P94" s="304"/>
      <c r="AA94" s="487">
        <v>2012</v>
      </c>
      <c r="AC94" s="491" t="s">
        <v>90</v>
      </c>
      <c r="AD94" s="484">
        <f>FetalTrend!R31</f>
        <v>156</v>
      </c>
      <c r="AE94" s="484">
        <f>AE99+AD94</f>
        <v>16824</v>
      </c>
      <c r="AF94" s="488">
        <f t="shared" si="29"/>
        <v>7.8744961556288722</v>
      </c>
      <c r="AG94" s="488">
        <f t="shared" si="30"/>
        <v>10.847080957982966</v>
      </c>
      <c r="AH94" s="489">
        <f t="shared" si="31"/>
        <v>9.2724679029957215</v>
      </c>
      <c r="AI94" s="489">
        <f t="shared" si="38"/>
        <v>1.5746130549872444</v>
      </c>
      <c r="AJ94" s="489">
        <f t="shared" si="39"/>
        <v>1.3979717473668494</v>
      </c>
      <c r="AN94" s="492"/>
      <c r="AO94" s="492"/>
      <c r="AP94" s="492"/>
    </row>
    <row r="95" spans="1:42">
      <c r="A95" s="303"/>
      <c r="B95" s="200"/>
      <c r="C95" s="200"/>
      <c r="D95" s="200"/>
      <c r="E95" s="200"/>
      <c r="F95" s="200"/>
      <c r="G95" s="200"/>
      <c r="H95" s="200"/>
      <c r="I95" s="200"/>
      <c r="J95" s="200"/>
      <c r="K95" s="200"/>
      <c r="L95" s="200"/>
      <c r="M95" s="200"/>
      <c r="N95" s="200"/>
      <c r="O95" s="200"/>
      <c r="P95" s="304"/>
      <c r="AA95" s="487">
        <v>2012</v>
      </c>
      <c r="AB95" s="487" t="s">
        <v>383</v>
      </c>
      <c r="AC95" s="491" t="s">
        <v>89</v>
      </c>
      <c r="AD95" s="484">
        <f>InfantTrend!R27</f>
        <v>26</v>
      </c>
      <c r="AE95" s="484">
        <f>BirthsTrend!R26</f>
        <v>9179</v>
      </c>
      <c r="AF95" s="488">
        <f t="shared" si="29"/>
        <v>1.85031737831968</v>
      </c>
      <c r="AG95" s="488">
        <f t="shared" si="30"/>
        <v>4.1503457983576668</v>
      </c>
      <c r="AH95" s="489">
        <f t="shared" si="31"/>
        <v>2.8325525656389585</v>
      </c>
      <c r="AI95" s="489">
        <f t="shared" si="38"/>
        <v>1.3177932327187083</v>
      </c>
      <c r="AJ95" s="489">
        <f t="shared" si="39"/>
        <v>0.9822351873192785</v>
      </c>
    </row>
    <row r="96" spans="1:42">
      <c r="A96" s="303"/>
      <c r="B96" s="200"/>
      <c r="C96" s="200"/>
      <c r="D96" s="200"/>
      <c r="E96" s="200"/>
      <c r="F96" s="200"/>
      <c r="G96" s="200"/>
      <c r="H96" s="200"/>
      <c r="I96" s="200"/>
      <c r="J96" s="200"/>
      <c r="K96" s="200"/>
      <c r="L96" s="200"/>
      <c r="M96" s="200"/>
      <c r="N96" s="200"/>
      <c r="O96" s="200"/>
      <c r="P96" s="304"/>
      <c r="AA96" s="487">
        <v>2012</v>
      </c>
      <c r="AC96" s="491">
        <v>2</v>
      </c>
      <c r="AD96" s="484">
        <f>InfantTrend!R28</f>
        <v>33</v>
      </c>
      <c r="AE96" s="484">
        <f>BirthsTrend!R27</f>
        <v>9948</v>
      </c>
      <c r="AF96" s="488">
        <f t="shared" si="29"/>
        <v>2.283442055963997</v>
      </c>
      <c r="AG96" s="488">
        <f t="shared" si="30"/>
        <v>4.6586519168847298</v>
      </c>
      <c r="AH96" s="489">
        <f t="shared" si="31"/>
        <v>3.3172496984318456</v>
      </c>
      <c r="AI96" s="489">
        <f t="shared" si="38"/>
        <v>1.3414022184528842</v>
      </c>
      <c r="AJ96" s="489">
        <f t="shared" si="39"/>
        <v>1.0338076424678486</v>
      </c>
    </row>
    <row r="97" spans="1:42">
      <c r="A97" s="303"/>
      <c r="B97" s="200"/>
      <c r="C97" s="200"/>
      <c r="D97" s="200"/>
      <c r="E97" s="200"/>
      <c r="F97" s="200"/>
      <c r="G97" s="200"/>
      <c r="H97" s="200"/>
      <c r="I97" s="200"/>
      <c r="J97" s="200"/>
      <c r="K97" s="200"/>
      <c r="L97" s="200"/>
      <c r="M97" s="200"/>
      <c r="N97" s="200"/>
      <c r="O97" s="200"/>
      <c r="P97" s="304"/>
      <c r="AA97" s="487">
        <v>2012</v>
      </c>
      <c r="AC97" s="491">
        <v>3</v>
      </c>
      <c r="AD97" s="484">
        <f>InfantTrend!R29</f>
        <v>41</v>
      </c>
      <c r="AE97" s="484">
        <f>BirthsTrend!R28</f>
        <v>11655</v>
      </c>
      <c r="AF97" s="488">
        <f t="shared" si="29"/>
        <v>2.5244365395500026</v>
      </c>
      <c r="AG97" s="488">
        <f t="shared" si="30"/>
        <v>4.7722976890377451</v>
      </c>
      <c r="AH97" s="489">
        <f t="shared" si="31"/>
        <v>3.5178035178035176</v>
      </c>
      <c r="AI97" s="489">
        <f t="shared" si="38"/>
        <v>1.2544941712342275</v>
      </c>
      <c r="AJ97" s="489">
        <f t="shared" si="39"/>
        <v>0.99336697825351505</v>
      </c>
    </row>
    <row r="98" spans="1:42">
      <c r="A98" s="303"/>
      <c r="B98" s="200"/>
      <c r="C98" s="200"/>
      <c r="D98" s="200"/>
      <c r="E98" s="200"/>
      <c r="F98" s="200"/>
      <c r="G98" s="200"/>
      <c r="H98" s="200"/>
      <c r="I98" s="200"/>
      <c r="J98" s="200"/>
      <c r="K98" s="200"/>
      <c r="L98" s="200"/>
      <c r="M98" s="200"/>
      <c r="N98" s="200"/>
      <c r="O98" s="200"/>
      <c r="P98" s="304"/>
      <c r="AA98" s="487">
        <v>2012</v>
      </c>
      <c r="AC98" s="491">
        <v>4</v>
      </c>
      <c r="AD98" s="484">
        <f>InfantTrend!R30</f>
        <v>58</v>
      </c>
      <c r="AE98" s="484">
        <f>BirthsTrend!R29</f>
        <v>14390</v>
      </c>
      <c r="AF98" s="488">
        <f t="shared" si="29"/>
        <v>3.0605859402536306</v>
      </c>
      <c r="AG98" s="488">
        <f t="shared" si="30"/>
        <v>5.2104551594645292</v>
      </c>
      <c r="AH98" s="489">
        <f t="shared" si="31"/>
        <v>4.0305767894371085</v>
      </c>
      <c r="AI98" s="489">
        <f t="shared" si="38"/>
        <v>1.1798783700274207</v>
      </c>
      <c r="AJ98" s="489">
        <f t="shared" si="39"/>
        <v>0.96999084918347789</v>
      </c>
    </row>
    <row r="99" spans="1:42">
      <c r="A99" s="303"/>
      <c r="B99" s="200"/>
      <c r="C99" s="200"/>
      <c r="D99" s="200"/>
      <c r="E99" s="200"/>
      <c r="F99" s="200"/>
      <c r="G99" s="200"/>
      <c r="H99" s="200"/>
      <c r="I99" s="200"/>
      <c r="J99" s="200"/>
      <c r="K99" s="200"/>
      <c r="L99" s="200"/>
      <c r="M99" s="200"/>
      <c r="N99" s="200"/>
      <c r="O99" s="200"/>
      <c r="P99" s="304"/>
      <c r="AA99" s="487">
        <v>2012</v>
      </c>
      <c r="AC99" s="491" t="s">
        <v>90</v>
      </c>
      <c r="AD99" s="484">
        <f>InfantTrend!R31</f>
        <v>135</v>
      </c>
      <c r="AE99" s="484">
        <f>BirthsTrend!R30</f>
        <v>16668</v>
      </c>
      <c r="AF99" s="488">
        <f t="shared" si="29"/>
        <v>6.7907788359408681</v>
      </c>
      <c r="AG99" s="488">
        <f t="shared" si="30"/>
        <v>9.5865633840048616</v>
      </c>
      <c r="AH99" s="489">
        <f t="shared" si="31"/>
        <v>8.0993520518358544</v>
      </c>
      <c r="AI99" s="489">
        <f t="shared" si="38"/>
        <v>1.4872113321690072</v>
      </c>
      <c r="AJ99" s="489">
        <f t="shared" si="39"/>
        <v>1.3085732158949863</v>
      </c>
    </row>
    <row r="100" spans="1:42">
      <c r="A100" s="314"/>
      <c r="B100" s="315"/>
      <c r="C100" s="315"/>
      <c r="D100" s="315"/>
      <c r="E100" s="315"/>
      <c r="F100" s="315"/>
      <c r="G100" s="315"/>
      <c r="H100" s="315"/>
      <c r="I100" s="315"/>
      <c r="J100" s="315"/>
      <c r="K100" s="315"/>
      <c r="L100" s="315"/>
      <c r="M100" s="315"/>
      <c r="N100" s="315"/>
      <c r="O100" s="315"/>
      <c r="P100" s="316"/>
    </row>
    <row r="103" spans="1:42">
      <c r="A103" s="300"/>
      <c r="B103" s="301"/>
      <c r="C103" s="301"/>
      <c r="D103" s="301"/>
      <c r="E103" s="301"/>
      <c r="F103" s="301"/>
      <c r="G103" s="301"/>
      <c r="H103" s="301"/>
      <c r="I103" s="301"/>
      <c r="J103" s="301"/>
      <c r="K103" s="301"/>
      <c r="L103" s="301"/>
      <c r="M103" s="301"/>
      <c r="N103" s="301"/>
      <c r="O103" s="301"/>
      <c r="P103" s="302"/>
    </row>
    <row r="104" spans="1:42">
      <c r="A104" s="303"/>
      <c r="B104" s="670" t="str">
        <f>Contents!E39</f>
        <v xml:space="preserve">Figure 5: Rates of sudden unexpected death in infancy (SUDI) and sudden infant death syndrome (SIDS), 2000−2012
</v>
      </c>
      <c r="C104" s="670"/>
      <c r="D104" s="670"/>
      <c r="E104" s="670"/>
      <c r="F104" s="670"/>
      <c r="G104" s="670"/>
      <c r="H104" s="670"/>
      <c r="I104" s="670"/>
      <c r="J104" s="670"/>
      <c r="K104" s="670"/>
      <c r="L104" s="670"/>
      <c r="M104" s="670"/>
      <c r="N104" s="670"/>
      <c r="O104" s="670"/>
      <c r="P104" s="304"/>
    </row>
    <row r="105" spans="1:42">
      <c r="A105" s="303"/>
      <c r="B105" s="200"/>
      <c r="C105" s="200"/>
      <c r="D105" s="200"/>
      <c r="E105" s="200"/>
      <c r="F105" s="200"/>
      <c r="G105" s="200"/>
      <c r="H105" s="200"/>
      <c r="I105" s="200"/>
      <c r="J105" s="200"/>
      <c r="K105" s="200"/>
      <c r="L105" s="317"/>
      <c r="M105" s="676" t="s">
        <v>381</v>
      </c>
      <c r="N105" s="668" t="s">
        <v>35</v>
      </c>
      <c r="O105" s="668" t="s">
        <v>34</v>
      </c>
      <c r="P105" s="304"/>
      <c r="AC105" s="483" t="s">
        <v>34</v>
      </c>
      <c r="AD105" s="483" t="s">
        <v>55</v>
      </c>
      <c r="AE105" s="483" t="s">
        <v>34</v>
      </c>
      <c r="AF105" s="483" t="s">
        <v>34</v>
      </c>
      <c r="AG105" s="483" t="s">
        <v>34</v>
      </c>
      <c r="AH105" s="483" t="s">
        <v>34</v>
      </c>
      <c r="AI105" s="483" t="s">
        <v>34</v>
      </c>
      <c r="AJ105" s="483" t="s">
        <v>35</v>
      </c>
      <c r="AK105" s="490" t="s">
        <v>55</v>
      </c>
      <c r="AL105" s="490" t="s">
        <v>35</v>
      </c>
      <c r="AM105" s="490" t="s">
        <v>35</v>
      </c>
      <c r="AN105" s="490" t="s">
        <v>35</v>
      </c>
      <c r="AO105" s="490" t="s">
        <v>35</v>
      </c>
      <c r="AP105" s="490" t="s">
        <v>35</v>
      </c>
    </row>
    <row r="106" spans="1:42">
      <c r="A106" s="303"/>
      <c r="B106" s="200"/>
      <c r="C106" s="200"/>
      <c r="D106" s="200"/>
      <c r="E106" s="200"/>
      <c r="F106" s="200"/>
      <c r="G106" s="200"/>
      <c r="H106" s="200"/>
      <c r="I106" s="200"/>
      <c r="J106" s="200"/>
      <c r="K106" s="200"/>
      <c r="L106" s="226"/>
      <c r="M106" s="677"/>
      <c r="N106" s="669"/>
      <c r="O106" s="669"/>
      <c r="P106" s="304"/>
      <c r="AB106" s="483" t="s">
        <v>384</v>
      </c>
      <c r="AC106" s="483" t="s">
        <v>377</v>
      </c>
      <c r="AD106" s="483" t="s">
        <v>50</v>
      </c>
      <c r="AE106" s="483" t="s">
        <v>379</v>
      </c>
      <c r="AF106" s="483" t="s">
        <v>380</v>
      </c>
      <c r="AG106" s="483" t="s">
        <v>49</v>
      </c>
      <c r="AH106" s="483" t="s">
        <v>368</v>
      </c>
      <c r="AI106" s="483" t="s">
        <v>367</v>
      </c>
      <c r="AJ106" s="483" t="s">
        <v>377</v>
      </c>
      <c r="AK106" s="490" t="s">
        <v>50</v>
      </c>
      <c r="AL106" s="490" t="s">
        <v>379</v>
      </c>
      <c r="AM106" s="490" t="s">
        <v>380</v>
      </c>
      <c r="AN106" s="490" t="s">
        <v>49</v>
      </c>
      <c r="AO106" s="490" t="s">
        <v>368</v>
      </c>
      <c r="AP106" s="490" t="s">
        <v>367</v>
      </c>
    </row>
    <row r="107" spans="1:42">
      <c r="A107" s="303"/>
      <c r="B107" s="200"/>
      <c r="C107" s="200"/>
      <c r="D107" s="200"/>
      <c r="E107" s="200"/>
      <c r="F107" s="200"/>
      <c r="G107" s="200"/>
      <c r="H107" s="200"/>
      <c r="I107" s="200"/>
      <c r="J107" s="200"/>
      <c r="K107" s="200"/>
      <c r="L107" s="226"/>
      <c r="M107" s="320">
        <v>2000</v>
      </c>
      <c r="N107" s="208">
        <f t="shared" ref="N107:N117" si="40">AN107</f>
        <v>1.4738393515106853</v>
      </c>
      <c r="O107" s="208">
        <f t="shared" ref="O107:O117" si="41">AG107</f>
        <v>1.1229252201986175</v>
      </c>
      <c r="P107" s="304"/>
      <c r="AA107" s="493">
        <f t="shared" ref="AA107:AA117" si="42">N107-O107</f>
        <v>0.35091413131206783</v>
      </c>
      <c r="AB107" s="484">
        <v>2000</v>
      </c>
      <c r="AC107" s="484">
        <f>SidsTrend!B9</f>
        <v>64</v>
      </c>
      <c r="AD107" s="484">
        <f>BirthsTrend!F8</f>
        <v>56994</v>
      </c>
      <c r="AE107" s="488">
        <f t="shared" ref="AE107:AE118" si="43">IF(AC107=0,0,IF(AC107&lt;389,CHIINV(0.5+$AB$31/200,2*AC107)/2,AC107*(1-1/(9*AC107)-NORMSINV(0.5+$AB$31/200)/3/SQRT(AC107))^3))/AD107*1000</f>
        <v>0.86478925055682099</v>
      </c>
      <c r="AF107" s="488">
        <f t="shared" ref="AF107:AF118" si="44">IF(AC107&lt;389,CHIINV(0.5-$AB$31/200,2*AC107+2)/2,(AC107+1)*(1-1/(9*(AC107+1))+NORMSINV(0.5+$AB$31/200)/3/SQRT(AC107+1))^3)/AD107*1000</f>
        <v>1.4339504370439873</v>
      </c>
      <c r="AG107" s="489">
        <f t="shared" ref="AG107:AG118" si="45">AC107/AD107*1000</f>
        <v>1.1229252201986175</v>
      </c>
      <c r="AH107" s="489">
        <f>AF107-AG107</f>
        <v>0.31102521684536977</v>
      </c>
      <c r="AI107" s="489">
        <f>AG107-AE107</f>
        <v>0.25813596964179653</v>
      </c>
      <c r="AJ107" s="484">
        <f>SudiTrend!B9</f>
        <v>84</v>
      </c>
      <c r="AK107" s="485">
        <f>AD107</f>
        <v>56994</v>
      </c>
      <c r="AL107" s="494">
        <f t="shared" ref="AL107:AL118" si="46">IF(AJ107=0,0,IF(AJ107&lt;389,CHIINV(0.5+$AB$31/200,2*AJ107)/2,AJ107*(1-1/(9*AJ107)-NORMSINV(0.5+$AB$31/200)/3/SQRT(AJ107))^3))/AK107*1000</f>
        <v>1.1755919875738852</v>
      </c>
      <c r="AM107" s="494">
        <f t="shared" ref="AM107:AM118" si="47">IF(AJ107&lt;389,CHIINV(0.5-$AB$31/200,2*AJ107+2)/2,(AJ107+1)*(1-1/(9*(AJ107+1))+NORMSINV(0.5+$AB$31/200)/3/SQRT(AJ107+1))^3)/AK107*1000</f>
        <v>1.8247134043914748</v>
      </c>
      <c r="AN107" s="492">
        <f t="shared" ref="AN107:AN118" si="48">AJ107/AK107*1000</f>
        <v>1.4738393515106853</v>
      </c>
      <c r="AO107" s="492">
        <f>AM107-AN107</f>
        <v>0.35087405288078943</v>
      </c>
      <c r="AP107" s="492">
        <f>AN107-AL107</f>
        <v>0.29824736393680018</v>
      </c>
    </row>
    <row r="108" spans="1:42">
      <c r="A108" s="303"/>
      <c r="B108" s="200"/>
      <c r="C108" s="200"/>
      <c r="D108" s="200"/>
      <c r="E108" s="200"/>
      <c r="F108" s="200"/>
      <c r="G108" s="200"/>
      <c r="H108" s="200"/>
      <c r="I108" s="200"/>
      <c r="J108" s="200"/>
      <c r="K108" s="200"/>
      <c r="L108" s="226"/>
      <c r="M108" s="320">
        <v>2001</v>
      </c>
      <c r="N108" s="208">
        <f t="shared" si="40"/>
        <v>1.3161639157655094</v>
      </c>
      <c r="O108" s="208">
        <f t="shared" si="41"/>
        <v>0.83594194649971543</v>
      </c>
      <c r="P108" s="304"/>
      <c r="AA108" s="493">
        <f t="shared" si="42"/>
        <v>0.48022196926579397</v>
      </c>
      <c r="AB108" s="484">
        <v>2001</v>
      </c>
      <c r="AC108" s="484">
        <f>SidsTrend!C9</f>
        <v>47</v>
      </c>
      <c r="AD108" s="484">
        <f>BirthsTrend!G8</f>
        <v>56224</v>
      </c>
      <c r="AE108" s="488">
        <f t="shared" si="43"/>
        <v>0.61421869961343467</v>
      </c>
      <c r="AF108" s="488">
        <f t="shared" si="44"/>
        <v>1.11162557521071</v>
      </c>
      <c r="AG108" s="489">
        <f t="shared" si="45"/>
        <v>0.83594194649971543</v>
      </c>
      <c r="AH108" s="489">
        <f t="shared" ref="AH108:AH111" si="49">AF108-AG108</f>
        <v>0.27568362871099461</v>
      </c>
      <c r="AI108" s="489">
        <f t="shared" ref="AI108:AI111" si="50">AG108-AE108</f>
        <v>0.22172324688628076</v>
      </c>
      <c r="AJ108" s="484">
        <f>SudiTrend!C9</f>
        <v>74</v>
      </c>
      <c r="AK108" s="485">
        <f t="shared" ref="AK108:AK116" si="51">AD108</f>
        <v>56224</v>
      </c>
      <c r="AL108" s="494">
        <f t="shared" si="46"/>
        <v>1.0334717601618701</v>
      </c>
      <c r="AM108" s="494">
        <f t="shared" si="47"/>
        <v>1.6523232694560441</v>
      </c>
      <c r="AN108" s="492">
        <f t="shared" si="48"/>
        <v>1.3161639157655094</v>
      </c>
      <c r="AO108" s="492">
        <f t="shared" ref="AO108:AO111" si="52">AM108-AN108</f>
        <v>0.33615935369053473</v>
      </c>
      <c r="AP108" s="492">
        <f t="shared" ref="AP108:AP111" si="53">AN108-AL108</f>
        <v>0.28269215560363925</v>
      </c>
    </row>
    <row r="109" spans="1:42">
      <c r="A109" s="303"/>
      <c r="B109" s="200"/>
      <c r="C109" s="200"/>
      <c r="D109" s="200"/>
      <c r="E109" s="200"/>
      <c r="F109" s="200"/>
      <c r="G109" s="200"/>
      <c r="H109" s="200"/>
      <c r="I109" s="200"/>
      <c r="J109" s="200"/>
      <c r="K109" s="200"/>
      <c r="L109" s="226"/>
      <c r="M109" s="320">
        <v>2002</v>
      </c>
      <c r="N109" s="208">
        <f t="shared" si="40"/>
        <v>1.0639273594423553</v>
      </c>
      <c r="O109" s="208">
        <f t="shared" si="41"/>
        <v>0.8071173071631661</v>
      </c>
      <c r="P109" s="304"/>
      <c r="AA109" s="493">
        <f t="shared" si="42"/>
        <v>0.25681005227918918</v>
      </c>
      <c r="AB109" s="484">
        <v>2002</v>
      </c>
      <c r="AC109" s="484">
        <f>SidsTrend!D9</f>
        <v>44</v>
      </c>
      <c r="AD109" s="484">
        <f>BirthsTrend!H8</f>
        <v>54515</v>
      </c>
      <c r="AE109" s="488">
        <f t="shared" si="43"/>
        <v>0.58645267097393983</v>
      </c>
      <c r="AF109" s="488">
        <f t="shared" si="44"/>
        <v>1.0835173123050124</v>
      </c>
      <c r="AG109" s="489">
        <f t="shared" si="45"/>
        <v>0.8071173071631661</v>
      </c>
      <c r="AH109" s="489">
        <f t="shared" si="49"/>
        <v>0.27640000514184626</v>
      </c>
      <c r="AI109" s="489">
        <f t="shared" si="50"/>
        <v>0.22066463618922627</v>
      </c>
      <c r="AJ109" s="484">
        <f>SudiTrend!D9</f>
        <v>58</v>
      </c>
      <c r="AK109" s="485">
        <f t="shared" si="51"/>
        <v>54515</v>
      </c>
      <c r="AL109" s="494">
        <f t="shared" si="46"/>
        <v>0.80788464973401364</v>
      </c>
      <c r="AM109" s="494">
        <f t="shared" si="47"/>
        <v>1.3753728284819695</v>
      </c>
      <c r="AN109" s="492">
        <f t="shared" si="48"/>
        <v>1.0639273594423553</v>
      </c>
      <c r="AO109" s="492">
        <f t="shared" si="52"/>
        <v>0.31144546903961423</v>
      </c>
      <c r="AP109" s="492">
        <f t="shared" si="53"/>
        <v>0.25604270970834164</v>
      </c>
    </row>
    <row r="110" spans="1:42">
      <c r="A110" s="303"/>
      <c r="B110" s="200"/>
      <c r="C110" s="200"/>
      <c r="D110" s="200"/>
      <c r="E110" s="200"/>
      <c r="F110" s="200"/>
      <c r="G110" s="200"/>
      <c r="H110" s="200"/>
      <c r="I110" s="200"/>
      <c r="J110" s="200"/>
      <c r="K110" s="200"/>
      <c r="L110" s="226"/>
      <c r="M110" s="320">
        <v>2003</v>
      </c>
      <c r="N110" s="208">
        <f t="shared" si="40"/>
        <v>1.095871040723982</v>
      </c>
      <c r="O110" s="208">
        <f t="shared" si="41"/>
        <v>0.84841628959276016</v>
      </c>
      <c r="P110" s="304"/>
      <c r="AA110" s="493">
        <f t="shared" si="42"/>
        <v>0.24745475113122184</v>
      </c>
      <c r="AB110" s="484">
        <v>2003</v>
      </c>
      <c r="AC110" s="484">
        <f>SidsTrend!E9</f>
        <v>48</v>
      </c>
      <c r="AD110" s="484">
        <f>BirthsTrend!I8</f>
        <v>56576</v>
      </c>
      <c r="AE110" s="488">
        <f t="shared" si="43"/>
        <v>0.62555519696484807</v>
      </c>
      <c r="AF110" s="488">
        <f t="shared" si="44"/>
        <v>1.1248769121558129</v>
      </c>
      <c r="AG110" s="489">
        <f t="shared" si="45"/>
        <v>0.84841628959276016</v>
      </c>
      <c r="AH110" s="489">
        <f t="shared" si="49"/>
        <v>0.2764606225630527</v>
      </c>
      <c r="AI110" s="489">
        <f t="shared" si="50"/>
        <v>0.22286109262791209</v>
      </c>
      <c r="AJ110" s="484">
        <f>SudiTrend!E9</f>
        <v>62</v>
      </c>
      <c r="AK110" s="485">
        <f t="shared" si="51"/>
        <v>56576</v>
      </c>
      <c r="AL110" s="494">
        <f t="shared" si="46"/>
        <v>0.84019804309552781</v>
      </c>
      <c r="AM110" s="494">
        <f t="shared" si="47"/>
        <v>1.40485721641237</v>
      </c>
      <c r="AN110" s="492">
        <f t="shared" si="48"/>
        <v>1.095871040723982</v>
      </c>
      <c r="AO110" s="492">
        <f t="shared" si="52"/>
        <v>0.30898617568838804</v>
      </c>
      <c r="AP110" s="492">
        <f t="shared" si="53"/>
        <v>0.25567299762845419</v>
      </c>
    </row>
    <row r="111" spans="1:42">
      <c r="A111" s="303"/>
      <c r="B111" s="200"/>
      <c r="C111" s="200"/>
      <c r="D111" s="200"/>
      <c r="E111" s="200"/>
      <c r="F111" s="200"/>
      <c r="G111" s="200"/>
      <c r="H111" s="200"/>
      <c r="I111" s="200"/>
      <c r="J111" s="200"/>
      <c r="K111" s="200"/>
      <c r="L111" s="226"/>
      <c r="M111" s="320">
        <v>2004</v>
      </c>
      <c r="N111" s="208">
        <f t="shared" si="40"/>
        <v>1.1068916778774927</v>
      </c>
      <c r="O111" s="208">
        <f t="shared" si="41"/>
        <v>0.74928052040937965</v>
      </c>
      <c r="P111" s="304"/>
      <c r="AA111" s="493">
        <f t="shared" si="42"/>
        <v>0.35761115746811301</v>
      </c>
      <c r="AB111" s="484">
        <v>2004</v>
      </c>
      <c r="AC111" s="484">
        <f>SidsTrend!F9</f>
        <v>44</v>
      </c>
      <c r="AD111" s="484">
        <f>BirthsTrend!J8</f>
        <v>58723</v>
      </c>
      <c r="AE111" s="488">
        <f t="shared" si="43"/>
        <v>0.54442837317821513</v>
      </c>
      <c r="AF111" s="488">
        <f t="shared" si="44"/>
        <v>1.0058741256459607</v>
      </c>
      <c r="AG111" s="489">
        <f t="shared" si="45"/>
        <v>0.74928052040937965</v>
      </c>
      <c r="AH111" s="489">
        <f t="shared" si="49"/>
        <v>0.25659360523658103</v>
      </c>
      <c r="AI111" s="489">
        <f t="shared" si="50"/>
        <v>0.20485214723116452</v>
      </c>
      <c r="AJ111" s="484">
        <f>SudiTrend!F9</f>
        <v>65</v>
      </c>
      <c r="AK111" s="485">
        <f t="shared" si="51"/>
        <v>58723</v>
      </c>
      <c r="AL111" s="494">
        <f t="shared" si="46"/>
        <v>0.8542756284459968</v>
      </c>
      <c r="AM111" s="494">
        <f t="shared" si="47"/>
        <v>1.410824307611525</v>
      </c>
      <c r="AN111" s="492">
        <f t="shared" si="48"/>
        <v>1.1068916778774927</v>
      </c>
      <c r="AO111" s="492">
        <f t="shared" si="52"/>
        <v>0.30393262973403234</v>
      </c>
      <c r="AP111" s="492">
        <f t="shared" si="53"/>
        <v>0.25261604943149585</v>
      </c>
    </row>
    <row r="112" spans="1:42">
      <c r="A112" s="303"/>
      <c r="B112" s="200"/>
      <c r="C112" s="200"/>
      <c r="D112" s="200"/>
      <c r="E112" s="200"/>
      <c r="F112" s="200"/>
      <c r="G112" s="200"/>
      <c r="H112" s="200"/>
      <c r="I112" s="200"/>
      <c r="J112" s="200"/>
      <c r="K112" s="200"/>
      <c r="L112" s="226"/>
      <c r="M112" s="320">
        <v>2005</v>
      </c>
      <c r="N112" s="208">
        <f t="shared" si="40"/>
        <v>0.91950891412808422</v>
      </c>
      <c r="O112" s="208">
        <f t="shared" si="41"/>
        <v>0.68111771416895128</v>
      </c>
      <c r="P112" s="304"/>
      <c r="AA112" s="493">
        <f t="shared" si="42"/>
        <v>0.23839119995913294</v>
      </c>
      <c r="AB112" s="484">
        <v>2005</v>
      </c>
      <c r="AC112" s="484">
        <f>SidsTrend!G9</f>
        <v>40</v>
      </c>
      <c r="AD112" s="484">
        <f>BirthsTrend!K8</f>
        <v>58727</v>
      </c>
      <c r="AE112" s="488">
        <f t="shared" si="43"/>
        <v>0.48660048089956864</v>
      </c>
      <c r="AF112" s="488">
        <f t="shared" si="44"/>
        <v>0.92748900784961053</v>
      </c>
      <c r="AG112" s="489">
        <f t="shared" si="45"/>
        <v>0.68111771416895128</v>
      </c>
      <c r="AH112" s="489">
        <f>AF112-AG112</f>
        <v>0.24637129368065924</v>
      </c>
      <c r="AI112" s="489">
        <f>AG112-AE112</f>
        <v>0.19451723326938264</v>
      </c>
      <c r="AJ112" s="484">
        <f>SudiTrend!G9</f>
        <v>54</v>
      </c>
      <c r="AK112" s="485">
        <f t="shared" si="51"/>
        <v>58727</v>
      </c>
      <c r="AL112" s="494">
        <f t="shared" si="46"/>
        <v>0.69076339626653416</v>
      </c>
      <c r="AM112" s="494">
        <f t="shared" si="47"/>
        <v>1.1997596743186389</v>
      </c>
      <c r="AN112" s="492">
        <f t="shared" si="48"/>
        <v>0.91950891412808422</v>
      </c>
      <c r="AO112" s="492">
        <f>AM112-AN112</f>
        <v>0.28025076019055473</v>
      </c>
      <c r="AP112" s="492">
        <f>AN112-AL112</f>
        <v>0.22874551786155006</v>
      </c>
    </row>
    <row r="113" spans="1:43">
      <c r="A113" s="303"/>
      <c r="B113" s="200"/>
      <c r="C113" s="200"/>
      <c r="D113" s="200"/>
      <c r="E113" s="200"/>
      <c r="F113" s="200"/>
      <c r="G113" s="200"/>
      <c r="H113" s="200"/>
      <c r="I113" s="200"/>
      <c r="J113" s="200"/>
      <c r="K113" s="200"/>
      <c r="L113" s="226"/>
      <c r="M113" s="320">
        <v>2006</v>
      </c>
      <c r="N113" s="208">
        <f t="shared" si="40"/>
        <v>1.0784086007233633</v>
      </c>
      <c r="O113" s="208">
        <f t="shared" si="41"/>
        <v>0.81295417592992003</v>
      </c>
      <c r="P113" s="304"/>
      <c r="AA113" s="493">
        <f t="shared" si="42"/>
        <v>0.26545442479344328</v>
      </c>
      <c r="AB113" s="484">
        <v>2006</v>
      </c>
      <c r="AC113" s="484">
        <f>SidsTrend!H9</f>
        <v>49</v>
      </c>
      <c r="AD113" s="484">
        <f>BirthsTrend!L8</f>
        <v>60274</v>
      </c>
      <c r="AE113" s="488">
        <f t="shared" si="43"/>
        <v>0.60142797472922238</v>
      </c>
      <c r="AF113" s="488">
        <f t="shared" si="44"/>
        <v>1.0747685335786292</v>
      </c>
      <c r="AG113" s="489">
        <f t="shared" si="45"/>
        <v>0.81295417592992003</v>
      </c>
      <c r="AH113" s="489">
        <f>AF113-AG113</f>
        <v>0.2618143576487092</v>
      </c>
      <c r="AI113" s="489">
        <f>AG113-AE113</f>
        <v>0.21152620120069765</v>
      </c>
      <c r="AJ113" s="484">
        <f>SudiTrend!H9</f>
        <v>65</v>
      </c>
      <c r="AK113" s="485">
        <f t="shared" si="51"/>
        <v>60274</v>
      </c>
      <c r="AL113" s="494">
        <f t="shared" si="46"/>
        <v>0.83229299082911823</v>
      </c>
      <c r="AM113" s="494">
        <f t="shared" si="47"/>
        <v>1.3745202876177387</v>
      </c>
      <c r="AN113" s="492">
        <f t="shared" si="48"/>
        <v>1.0784086007233633</v>
      </c>
      <c r="AO113" s="492">
        <f>AM113-AN113</f>
        <v>0.29611168689437539</v>
      </c>
      <c r="AP113" s="492">
        <f>AN113-AL113</f>
        <v>0.24611560989424508</v>
      </c>
    </row>
    <row r="114" spans="1:43">
      <c r="A114" s="303"/>
      <c r="B114" s="200"/>
      <c r="C114" s="200"/>
      <c r="D114" s="200"/>
      <c r="E114" s="200"/>
      <c r="F114" s="200"/>
      <c r="G114" s="200"/>
      <c r="H114" s="200"/>
      <c r="I114" s="200"/>
      <c r="J114" s="200"/>
      <c r="K114" s="200"/>
      <c r="L114" s="226"/>
      <c r="M114" s="320">
        <v>2007</v>
      </c>
      <c r="N114" s="208">
        <f t="shared" si="40"/>
        <v>0.98278589088005408</v>
      </c>
      <c r="O114" s="208">
        <f t="shared" si="41"/>
        <v>0.85993765452004733</v>
      </c>
      <c r="P114" s="304"/>
      <c r="AA114" s="493">
        <f t="shared" si="42"/>
        <v>0.12284823636000675</v>
      </c>
      <c r="AB114" s="484">
        <v>2007</v>
      </c>
      <c r="AC114" s="484">
        <f>SidsTrend!I9</f>
        <v>56</v>
      </c>
      <c r="AD114" s="484">
        <f>BirthsTrend!M8</f>
        <v>65121</v>
      </c>
      <c r="AE114" s="488">
        <f t="shared" si="43"/>
        <v>0.64958766269913248</v>
      </c>
      <c r="AF114" s="488">
        <f t="shared" si="44"/>
        <v>1.1167005728963766</v>
      </c>
      <c r="AG114" s="489">
        <f t="shared" si="45"/>
        <v>0.85993765452004733</v>
      </c>
      <c r="AH114" s="489">
        <f>AF114-AG114</f>
        <v>0.25676291837632925</v>
      </c>
      <c r="AI114" s="489">
        <f>AG114-AE114</f>
        <v>0.21034999182091485</v>
      </c>
      <c r="AJ114" s="484">
        <f>SudiTrend!I9</f>
        <v>64</v>
      </c>
      <c r="AK114" s="485">
        <f t="shared" si="51"/>
        <v>65121</v>
      </c>
      <c r="AL114" s="494">
        <f t="shared" si="46"/>
        <v>0.75686489068404139</v>
      </c>
      <c r="AM114" s="494">
        <f t="shared" si="47"/>
        <v>1.2549956420952535</v>
      </c>
      <c r="AN114" s="492">
        <f t="shared" si="48"/>
        <v>0.98278589088005408</v>
      </c>
      <c r="AO114" s="492">
        <f>AM114-AN114</f>
        <v>0.27220975121519941</v>
      </c>
      <c r="AP114" s="492">
        <f>AN114-AL114</f>
        <v>0.22592100019601269</v>
      </c>
    </row>
    <row r="115" spans="1:43">
      <c r="A115" s="303"/>
      <c r="B115" s="200"/>
      <c r="C115" s="200"/>
      <c r="D115" s="200"/>
      <c r="E115" s="200"/>
      <c r="F115" s="200"/>
      <c r="G115" s="200"/>
      <c r="H115" s="200"/>
      <c r="I115" s="200"/>
      <c r="J115" s="200"/>
      <c r="K115" s="200"/>
      <c r="L115" s="226"/>
      <c r="M115" s="320">
        <v>2008</v>
      </c>
      <c r="N115" s="208">
        <f t="shared" si="40"/>
        <v>1.010209235761407</v>
      </c>
      <c r="O115" s="208">
        <f t="shared" si="41"/>
        <v>0.76531002709197504</v>
      </c>
      <c r="P115" s="304"/>
      <c r="AA115" s="493">
        <f t="shared" si="42"/>
        <v>0.24489920866943193</v>
      </c>
      <c r="AB115" s="484">
        <v>2008</v>
      </c>
      <c r="AC115" s="484">
        <f>SidsTrend!J9</f>
        <v>50</v>
      </c>
      <c r="AD115" s="484">
        <f>BirthsTrend!N8</f>
        <v>65333</v>
      </c>
      <c r="AE115" s="488">
        <f t="shared" si="43"/>
        <v>0.56802785326652483</v>
      </c>
      <c r="AF115" s="488">
        <f t="shared" si="44"/>
        <v>1.0089658620350637</v>
      </c>
      <c r="AG115" s="489">
        <f t="shared" si="45"/>
        <v>0.76531002709197504</v>
      </c>
      <c r="AH115" s="489">
        <f>AF115-AG115</f>
        <v>0.24365583494308862</v>
      </c>
      <c r="AI115" s="489">
        <f>AG115-AE115</f>
        <v>0.19728217382545021</v>
      </c>
      <c r="AJ115" s="484">
        <f>SudiTrend!J9</f>
        <v>66</v>
      </c>
      <c r="AK115" s="485">
        <f t="shared" si="51"/>
        <v>65333</v>
      </c>
      <c r="AL115" s="494">
        <f t="shared" si="46"/>
        <v>0.78129574975343674</v>
      </c>
      <c r="AM115" s="494">
        <f t="shared" si="47"/>
        <v>1.2852338395987757</v>
      </c>
      <c r="AN115" s="492">
        <f t="shared" si="48"/>
        <v>1.010209235761407</v>
      </c>
      <c r="AO115" s="492">
        <f>AM115-AN115</f>
        <v>0.27502460383736871</v>
      </c>
      <c r="AP115" s="492">
        <f>AN115-AL115</f>
        <v>0.22891348600797023</v>
      </c>
    </row>
    <row r="116" spans="1:43">
      <c r="A116" s="303"/>
      <c r="B116" s="200"/>
      <c r="C116" s="200"/>
      <c r="D116" s="200"/>
      <c r="E116" s="200"/>
      <c r="F116" s="200"/>
      <c r="G116" s="200"/>
      <c r="H116" s="200"/>
      <c r="I116" s="200"/>
      <c r="J116" s="200"/>
      <c r="K116" s="200"/>
      <c r="L116" s="226"/>
      <c r="M116" s="320">
        <v>2009</v>
      </c>
      <c r="N116" s="208">
        <f t="shared" si="40"/>
        <v>1.0270996286639804</v>
      </c>
      <c r="O116" s="208">
        <f t="shared" si="41"/>
        <v>0.67946590819309471</v>
      </c>
      <c r="P116" s="304"/>
      <c r="AA116" s="493">
        <f t="shared" si="42"/>
        <v>0.3476337204708857</v>
      </c>
      <c r="AB116" s="484">
        <v>2009</v>
      </c>
      <c r="AC116" s="484">
        <f>SidsTrend!K9</f>
        <v>43</v>
      </c>
      <c r="AD116" s="484">
        <f>BirthsTrend!O8</f>
        <v>63285</v>
      </c>
      <c r="AE116" s="488">
        <f t="shared" si="43"/>
        <v>0.4917328468352245</v>
      </c>
      <c r="AF116" s="488">
        <f t="shared" si="44"/>
        <v>0.91523611930763427</v>
      </c>
      <c r="AG116" s="489">
        <f t="shared" si="45"/>
        <v>0.67946590819309471</v>
      </c>
      <c r="AH116" s="489">
        <f>AF116-AG116</f>
        <v>0.23577021111453955</v>
      </c>
      <c r="AI116" s="489">
        <f>AG116-AE116</f>
        <v>0.18773306135787021</v>
      </c>
      <c r="AJ116" s="484">
        <f>SudiTrend!K9</f>
        <v>65</v>
      </c>
      <c r="AK116" s="485">
        <f t="shared" si="51"/>
        <v>63285</v>
      </c>
      <c r="AL116" s="494">
        <f t="shared" si="46"/>
        <v>0.79269380942141532</v>
      </c>
      <c r="AM116" s="494">
        <f t="shared" si="47"/>
        <v>1.3091227908014786</v>
      </c>
      <c r="AN116" s="492">
        <f t="shared" si="48"/>
        <v>1.0270996286639804</v>
      </c>
      <c r="AO116" s="492">
        <f>AM116-AN116</f>
        <v>0.28202316213749823</v>
      </c>
      <c r="AP116" s="492">
        <f>AN116-AL116</f>
        <v>0.23440581924256509</v>
      </c>
    </row>
    <row r="117" spans="1:43">
      <c r="A117" s="303"/>
      <c r="B117" s="200"/>
      <c r="C117" s="200"/>
      <c r="D117" s="200"/>
      <c r="E117" s="200"/>
      <c r="F117" s="200"/>
      <c r="G117" s="200"/>
      <c r="H117" s="200"/>
      <c r="I117" s="200"/>
      <c r="J117" s="200"/>
      <c r="K117" s="200"/>
      <c r="L117" s="226"/>
      <c r="M117" s="320">
        <v>2010</v>
      </c>
      <c r="N117" s="208">
        <f t="shared" si="40"/>
        <v>0.91191517643240239</v>
      </c>
      <c r="O117" s="208">
        <f t="shared" si="41"/>
        <v>0.41731711463855703</v>
      </c>
      <c r="P117" s="304"/>
      <c r="AA117" s="493">
        <f t="shared" si="42"/>
        <v>0.49459806179384536</v>
      </c>
      <c r="AB117" s="484">
        <v>2010</v>
      </c>
      <c r="AC117" s="484">
        <f>SidsTrend!L9</f>
        <v>27</v>
      </c>
      <c r="AD117" s="484">
        <f>BirthsTrend!P8</f>
        <v>64699</v>
      </c>
      <c r="AE117" s="488">
        <f t="shared" si="43"/>
        <v>0.27501460813559364</v>
      </c>
      <c r="AF117" s="488">
        <f t="shared" si="44"/>
        <v>0.60717449180299676</v>
      </c>
      <c r="AG117" s="489">
        <f t="shared" si="45"/>
        <v>0.41731711463855703</v>
      </c>
      <c r="AH117" s="489">
        <f t="shared" ref="AH117:AH118" si="54">AF117-AG117</f>
        <v>0.18985737716443973</v>
      </c>
      <c r="AI117" s="489">
        <f t="shared" ref="AI117:AI118" si="55">AG117-AE117</f>
        <v>0.14230250650296339</v>
      </c>
      <c r="AJ117" s="484">
        <f>SudiTrend!L9</f>
        <v>59</v>
      </c>
      <c r="AK117" s="485">
        <f t="shared" ref="AK117:AK118" si="56">AD117</f>
        <v>64699</v>
      </c>
      <c r="AL117" s="494">
        <f t="shared" si="46"/>
        <v>0.69419208378326469</v>
      </c>
      <c r="AM117" s="494">
        <f t="shared" si="47"/>
        <v>1.1763041370434746</v>
      </c>
      <c r="AN117" s="492">
        <f t="shared" si="48"/>
        <v>0.91191517643240239</v>
      </c>
      <c r="AO117" s="492">
        <f t="shared" ref="AO117:AO118" si="57">AM117-AN117</f>
        <v>0.2643889606110722</v>
      </c>
      <c r="AP117" s="492">
        <f t="shared" ref="AP117:AP118" si="58">AN117-AL117</f>
        <v>0.21772309264913769</v>
      </c>
    </row>
    <row r="118" spans="1:43">
      <c r="A118" s="303"/>
      <c r="B118" s="200"/>
      <c r="C118" s="200"/>
      <c r="D118" s="200"/>
      <c r="E118" s="200"/>
      <c r="F118" s="200"/>
      <c r="G118" s="200"/>
      <c r="H118" s="200"/>
      <c r="I118" s="200"/>
      <c r="J118" s="200"/>
      <c r="K118" s="200"/>
      <c r="L118" s="226"/>
      <c r="M118" s="309">
        <v>2011</v>
      </c>
      <c r="N118" s="208">
        <f>AN118</f>
        <v>0.86853025380384086</v>
      </c>
      <c r="O118" s="208">
        <f>AG118</f>
        <v>0.38601344613504035</v>
      </c>
      <c r="P118" s="304"/>
      <c r="AA118" s="493">
        <f>N119-O119</f>
        <v>0.29015878133311845</v>
      </c>
      <c r="AB118" s="484">
        <v>2011</v>
      </c>
      <c r="AC118" s="484">
        <f>SidsTrend!M9</f>
        <v>24</v>
      </c>
      <c r="AD118" s="484">
        <f>BirthsTrend!Q8</f>
        <v>62174</v>
      </c>
      <c r="AE118" s="488">
        <f t="shared" si="43"/>
        <v>0.24732609860530874</v>
      </c>
      <c r="AF118" s="488">
        <f t="shared" si="44"/>
        <v>0.57435740974930372</v>
      </c>
      <c r="AG118" s="489">
        <f t="shared" si="45"/>
        <v>0.38601344613504035</v>
      </c>
      <c r="AH118" s="489">
        <f t="shared" si="54"/>
        <v>0.18834396361426337</v>
      </c>
      <c r="AI118" s="489">
        <f t="shared" si="55"/>
        <v>0.13868734752973161</v>
      </c>
      <c r="AJ118" s="484">
        <f>SudiTrend!M9</f>
        <v>54</v>
      </c>
      <c r="AK118" s="485">
        <f t="shared" si="56"/>
        <v>62174</v>
      </c>
      <c r="AL118" s="494">
        <f t="shared" si="46"/>
        <v>0.65246665764700285</v>
      </c>
      <c r="AM118" s="494">
        <f t="shared" si="47"/>
        <v>1.1332435808169123</v>
      </c>
      <c r="AN118" s="492">
        <f t="shared" si="48"/>
        <v>0.86853025380384086</v>
      </c>
      <c r="AO118" s="492">
        <f t="shared" si="57"/>
        <v>0.26471332701307149</v>
      </c>
      <c r="AP118" s="492">
        <f t="shared" si="58"/>
        <v>0.21606359615683801</v>
      </c>
      <c r="AQ118" s="485"/>
    </row>
    <row r="119" spans="1:43">
      <c r="A119" s="303"/>
      <c r="B119" s="200"/>
      <c r="C119" s="200"/>
      <c r="D119" s="200"/>
      <c r="E119" s="200"/>
      <c r="F119" s="200"/>
      <c r="G119" s="200"/>
      <c r="H119" s="200"/>
      <c r="I119" s="200"/>
      <c r="J119" s="200"/>
      <c r="K119" s="200"/>
      <c r="L119" s="310"/>
      <c r="M119" s="321">
        <v>2012</v>
      </c>
      <c r="N119" s="306">
        <f>AN119</f>
        <v>0.58031756266623691</v>
      </c>
      <c r="O119" s="306">
        <f>AG119</f>
        <v>0.29015878133311845</v>
      </c>
      <c r="P119" s="304"/>
      <c r="AA119" s="493">
        <f>N120-O120</f>
        <v>0</v>
      </c>
      <c r="AB119" s="484">
        <v>2012</v>
      </c>
      <c r="AC119" s="484">
        <f>SidsTrend!N9</f>
        <v>18</v>
      </c>
      <c r="AD119" s="484">
        <f>BirthsTrend!R8</f>
        <v>62035</v>
      </c>
      <c r="AE119" s="488">
        <f t="shared" ref="AE119" si="59">IF(AC119=0,0,IF(AC119&lt;389,CHIINV(0.5+$AB$31/200,2*AC119)/2,AC119*(1-1/(9*AC119)-NORMSINV(0.5+$AB$31/200)/3/SQRT(AC119))^3))/AD119*1000</f>
        <v>0.17196648312081123</v>
      </c>
      <c r="AF119" s="488">
        <f t="shared" ref="AF119" si="60">IF(AC119&lt;389,CHIINV(0.5-$AB$31/200,2*AC119+2)/2,(AC119+1)*(1-1/(9*(AC119+1))+NORMSINV(0.5+$AB$31/200)/3/SQRT(AC119+1))^3)/AD119*1000</f>
        <v>0.45857596949347929</v>
      </c>
      <c r="AG119" s="489">
        <f t="shared" ref="AG119" si="61">AC119/AD119*1000</f>
        <v>0.29015878133311845</v>
      </c>
      <c r="AH119" s="489">
        <f t="shared" ref="AH119" si="62">AF119-AG119</f>
        <v>0.16841718816036083</v>
      </c>
      <c r="AI119" s="489">
        <f t="shared" ref="AI119" si="63">AG119-AE119</f>
        <v>0.11819229821230723</v>
      </c>
      <c r="AJ119" s="484">
        <f>SudiTrend!N9</f>
        <v>36</v>
      </c>
      <c r="AK119" s="485">
        <f t="shared" ref="AK119" si="64">AD119</f>
        <v>62035</v>
      </c>
      <c r="AL119" s="494">
        <f t="shared" ref="AL119" si="65">IF(AJ119=0,0,IF(AJ119&lt;389,CHIINV(0.5+$AB$31/200,2*AJ119)/2,AJ119*(1-1/(9*AJ119)-NORMSINV(0.5+$AB$31/200)/3/SQRT(AJ119))^3))/AK119*1000</f>
        <v>0.4064472864885183</v>
      </c>
      <c r="AM119" s="494">
        <f t="shared" ref="AM119" si="66">IF(AJ119&lt;389,CHIINV(0.5-$AB$31/200,2*AJ119+2)/2,(AJ119+1)*(1-1/(9*(AJ119+1))+NORMSINV(0.5+$AB$31/200)/3/SQRT(AJ119+1))^3)/AK119*1000</f>
        <v>0.80340411846918969</v>
      </c>
      <c r="AN119" s="492">
        <f t="shared" ref="AN119" si="67">AJ119/AK119*1000</f>
        <v>0.58031756266623691</v>
      </c>
      <c r="AO119" s="492">
        <f t="shared" ref="AO119" si="68">AM119-AN119</f>
        <v>0.22308655580295278</v>
      </c>
      <c r="AP119" s="492">
        <f t="shared" ref="AP119" si="69">AN119-AL119</f>
        <v>0.17387027617771861</v>
      </c>
      <c r="AQ119" s="485"/>
    </row>
    <row r="120" spans="1:43">
      <c r="A120" s="303"/>
      <c r="B120" s="200"/>
      <c r="C120" s="200"/>
      <c r="D120" s="200"/>
      <c r="E120" s="200"/>
      <c r="F120" s="200"/>
      <c r="G120" s="200"/>
      <c r="H120" s="200"/>
      <c r="I120" s="200"/>
      <c r="J120" s="200"/>
      <c r="K120" s="200"/>
      <c r="L120" s="200"/>
      <c r="M120" s="200"/>
      <c r="N120" s="200"/>
      <c r="O120" s="200"/>
      <c r="P120" s="304"/>
    </row>
    <row r="121" spans="1:43">
      <c r="A121" s="303"/>
      <c r="B121" s="200"/>
      <c r="C121" s="200"/>
      <c r="D121" s="200"/>
      <c r="E121" s="200"/>
      <c r="F121" s="200"/>
      <c r="G121" s="200"/>
      <c r="H121" s="200"/>
      <c r="I121" s="200"/>
      <c r="J121" s="200"/>
      <c r="K121" s="200"/>
      <c r="L121" s="200"/>
      <c r="M121" s="200"/>
      <c r="N121" s="200"/>
      <c r="O121" s="200"/>
      <c r="P121" s="304"/>
    </row>
    <row r="122" spans="1:43">
      <c r="A122" s="303"/>
      <c r="B122" s="200"/>
      <c r="C122" s="200"/>
      <c r="D122" s="200"/>
      <c r="E122" s="200"/>
      <c r="F122" s="200"/>
      <c r="G122" s="200"/>
      <c r="H122" s="200"/>
      <c r="I122" s="200"/>
      <c r="J122" s="200"/>
      <c r="K122" s="200"/>
      <c r="L122" s="200"/>
      <c r="M122" s="200"/>
      <c r="N122" s="200"/>
      <c r="O122" s="200"/>
      <c r="P122" s="304"/>
    </row>
    <row r="123" spans="1:43">
      <c r="A123" s="314"/>
      <c r="B123" s="315"/>
      <c r="C123" s="315"/>
      <c r="D123" s="315"/>
      <c r="E123" s="315"/>
      <c r="F123" s="315"/>
      <c r="G123" s="315"/>
      <c r="H123" s="315"/>
      <c r="I123" s="315"/>
      <c r="J123" s="315"/>
      <c r="K123" s="315"/>
      <c r="L123" s="315"/>
      <c r="M123" s="315"/>
      <c r="N123" s="315"/>
      <c r="O123" s="315"/>
      <c r="P123" s="316"/>
    </row>
    <row r="126" spans="1:43">
      <c r="A126" s="300"/>
      <c r="B126" s="301"/>
      <c r="C126" s="301"/>
      <c r="D126" s="301"/>
      <c r="E126" s="301"/>
      <c r="F126" s="301"/>
      <c r="G126" s="301"/>
      <c r="H126" s="301"/>
      <c r="I126" s="301"/>
      <c r="J126" s="301"/>
      <c r="K126" s="301"/>
      <c r="L126" s="301"/>
      <c r="M126" s="301"/>
      <c r="N126" s="301"/>
      <c r="O126" s="301"/>
      <c r="P126" s="302"/>
      <c r="AC126" s="483" t="s">
        <v>34</v>
      </c>
      <c r="AD126" s="483" t="s">
        <v>55</v>
      </c>
      <c r="AE126" s="483" t="s">
        <v>34</v>
      </c>
      <c r="AF126" s="483" t="s">
        <v>34</v>
      </c>
      <c r="AG126" s="483" t="s">
        <v>34</v>
      </c>
      <c r="AH126" s="483" t="s">
        <v>34</v>
      </c>
      <c r="AI126" s="483" t="s">
        <v>34</v>
      </c>
      <c r="AJ126" s="483" t="s">
        <v>35</v>
      </c>
      <c r="AK126" s="490" t="s">
        <v>55</v>
      </c>
      <c r="AL126" s="490" t="s">
        <v>35</v>
      </c>
      <c r="AM126" s="490" t="s">
        <v>35</v>
      </c>
      <c r="AN126" s="490" t="s">
        <v>35</v>
      </c>
      <c r="AO126" s="490" t="s">
        <v>35</v>
      </c>
      <c r="AP126" s="490" t="s">
        <v>35</v>
      </c>
    </row>
    <row r="127" spans="1:43" ht="15" customHeight="1">
      <c r="A127" s="303"/>
      <c r="B127" s="670" t="str">
        <f>Contents!E40</f>
        <v xml:space="preserve">Figure 6: Rates of sudden unexpected death in infancy (SUDI) and sudden infant death syndrome (SIDS), by ethnic group, 2008−2012
</v>
      </c>
      <c r="C127" s="670"/>
      <c r="D127" s="670"/>
      <c r="E127" s="670"/>
      <c r="F127" s="670"/>
      <c r="G127" s="670"/>
      <c r="H127" s="670"/>
      <c r="I127" s="670"/>
      <c r="J127" s="670"/>
      <c r="K127" s="670"/>
      <c r="L127" s="670"/>
      <c r="M127" s="670"/>
      <c r="N127" s="670"/>
      <c r="O127" s="670"/>
      <c r="P127" s="304"/>
      <c r="AB127" s="483" t="s">
        <v>145</v>
      </c>
      <c r="AC127" s="483" t="s">
        <v>377</v>
      </c>
      <c r="AD127" s="483" t="s">
        <v>50</v>
      </c>
      <c r="AE127" s="483" t="s">
        <v>379</v>
      </c>
      <c r="AF127" s="483" t="s">
        <v>380</v>
      </c>
      <c r="AG127" s="483" t="s">
        <v>49</v>
      </c>
      <c r="AH127" s="483" t="s">
        <v>368</v>
      </c>
      <c r="AI127" s="483" t="s">
        <v>367</v>
      </c>
      <c r="AJ127" s="483" t="s">
        <v>377</v>
      </c>
      <c r="AK127" s="490" t="s">
        <v>50</v>
      </c>
      <c r="AL127" s="490" t="s">
        <v>379</v>
      </c>
      <c r="AM127" s="490" t="s">
        <v>380</v>
      </c>
      <c r="AN127" s="490" t="s">
        <v>49</v>
      </c>
      <c r="AO127" s="490" t="s">
        <v>368</v>
      </c>
      <c r="AP127" s="490" t="s">
        <v>367</v>
      </c>
    </row>
    <row r="128" spans="1:43">
      <c r="A128" s="303"/>
      <c r="B128" s="200"/>
      <c r="C128" s="200"/>
      <c r="D128" s="200"/>
      <c r="E128" s="200"/>
      <c r="F128" s="200"/>
      <c r="G128" s="200"/>
      <c r="H128" s="200"/>
      <c r="I128" s="200"/>
      <c r="J128" s="200"/>
      <c r="K128" s="200"/>
      <c r="L128" s="226"/>
      <c r="M128" s="226"/>
      <c r="N128" s="226"/>
      <c r="O128" s="226"/>
      <c r="P128" s="304"/>
      <c r="AA128" s="484" t="s">
        <v>439</v>
      </c>
      <c r="AB128" s="484" t="s">
        <v>80</v>
      </c>
      <c r="AC128" s="484">
        <f>SidsTrend!O14</f>
        <v>100</v>
      </c>
      <c r="AD128" s="484">
        <f>SidsTrend!P14</f>
        <v>92797</v>
      </c>
      <c r="AE128" s="488">
        <f>IF(AC128=0,0,IF(AC128&lt;389,CHIINV(0.5+$AB$31/200,2*AC128)/2,AC128*(1-1/(9*AC128)-NORMSINV(0.5+$AB$31/200)/3/SQRT(AC128))^3))/AD128*1000</f>
        <v>0.87679549178231131</v>
      </c>
      <c r="AF128" s="488">
        <f>IF(AC128&lt;389,CHIINV(0.5-$AB$31/200,2*AC128+2)/2,(AC128+1)*(1-1/(9*(AC128+1))+NORMSINV(0.5+$AB$31/200)/3/SQRT(AC128+1))^3)/AD128*1000</f>
        <v>1.310675924786646</v>
      </c>
      <c r="AG128" s="489">
        <f>AC128/AD128*1000</f>
        <v>1.077621043783743</v>
      </c>
      <c r="AH128" s="489">
        <f>AF128-AG128</f>
        <v>0.23305488100290295</v>
      </c>
      <c r="AI128" s="489">
        <f>AG128-AE128</f>
        <v>0.20082555200143171</v>
      </c>
      <c r="AJ128" s="484">
        <f>SudiTrend!O14</f>
        <v>185</v>
      </c>
      <c r="AK128" s="485">
        <f>AD128</f>
        <v>92797</v>
      </c>
      <c r="AL128" s="494">
        <f>IF(AJ128=0,0,IF(AJ128&lt;389,CHIINV(0.5+$AB$31/200,2*AJ128)/2,AJ128*(1-1/(9*AJ128)-NORMSINV(0.5+$AB$31/200)/3/SQRT(AJ128))^3))/AK128*1000</f>
        <v>1.7166613247728926</v>
      </c>
      <c r="AM128" s="494">
        <f>IF(AJ128&lt;389,CHIINV(0.5-$AB$31/200,2*AJ128+2)/2,(AJ128+1)*(1-1/(9*(AJ128+1))+NORMSINV(0.5+$AB$31/200)/3/SQRT(AJ128+1))^3)/AK128*1000</f>
        <v>2.3024940009113695</v>
      </c>
      <c r="AN128" s="492">
        <f>AJ128/AK128*1000</f>
        <v>1.9935989309999245</v>
      </c>
      <c r="AO128" s="492">
        <f>AM128-AN128</f>
        <v>0.308895069911445</v>
      </c>
      <c r="AP128" s="492">
        <f>AN128-AL128</f>
        <v>0.2769376062270319</v>
      </c>
    </row>
    <row r="129" spans="1:42">
      <c r="A129" s="303"/>
      <c r="B129" s="200"/>
      <c r="C129" s="200"/>
      <c r="D129" s="200"/>
      <c r="E129" s="200"/>
      <c r="F129" s="200"/>
      <c r="G129" s="200"/>
      <c r="H129" s="200"/>
      <c r="I129" s="200"/>
      <c r="J129" s="200"/>
      <c r="K129" s="200"/>
      <c r="L129" s="226"/>
      <c r="M129" s="226"/>
      <c r="N129" s="226"/>
      <c r="O129" s="226"/>
      <c r="P129" s="304"/>
      <c r="AA129" s="484" t="s">
        <v>439</v>
      </c>
      <c r="AB129" s="484" t="s">
        <v>403</v>
      </c>
      <c r="AC129" s="484">
        <f>SidsTrend!O15</f>
        <v>17</v>
      </c>
      <c r="AD129" s="484">
        <f>SidsTrend!P15</f>
        <v>35702</v>
      </c>
      <c r="AE129" s="488">
        <f>IF(AC129=0,0,IF(AC129&lt;389,CHIINV(0.5+$AB$31/200,2*AC129)/2,AC129*(1-1/(9*AC129)-NORMSINV(0.5+$AB$31/200)/3/SQRT(AC129))^3))/AD129*1000</f>
        <v>0.27738296088754938</v>
      </c>
      <c r="AF129" s="488">
        <f>IF(AC129&lt;389,CHIINV(0.5-$AB$31/200,2*AC129+2)/2,(AC129+1)*(1-1/(9*(AC129+1))+NORMSINV(0.5+$AB$31/200)/3/SQRT(AC129+1))^3)/AD129*1000</f>
        <v>0.76238437106903278</v>
      </c>
      <c r="AG129" s="489">
        <f>AC129/AD129*1000</f>
        <v>0.47616380034731948</v>
      </c>
      <c r="AH129" s="489">
        <f t="shared" ref="AH129" si="70">AF129-AG129</f>
        <v>0.28622057072171331</v>
      </c>
      <c r="AI129" s="489">
        <f t="shared" ref="AI129" si="71">AG129-AE129</f>
        <v>0.1987808394597701</v>
      </c>
      <c r="AJ129" s="484">
        <f>SudiTrend!O15</f>
        <v>28</v>
      </c>
      <c r="AK129" s="485">
        <f t="shared" ref="AK129" si="72">AD129</f>
        <v>35702</v>
      </c>
      <c r="AL129" s="494">
        <f>IF(AJ129=0,0,IF(AJ129&lt;389,CHIINV(0.5+$AB$31/200,2*AJ129)/2,AJ129*(1-1/(9*AJ129)-NORMSINV(0.5+$AB$31/200)/3/SQRT(AJ129))^3))/AK129*1000</f>
        <v>0.52114157906721004</v>
      </c>
      <c r="AM129" s="494">
        <f>IF(AJ129&lt;389,CHIINV(0.5-$AB$31/200,2*AJ129+2)/2,(AJ129+1)*(1-1/(9*(AJ129+1))+NORMSINV(0.5+$AB$31/200)/3/SQRT(AJ129+1))^3)/AK129*1000</f>
        <v>1.1334882063544953</v>
      </c>
      <c r="AN129" s="492">
        <f>AJ129/AK129*1000</f>
        <v>0.78426978880734977</v>
      </c>
      <c r="AO129" s="492">
        <f t="shared" ref="AO129:AO131" si="73">AM129-AN129</f>
        <v>0.34921841754714555</v>
      </c>
      <c r="AP129" s="492">
        <f t="shared" ref="AP129:AP131" si="74">AN129-AL129</f>
        <v>0.26312820974013973</v>
      </c>
    </row>
    <row r="130" spans="1:42">
      <c r="A130" s="303"/>
      <c r="B130" s="200"/>
      <c r="C130" s="200"/>
      <c r="D130" s="200"/>
      <c r="E130" s="200"/>
      <c r="F130" s="200"/>
      <c r="G130" s="200"/>
      <c r="H130" s="200"/>
      <c r="I130" s="200"/>
      <c r="J130" s="200"/>
      <c r="K130" s="200"/>
      <c r="L130" s="317"/>
      <c r="M130" s="671" t="s">
        <v>79</v>
      </c>
      <c r="N130" s="668" t="s">
        <v>35</v>
      </c>
      <c r="O130" s="668" t="s">
        <v>34</v>
      </c>
      <c r="P130" s="304"/>
      <c r="AA130" s="484" t="s">
        <v>439</v>
      </c>
      <c r="AB130" s="484" t="s">
        <v>551</v>
      </c>
      <c r="AC130" s="484">
        <f>SidsTrend!O16</f>
        <v>3</v>
      </c>
      <c r="AD130" s="484">
        <f>SidsTrend!P16</f>
        <v>36901</v>
      </c>
      <c r="AE130" s="488">
        <f t="shared" ref="AE130:AE131" si="75">IF(AC130=0,0,IF(AC130&lt;389,CHIINV(0.5+$AB$31/200,2*AC130)/2,AC130*(1-1/(9*AC130)-NORMSINV(0.5+$AB$31/200)/3/SQRT(AC130))^3))/AD130*1000</f>
        <v>1.6765727836524816E-2</v>
      </c>
      <c r="AF130" s="488">
        <f t="shared" ref="AF130:AF131" si="76">IF(AC130&lt;389,CHIINV(0.5-$AB$31/200,2*AC130+2)/2,(AC130+1)*(1-1/(9*(AC130+1))+NORMSINV(0.5+$AB$31/200)/3/SQRT(AC130+1))^3)/AD130*1000</f>
        <v>0.23758903741747717</v>
      </c>
      <c r="AG130" s="489">
        <f t="shared" ref="AG130:AG131" si="77">AC130/AD130*1000</f>
        <v>8.1298609793772528E-2</v>
      </c>
      <c r="AH130" s="489">
        <f t="shared" ref="AH130:AH131" si="78">AF130-AG130</f>
        <v>0.15629042762370465</v>
      </c>
      <c r="AI130" s="489">
        <f t="shared" ref="AI130:AI131" si="79">AG130-AE130</f>
        <v>6.4532881957247712E-2</v>
      </c>
      <c r="AJ130" s="484">
        <f>SudiTrend!O16</f>
        <v>4</v>
      </c>
      <c r="AK130" s="485">
        <f t="shared" ref="AK130:AK131" si="80">AD130</f>
        <v>36901</v>
      </c>
      <c r="AL130" s="494">
        <f t="shared" ref="AL130:AL131" si="81">IF(AJ130=0,0,IF(AJ130&lt;389,CHIINV(0.5+$AB$31/200,2*AJ130)/2,AJ130*(1-1/(9*AJ130)-NORMSINV(0.5+$AB$31/200)/3/SQRT(AJ130))^3))/AK130*1000</f>
        <v>2.9534846579396909E-2</v>
      </c>
      <c r="AM130" s="494">
        <f t="shared" ref="AM130:AM131" si="82">IF(AJ130&lt;389,CHIINV(0.5-$AB$31/200,2*AJ130+2)/2,(AJ130+1)*(1-1/(9*(AJ130+1))+NORMSINV(0.5+$AB$31/200)/3/SQRT(AJ130+1))^3)/AK130*1000</f>
        <v>0.27754230712998829</v>
      </c>
      <c r="AN130" s="492">
        <f t="shared" ref="AN130:AN131" si="83">AJ130/AK130*1000</f>
        <v>0.1083981463916967</v>
      </c>
      <c r="AO130" s="492">
        <f t="shared" si="73"/>
        <v>0.16914416073829158</v>
      </c>
      <c r="AP130" s="492">
        <f t="shared" si="74"/>
        <v>7.8863299812299795E-2</v>
      </c>
    </row>
    <row r="131" spans="1:42">
      <c r="A131" s="303"/>
      <c r="B131" s="200"/>
      <c r="C131" s="200"/>
      <c r="D131" s="200"/>
      <c r="E131" s="200"/>
      <c r="F131" s="200"/>
      <c r="G131" s="200"/>
      <c r="H131" s="200"/>
      <c r="I131" s="200"/>
      <c r="J131" s="200"/>
      <c r="K131" s="200"/>
      <c r="L131" s="226"/>
      <c r="M131" s="675"/>
      <c r="N131" s="669"/>
      <c r="O131" s="669"/>
      <c r="P131" s="304"/>
      <c r="AA131" s="484" t="s">
        <v>439</v>
      </c>
      <c r="AB131" s="484" t="s">
        <v>552</v>
      </c>
      <c r="AC131" s="484">
        <f>SidsTrend!O17</f>
        <v>42</v>
      </c>
      <c r="AD131" s="484">
        <f>SidsTrend!P17</f>
        <v>152126</v>
      </c>
      <c r="AE131" s="488">
        <f t="shared" si="75"/>
        <v>0.19897917339887788</v>
      </c>
      <c r="AF131" s="488">
        <f t="shared" si="76"/>
        <v>0.37318932186799531</v>
      </c>
      <c r="AG131" s="489">
        <f t="shared" si="77"/>
        <v>0.27608692794131184</v>
      </c>
      <c r="AH131" s="489">
        <f t="shared" si="78"/>
        <v>9.7102393926683461E-2</v>
      </c>
      <c r="AI131" s="489">
        <f t="shared" si="79"/>
        <v>7.7107754542433959E-2</v>
      </c>
      <c r="AJ131" s="484">
        <f>SudiTrend!O17</f>
        <v>63</v>
      </c>
      <c r="AK131" s="485">
        <f t="shared" si="80"/>
        <v>152126</v>
      </c>
      <c r="AL131" s="494">
        <f t="shared" si="81"/>
        <v>0.31822916395282363</v>
      </c>
      <c r="AM131" s="494">
        <f t="shared" si="82"/>
        <v>0.52985267006882786</v>
      </c>
      <c r="AN131" s="492">
        <f t="shared" si="83"/>
        <v>0.41413039191196771</v>
      </c>
      <c r="AO131" s="492">
        <f t="shared" si="73"/>
        <v>0.11572227815686015</v>
      </c>
      <c r="AP131" s="492">
        <f t="shared" si="74"/>
        <v>9.5901227959144075E-2</v>
      </c>
    </row>
    <row r="132" spans="1:42">
      <c r="A132" s="303"/>
      <c r="B132" s="200"/>
      <c r="C132" s="200"/>
      <c r="D132" s="200"/>
      <c r="E132" s="200"/>
      <c r="F132" s="200"/>
      <c r="G132" s="200"/>
      <c r="H132" s="200"/>
      <c r="I132" s="200"/>
      <c r="J132" s="200"/>
      <c r="K132" s="200"/>
      <c r="L132" s="313"/>
      <c r="M132" s="318" t="s">
        <v>80</v>
      </c>
      <c r="N132" s="208">
        <f>AN128</f>
        <v>1.9935989309999245</v>
      </c>
      <c r="O132" s="208">
        <f>AG128</f>
        <v>1.077621043783743</v>
      </c>
      <c r="P132" s="304"/>
      <c r="AE132" s="488"/>
      <c r="AF132" s="488"/>
      <c r="AG132" s="489"/>
      <c r="AH132" s="489"/>
      <c r="AI132" s="489"/>
      <c r="AL132" s="494"/>
      <c r="AM132" s="494"/>
      <c r="AN132" s="492"/>
      <c r="AO132" s="492"/>
      <c r="AP132" s="492"/>
    </row>
    <row r="133" spans="1:42">
      <c r="A133" s="303"/>
      <c r="B133" s="200"/>
      <c r="C133" s="200"/>
      <c r="D133" s="200"/>
      <c r="E133" s="200"/>
      <c r="F133" s="200"/>
      <c r="G133" s="200"/>
      <c r="H133" s="200"/>
      <c r="I133" s="200"/>
      <c r="J133" s="200"/>
      <c r="K133" s="200"/>
      <c r="L133" s="313"/>
      <c r="M133" s="318" t="s">
        <v>403</v>
      </c>
      <c r="N133" s="208">
        <f t="shared" ref="N133" si="84">AN129</f>
        <v>0.78426978880734977</v>
      </c>
      <c r="O133" s="208">
        <f t="shared" ref="O133" si="85">AG129</f>
        <v>0.47616380034731948</v>
      </c>
      <c r="P133" s="304"/>
      <c r="AE133" s="488"/>
      <c r="AF133" s="488"/>
      <c r="AG133" s="489"/>
      <c r="AH133" s="489"/>
      <c r="AI133" s="489"/>
      <c r="AL133" s="494"/>
      <c r="AM133" s="494"/>
      <c r="AN133" s="492"/>
      <c r="AO133" s="492"/>
      <c r="AP133" s="492"/>
    </row>
    <row r="134" spans="1:42">
      <c r="A134" s="303"/>
      <c r="B134" s="200"/>
      <c r="C134" s="200"/>
      <c r="D134" s="200"/>
      <c r="E134" s="200"/>
      <c r="F134" s="200"/>
      <c r="G134" s="200"/>
      <c r="H134" s="200"/>
      <c r="I134" s="200"/>
      <c r="J134" s="200"/>
      <c r="K134" s="200"/>
      <c r="L134" s="313"/>
      <c r="M134" s="538" t="s">
        <v>551</v>
      </c>
      <c r="N134" s="208">
        <f t="shared" ref="N134" si="86">AN130</f>
        <v>0.1083981463916967</v>
      </c>
      <c r="O134" s="208">
        <f t="shared" ref="O134" si="87">AG130</f>
        <v>8.1298609793772528E-2</v>
      </c>
      <c r="P134" s="304"/>
    </row>
    <row r="135" spans="1:42">
      <c r="A135" s="303"/>
      <c r="B135" s="200"/>
      <c r="C135" s="200"/>
      <c r="D135" s="200"/>
      <c r="E135" s="200"/>
      <c r="F135" s="200"/>
      <c r="G135" s="200"/>
      <c r="H135" s="200"/>
      <c r="I135" s="200"/>
      <c r="J135" s="200"/>
      <c r="K135" s="200"/>
      <c r="L135" s="313"/>
      <c r="M135" s="539" t="s">
        <v>552</v>
      </c>
      <c r="N135" s="306">
        <f t="shared" ref="N135" si="88">AN131</f>
        <v>0.41413039191196771</v>
      </c>
      <c r="O135" s="306">
        <f t="shared" ref="O135" si="89">AG131</f>
        <v>0.27608692794131184</v>
      </c>
      <c r="P135" s="304"/>
    </row>
    <row r="136" spans="1:42">
      <c r="A136" s="303"/>
      <c r="B136" s="200"/>
      <c r="C136" s="200"/>
      <c r="D136" s="200"/>
      <c r="E136" s="200"/>
      <c r="F136" s="200"/>
      <c r="G136" s="200"/>
      <c r="H136" s="200"/>
      <c r="I136" s="200"/>
      <c r="J136" s="200"/>
      <c r="K136" s="200"/>
      <c r="L136" s="313"/>
      <c r="M136" s="320"/>
      <c r="N136" s="208"/>
      <c r="O136" s="208"/>
      <c r="P136" s="304"/>
    </row>
    <row r="137" spans="1:42">
      <c r="A137" s="303"/>
      <c r="B137" s="200"/>
      <c r="C137" s="200"/>
      <c r="D137" s="200"/>
      <c r="E137" s="200"/>
      <c r="F137" s="200"/>
      <c r="G137" s="200"/>
      <c r="H137" s="200"/>
      <c r="I137" s="200"/>
      <c r="J137" s="200"/>
      <c r="K137" s="200"/>
      <c r="L137" s="313"/>
      <c r="M137" s="320"/>
      <c r="N137" s="208"/>
      <c r="O137" s="208"/>
      <c r="P137" s="304"/>
    </row>
    <row r="138" spans="1:42">
      <c r="A138" s="303"/>
      <c r="B138" s="200"/>
      <c r="C138" s="200"/>
      <c r="D138" s="200"/>
      <c r="E138" s="200"/>
      <c r="F138" s="200"/>
      <c r="G138" s="200"/>
      <c r="H138" s="200"/>
      <c r="I138" s="200"/>
      <c r="J138" s="200"/>
      <c r="K138" s="200"/>
      <c r="L138" s="313"/>
      <c r="M138" s="320"/>
      <c r="N138" s="208"/>
      <c r="O138" s="208"/>
      <c r="P138" s="304"/>
    </row>
    <row r="139" spans="1:42">
      <c r="A139" s="303"/>
      <c r="B139" s="200"/>
      <c r="C139" s="200"/>
      <c r="D139" s="200"/>
      <c r="E139" s="200"/>
      <c r="F139" s="200"/>
      <c r="G139" s="200"/>
      <c r="H139" s="200"/>
      <c r="I139" s="200"/>
      <c r="J139" s="200"/>
      <c r="K139" s="200"/>
      <c r="L139" s="313"/>
      <c r="M139" s="320"/>
      <c r="N139" s="208"/>
      <c r="O139" s="208"/>
      <c r="P139" s="304"/>
    </row>
    <row r="140" spans="1:42">
      <c r="A140" s="303"/>
      <c r="B140" s="200"/>
      <c r="C140" s="200"/>
      <c r="D140" s="200"/>
      <c r="E140" s="200"/>
      <c r="F140" s="200"/>
      <c r="G140" s="200"/>
      <c r="H140" s="200"/>
      <c r="I140" s="200"/>
      <c r="J140" s="200"/>
      <c r="K140" s="200"/>
      <c r="L140" s="313"/>
      <c r="M140" s="320"/>
      <c r="N140" s="208"/>
      <c r="O140" s="208"/>
      <c r="P140" s="304"/>
    </row>
    <row r="141" spans="1:42">
      <c r="A141" s="303"/>
      <c r="B141" s="200"/>
      <c r="C141" s="200"/>
      <c r="D141" s="200"/>
      <c r="E141" s="200"/>
      <c r="F141" s="200"/>
      <c r="G141" s="200"/>
      <c r="H141" s="200"/>
      <c r="I141" s="200"/>
      <c r="J141" s="200"/>
      <c r="K141" s="200"/>
      <c r="L141" s="313"/>
      <c r="M141" s="309"/>
      <c r="N141" s="208"/>
      <c r="O141" s="208"/>
      <c r="P141" s="304"/>
    </row>
    <row r="142" spans="1:42">
      <c r="A142" s="303"/>
      <c r="B142" s="200"/>
      <c r="C142" s="200"/>
      <c r="D142" s="200"/>
      <c r="E142" s="200"/>
      <c r="F142" s="200"/>
      <c r="G142" s="200"/>
      <c r="H142" s="200"/>
      <c r="I142" s="200"/>
      <c r="J142" s="200"/>
      <c r="K142" s="200"/>
      <c r="L142" s="310"/>
      <c r="M142" s="200"/>
      <c r="N142" s="200"/>
      <c r="O142" s="200"/>
      <c r="P142" s="304"/>
    </row>
    <row r="143" spans="1:42">
      <c r="A143" s="303"/>
      <c r="B143" s="200"/>
      <c r="C143" s="200"/>
      <c r="D143" s="200"/>
      <c r="E143" s="200"/>
      <c r="F143" s="200"/>
      <c r="G143" s="200"/>
      <c r="H143" s="200"/>
      <c r="I143" s="200"/>
      <c r="J143" s="200"/>
      <c r="K143" s="200"/>
      <c r="L143" s="200"/>
      <c r="M143" s="200"/>
      <c r="N143" s="200"/>
      <c r="O143" s="200"/>
      <c r="P143" s="304"/>
    </row>
    <row r="144" spans="1:42">
      <c r="A144" s="303"/>
      <c r="B144" s="200"/>
      <c r="C144" s="200"/>
      <c r="D144" s="200"/>
      <c r="E144" s="200"/>
      <c r="F144" s="200"/>
      <c r="G144" s="200"/>
      <c r="H144" s="200"/>
      <c r="I144" s="200"/>
      <c r="J144" s="200"/>
      <c r="K144" s="200"/>
      <c r="L144" s="200"/>
      <c r="M144" s="200"/>
      <c r="N144" s="200"/>
      <c r="O144" s="200"/>
      <c r="P144" s="304"/>
    </row>
    <row r="145" spans="1:42">
      <c r="A145" s="303"/>
      <c r="B145" s="200"/>
      <c r="C145" s="200"/>
      <c r="D145" s="200"/>
      <c r="E145" s="200"/>
      <c r="F145" s="200"/>
      <c r="G145" s="200"/>
      <c r="H145" s="200"/>
      <c r="I145" s="200"/>
      <c r="J145" s="200"/>
      <c r="K145" s="200"/>
      <c r="L145" s="200"/>
      <c r="M145" s="200"/>
      <c r="N145" s="200"/>
      <c r="O145" s="200"/>
      <c r="P145" s="304"/>
    </row>
    <row r="146" spans="1:42">
      <c r="A146" s="314"/>
      <c r="B146" s="315"/>
      <c r="C146" s="315"/>
      <c r="D146" s="315"/>
      <c r="E146" s="315"/>
      <c r="F146" s="315"/>
      <c r="G146" s="315"/>
      <c r="H146" s="315"/>
      <c r="I146" s="315"/>
      <c r="J146" s="315"/>
      <c r="K146" s="315"/>
      <c r="L146" s="315"/>
      <c r="M146" s="315"/>
      <c r="N146" s="315"/>
      <c r="O146" s="315"/>
      <c r="P146" s="316"/>
    </row>
    <row r="149" spans="1:42">
      <c r="A149" s="300"/>
      <c r="B149" s="301"/>
      <c r="C149" s="301"/>
      <c r="D149" s="301"/>
      <c r="E149" s="301"/>
      <c r="F149" s="301"/>
      <c r="G149" s="301"/>
      <c r="H149" s="301"/>
      <c r="I149" s="301"/>
      <c r="J149" s="301"/>
      <c r="K149" s="301"/>
      <c r="L149" s="301"/>
      <c r="M149" s="301"/>
      <c r="N149" s="301"/>
      <c r="O149" s="301"/>
      <c r="P149" s="302"/>
      <c r="AC149" s="483" t="s">
        <v>34</v>
      </c>
      <c r="AD149" s="483" t="s">
        <v>55</v>
      </c>
      <c r="AE149" s="483" t="s">
        <v>34</v>
      </c>
      <c r="AF149" s="483" t="s">
        <v>34</v>
      </c>
      <c r="AG149" s="483" t="s">
        <v>34</v>
      </c>
      <c r="AH149" s="483" t="s">
        <v>34</v>
      </c>
      <c r="AI149" s="483" t="s">
        <v>34</v>
      </c>
      <c r="AJ149" s="483" t="s">
        <v>35</v>
      </c>
      <c r="AK149" s="490" t="s">
        <v>55</v>
      </c>
      <c r="AL149" s="490" t="s">
        <v>35</v>
      </c>
      <c r="AM149" s="490" t="s">
        <v>35</v>
      </c>
      <c r="AN149" s="490" t="s">
        <v>35</v>
      </c>
      <c r="AO149" s="490" t="s">
        <v>35</v>
      </c>
      <c r="AP149" s="490" t="s">
        <v>35</v>
      </c>
    </row>
    <row r="150" spans="1:42" ht="15" customHeight="1">
      <c r="A150" s="303"/>
      <c r="B150" s="670" t="str">
        <f>Contents!E41</f>
        <v xml:space="preserve">Figure 7: Rates of sudden unexpected death in infancy (SUDI) and sudden infant death syndrome (SIDS), by maternal age group, 2008−2012
</v>
      </c>
      <c r="C150" s="670"/>
      <c r="D150" s="670"/>
      <c r="E150" s="670"/>
      <c r="F150" s="670"/>
      <c r="G150" s="670"/>
      <c r="H150" s="670"/>
      <c r="I150" s="670"/>
      <c r="J150" s="670"/>
      <c r="K150" s="670"/>
      <c r="L150" s="670"/>
      <c r="M150" s="670"/>
      <c r="N150" s="670"/>
      <c r="O150" s="670"/>
      <c r="P150" s="304"/>
      <c r="AB150" s="483" t="s">
        <v>144</v>
      </c>
      <c r="AC150" s="483" t="s">
        <v>377</v>
      </c>
      <c r="AD150" s="483" t="s">
        <v>50</v>
      </c>
      <c r="AE150" s="483" t="s">
        <v>379</v>
      </c>
      <c r="AF150" s="483" t="s">
        <v>380</v>
      </c>
      <c r="AG150" s="483" t="s">
        <v>49</v>
      </c>
      <c r="AH150" s="483" t="s">
        <v>368</v>
      </c>
      <c r="AI150" s="483" t="s">
        <v>367</v>
      </c>
      <c r="AJ150" s="483" t="s">
        <v>377</v>
      </c>
      <c r="AK150" s="490" t="s">
        <v>50</v>
      </c>
      <c r="AL150" s="490" t="s">
        <v>379</v>
      </c>
      <c r="AM150" s="490" t="s">
        <v>380</v>
      </c>
      <c r="AN150" s="490" t="s">
        <v>49</v>
      </c>
      <c r="AO150" s="490" t="s">
        <v>368</v>
      </c>
      <c r="AP150" s="490" t="s">
        <v>367</v>
      </c>
    </row>
    <row r="151" spans="1:42">
      <c r="A151" s="303"/>
      <c r="B151" s="200"/>
      <c r="C151" s="200"/>
      <c r="D151" s="200"/>
      <c r="E151" s="200"/>
      <c r="F151" s="200"/>
      <c r="G151" s="200"/>
      <c r="H151" s="200"/>
      <c r="I151" s="200"/>
      <c r="J151" s="200"/>
      <c r="K151" s="200"/>
      <c r="L151" s="226"/>
      <c r="M151" s="226"/>
      <c r="N151" s="226"/>
      <c r="O151" s="226"/>
      <c r="P151" s="304"/>
      <c r="AA151" s="484" t="s">
        <v>439</v>
      </c>
      <c r="AB151" s="484" t="s">
        <v>82</v>
      </c>
      <c r="AC151" s="484">
        <f>SidsTrend!O19</f>
        <v>38</v>
      </c>
      <c r="AD151" s="484">
        <f>SidsTrend!P19</f>
        <v>22591</v>
      </c>
      <c r="AE151" s="488">
        <f t="shared" ref="AE151:AE156" si="90">IF(AC151=0,0,IF(AC151&lt;389,CHIINV(0.5+$AB$31/200,2*AC151)/2,AC151*(1-1/(9*AC151)-NORMSINV(0.5+$AB$31/200)/3/SQRT(AC151))^3))/AD151*1000</f>
        <v>1.190344015103189</v>
      </c>
      <c r="AF151" s="488">
        <f t="shared" ref="AF151:AF156" si="91">IF(AC151&lt;389,CHIINV(0.5-$AB$31/200,2*AC151+2)/2,(AC151+1)*(1-1/(9*(AC151+1))+NORMSINV(0.5+$AB$31/200)/3/SQRT(AC151+1))^3)/AD151*1000</f>
        <v>2.3087941622442396</v>
      </c>
      <c r="AG151" s="489">
        <f t="shared" ref="AG151:AG156" si="92">AC151/AD151*1000</f>
        <v>1.6820857863751051</v>
      </c>
      <c r="AH151" s="489">
        <f>AF151-AG151</f>
        <v>0.62670837586913453</v>
      </c>
      <c r="AI151" s="489">
        <f>AG151-AE151</f>
        <v>0.49174177127191609</v>
      </c>
      <c r="AJ151" s="484">
        <f>SudiTrend!O19</f>
        <v>60</v>
      </c>
      <c r="AK151" s="485">
        <f>AD151</f>
        <v>22591</v>
      </c>
      <c r="AL151" s="494">
        <f t="shared" ref="AL151:AL156" si="93">IF(AJ151=0,0,IF(AJ151&lt;389,CHIINV(0.5+$AB$31/200,2*AJ151)/2,AJ151*(1-1/(9*AJ151)-NORMSINV(0.5+$AB$31/200)/3/SQRT(AJ151))^3))/AK151*1000</f>
        <v>2.0267505179056822</v>
      </c>
      <c r="AM151" s="494">
        <f t="shared" ref="AM151:AM156" si="94">IF(AJ151&lt;389,CHIINV(0.5-$AB$31/200,2*AJ151+2)/2,(AJ151+1)*(1-1/(9*(AJ151+1))+NORMSINV(0.5+$AB$31/200)/3/SQRT(AJ151+1))^3)/AK151*1000</f>
        <v>3.418701846161893</v>
      </c>
      <c r="AN151" s="492">
        <f t="shared" ref="AN151:AN156" si="95">AJ151/AK151*1000</f>
        <v>2.6559249258554294</v>
      </c>
      <c r="AO151" s="492">
        <f>AM151-AN151</f>
        <v>0.7627769203064636</v>
      </c>
      <c r="AP151" s="492">
        <f>AN151-AL151</f>
        <v>0.62917440794974722</v>
      </c>
    </row>
    <row r="152" spans="1:42">
      <c r="A152" s="303"/>
      <c r="B152" s="200"/>
      <c r="C152" s="200"/>
      <c r="D152" s="200"/>
      <c r="E152" s="200"/>
      <c r="F152" s="200"/>
      <c r="G152" s="200"/>
      <c r="H152" s="200"/>
      <c r="I152" s="200"/>
      <c r="J152" s="200"/>
      <c r="K152" s="200"/>
      <c r="L152" s="226"/>
      <c r="M152" s="226"/>
      <c r="N152" s="226"/>
      <c r="O152" s="226"/>
      <c r="P152" s="304"/>
      <c r="AA152" s="484" t="s">
        <v>439</v>
      </c>
      <c r="AB152" s="484" t="s">
        <v>83</v>
      </c>
      <c r="AC152" s="484">
        <f>SidsTrend!O20</f>
        <v>59</v>
      </c>
      <c r="AD152" s="484">
        <f>SidsTrend!P20</f>
        <v>58662</v>
      </c>
      <c r="AE152" s="488">
        <f t="shared" si="90"/>
        <v>0.76563249852874848</v>
      </c>
      <c r="AF152" s="488">
        <f t="shared" si="91"/>
        <v>1.2973594722746544</v>
      </c>
      <c r="AG152" s="489">
        <f t="shared" si="92"/>
        <v>1.0057618219631106</v>
      </c>
      <c r="AH152" s="489">
        <f t="shared" ref="AH152:AH153" si="96">AF152-AG152</f>
        <v>0.29159765031154383</v>
      </c>
      <c r="AI152" s="489">
        <f t="shared" ref="AI152:AI153" si="97">AG152-AE152</f>
        <v>0.24012932343436211</v>
      </c>
      <c r="AJ152" s="484">
        <f>SudiTrend!O20</f>
        <v>101</v>
      </c>
      <c r="AK152" s="485">
        <f t="shared" ref="AK152:AK153" si="98">AD152</f>
        <v>58662</v>
      </c>
      <c r="AL152" s="494">
        <f t="shared" si="93"/>
        <v>1.402375622942261</v>
      </c>
      <c r="AM152" s="494">
        <f t="shared" si="94"/>
        <v>2.0920554312132302</v>
      </c>
      <c r="AN152" s="492">
        <f t="shared" si="95"/>
        <v>1.7217278647165115</v>
      </c>
      <c r="AO152" s="492">
        <f t="shared" ref="AO152:AO153" si="99">AM152-AN152</f>
        <v>0.37032756649671872</v>
      </c>
      <c r="AP152" s="492">
        <f t="shared" ref="AP152:AP153" si="100">AN152-AL152</f>
        <v>0.31935224177425048</v>
      </c>
    </row>
    <row r="153" spans="1:42" ht="15" customHeight="1">
      <c r="A153" s="303"/>
      <c r="B153" s="200"/>
      <c r="C153" s="200"/>
      <c r="D153" s="200"/>
      <c r="E153" s="200"/>
      <c r="F153" s="200"/>
      <c r="G153" s="200"/>
      <c r="H153" s="200"/>
      <c r="I153" s="200"/>
      <c r="J153" s="200"/>
      <c r="K153" s="200"/>
      <c r="L153" s="226"/>
      <c r="M153" s="671" t="s">
        <v>187</v>
      </c>
      <c r="N153" s="668" t="s">
        <v>35</v>
      </c>
      <c r="O153" s="668" t="s">
        <v>34</v>
      </c>
      <c r="P153" s="304"/>
      <c r="AA153" s="484" t="s">
        <v>439</v>
      </c>
      <c r="AB153" s="484" t="s">
        <v>84</v>
      </c>
      <c r="AC153" s="484">
        <f>SidsTrend!O21</f>
        <v>34</v>
      </c>
      <c r="AD153" s="484">
        <f>SidsTrend!P21</f>
        <v>79050</v>
      </c>
      <c r="AE153" s="488">
        <f t="shared" si="90"/>
        <v>0.29786196564923817</v>
      </c>
      <c r="AF153" s="488">
        <f t="shared" si="91"/>
        <v>0.60103215806708543</v>
      </c>
      <c r="AG153" s="489">
        <f t="shared" si="92"/>
        <v>0.43010752688172044</v>
      </c>
      <c r="AH153" s="489">
        <f t="shared" si="96"/>
        <v>0.17092463118536499</v>
      </c>
      <c r="AI153" s="489">
        <f t="shared" si="97"/>
        <v>0.13224556123248227</v>
      </c>
      <c r="AJ153" s="484">
        <f>SudiTrend!O21</f>
        <v>55</v>
      </c>
      <c r="AK153" s="485">
        <f t="shared" si="98"/>
        <v>79050</v>
      </c>
      <c r="AL153" s="494">
        <f t="shared" si="93"/>
        <v>0.52414328869624904</v>
      </c>
      <c r="AM153" s="494">
        <f t="shared" si="94"/>
        <v>0.90563010722276249</v>
      </c>
      <c r="AN153" s="492">
        <f t="shared" si="95"/>
        <v>0.69576217583807709</v>
      </c>
      <c r="AO153" s="492">
        <f t="shared" si="99"/>
        <v>0.2098679313846854</v>
      </c>
      <c r="AP153" s="492">
        <f t="shared" si="100"/>
        <v>0.17161888714182805</v>
      </c>
    </row>
    <row r="154" spans="1:42">
      <c r="A154" s="303"/>
      <c r="B154" s="200"/>
      <c r="C154" s="200"/>
      <c r="D154" s="200"/>
      <c r="E154" s="200"/>
      <c r="F154" s="200"/>
      <c r="G154" s="200"/>
      <c r="H154" s="200"/>
      <c r="I154" s="200"/>
      <c r="J154" s="200"/>
      <c r="K154" s="200"/>
      <c r="L154" s="226"/>
      <c r="M154" s="675"/>
      <c r="N154" s="669"/>
      <c r="O154" s="669"/>
      <c r="P154" s="304"/>
      <c r="AA154" s="484" t="s">
        <v>439</v>
      </c>
      <c r="AB154" s="484" t="s">
        <v>85</v>
      </c>
      <c r="AC154" s="484">
        <f>SidsTrend!O22</f>
        <v>16</v>
      </c>
      <c r="AD154" s="484">
        <f>SidsTrend!P22</f>
        <v>88337</v>
      </c>
      <c r="AE154" s="488">
        <f t="shared" si="90"/>
        <v>0.10352833414810926</v>
      </c>
      <c r="AF154" s="488">
        <f t="shared" si="91"/>
        <v>0.29413493323931028</v>
      </c>
      <c r="AG154" s="489">
        <f t="shared" si="92"/>
        <v>0.1811245570938565</v>
      </c>
      <c r="AH154" s="489">
        <f>AF154-AG154</f>
        <v>0.11301037614545378</v>
      </c>
      <c r="AI154" s="489">
        <f>AG154-AE154</f>
        <v>7.7596222945747237E-2</v>
      </c>
      <c r="AJ154" s="484">
        <f>SudiTrend!O22</f>
        <v>33</v>
      </c>
      <c r="AK154" s="485">
        <f>AD154</f>
        <v>88337</v>
      </c>
      <c r="AL154" s="494">
        <f t="shared" si="93"/>
        <v>0.25714798524661064</v>
      </c>
      <c r="AM154" s="494">
        <f t="shared" si="94"/>
        <v>0.52463032782604446</v>
      </c>
      <c r="AN154" s="492">
        <f t="shared" si="95"/>
        <v>0.37356939900607899</v>
      </c>
      <c r="AO154" s="492">
        <f>AM154-AN154</f>
        <v>0.15106092881996547</v>
      </c>
      <c r="AP154" s="492">
        <f>AN154-AL154</f>
        <v>0.11642141375946835</v>
      </c>
    </row>
    <row r="155" spans="1:42">
      <c r="A155" s="303"/>
      <c r="B155" s="200"/>
      <c r="C155" s="200"/>
      <c r="D155" s="200"/>
      <c r="E155" s="200"/>
      <c r="F155" s="200"/>
      <c r="G155" s="200"/>
      <c r="H155" s="200"/>
      <c r="I155" s="200"/>
      <c r="J155" s="200"/>
      <c r="K155" s="200"/>
      <c r="L155" s="226"/>
      <c r="M155" s="311" t="str">
        <f t="shared" ref="M155:M160" si="101">AB151</f>
        <v xml:space="preserve"> &lt;20</v>
      </c>
      <c r="N155" s="208">
        <f>AN151</f>
        <v>2.6559249258554294</v>
      </c>
      <c r="O155" s="208">
        <f>AG151</f>
        <v>1.6820857863751051</v>
      </c>
      <c r="P155" s="304"/>
      <c r="AA155" s="484" t="s">
        <v>439</v>
      </c>
      <c r="AB155" s="484" t="s">
        <v>86</v>
      </c>
      <c r="AC155" s="484">
        <f>SidsTrend!O23</f>
        <v>10</v>
      </c>
      <c r="AD155" s="484">
        <f>SidsTrend!P23</f>
        <v>56104</v>
      </c>
      <c r="AE155" s="488">
        <f t="shared" si="90"/>
        <v>8.5473205050128939E-2</v>
      </c>
      <c r="AF155" s="488">
        <f t="shared" si="91"/>
        <v>0.32779046132214773</v>
      </c>
      <c r="AG155" s="489">
        <f t="shared" si="92"/>
        <v>0.17824041066590618</v>
      </c>
      <c r="AH155" s="489">
        <f t="shared" ref="AH155:AH156" si="102">AF155-AG155</f>
        <v>0.14955005065624155</v>
      </c>
      <c r="AI155" s="489">
        <f t="shared" ref="AI155:AI156" si="103">AG155-AE155</f>
        <v>9.276720561577724E-2</v>
      </c>
      <c r="AJ155" s="484">
        <f>SudiTrend!O23</f>
        <v>21</v>
      </c>
      <c r="AK155" s="485">
        <f t="shared" ref="AK155:AK156" si="104">AD155</f>
        <v>56104</v>
      </c>
      <c r="AL155" s="494">
        <f t="shared" si="93"/>
        <v>0.2317006092983778</v>
      </c>
      <c r="AM155" s="494">
        <f t="shared" si="94"/>
        <v>0.57216474288719854</v>
      </c>
      <c r="AN155" s="492">
        <f t="shared" si="95"/>
        <v>0.37430486239840294</v>
      </c>
      <c r="AO155" s="492">
        <f t="shared" ref="AO155:AO156" si="105">AM155-AN155</f>
        <v>0.1978598804887956</v>
      </c>
      <c r="AP155" s="492">
        <f t="shared" ref="AP155:AP156" si="106">AN155-AL155</f>
        <v>0.14260425310002514</v>
      </c>
    </row>
    <row r="156" spans="1:42">
      <c r="A156" s="303"/>
      <c r="B156" s="200"/>
      <c r="C156" s="200"/>
      <c r="D156" s="200"/>
      <c r="E156" s="200"/>
      <c r="F156" s="200"/>
      <c r="G156" s="200"/>
      <c r="H156" s="200"/>
      <c r="I156" s="200"/>
      <c r="J156" s="200"/>
      <c r="K156" s="200"/>
      <c r="L156" s="226"/>
      <c r="M156" s="311" t="str">
        <f t="shared" si="101"/>
        <v>20−24</v>
      </c>
      <c r="N156" s="208">
        <f t="shared" ref="N156:N157" si="107">AN152</f>
        <v>1.7217278647165115</v>
      </c>
      <c r="O156" s="208">
        <f t="shared" ref="O156:O157" si="108">AG152</f>
        <v>1.0057618219631106</v>
      </c>
      <c r="P156" s="304"/>
      <c r="AA156" s="484" t="s">
        <v>439</v>
      </c>
      <c r="AB156" s="484" t="s">
        <v>87</v>
      </c>
      <c r="AC156" s="484">
        <f>SidsTrend!O24</f>
        <v>1</v>
      </c>
      <c r="AD156" s="484">
        <f>SidsTrend!P24</f>
        <v>12782</v>
      </c>
      <c r="AE156" s="488">
        <f t="shared" si="90"/>
        <v>1.9807391632209277E-3</v>
      </c>
      <c r="AF156" s="488">
        <f t="shared" si="91"/>
        <v>0.43589762094655748</v>
      </c>
      <c r="AG156" s="489">
        <f t="shared" si="92"/>
        <v>7.8235017994054135E-2</v>
      </c>
      <c r="AH156" s="489">
        <f t="shared" si="102"/>
        <v>0.35766260295250335</v>
      </c>
      <c r="AI156" s="489">
        <f t="shared" si="103"/>
        <v>7.6254278830833203E-2</v>
      </c>
      <c r="AJ156" s="484">
        <f>SudiTrend!O24</f>
        <v>3</v>
      </c>
      <c r="AK156" s="485">
        <f t="shared" si="104"/>
        <v>12782</v>
      </c>
      <c r="AL156" s="494">
        <f t="shared" si="93"/>
        <v>4.840182466715711E-2</v>
      </c>
      <c r="AM156" s="494">
        <f t="shared" si="94"/>
        <v>0.685907766370077</v>
      </c>
      <c r="AN156" s="492">
        <f t="shared" si="95"/>
        <v>0.23470505398216243</v>
      </c>
      <c r="AO156" s="492">
        <f t="shared" si="105"/>
        <v>0.45120271238791454</v>
      </c>
      <c r="AP156" s="492">
        <f t="shared" si="106"/>
        <v>0.18630322931500531</v>
      </c>
    </row>
    <row r="157" spans="1:42">
      <c r="A157" s="303"/>
      <c r="B157" s="200"/>
      <c r="C157" s="200"/>
      <c r="D157" s="200"/>
      <c r="E157" s="200"/>
      <c r="F157" s="200"/>
      <c r="G157" s="200"/>
      <c r="H157" s="200"/>
      <c r="I157" s="200"/>
      <c r="J157" s="200"/>
      <c r="K157" s="200"/>
      <c r="L157" s="226"/>
      <c r="M157" s="311" t="str">
        <f t="shared" si="101"/>
        <v>25−29</v>
      </c>
      <c r="N157" s="208">
        <f t="shared" si="107"/>
        <v>0.69576217583807709</v>
      </c>
      <c r="O157" s="208">
        <f t="shared" si="108"/>
        <v>0.43010752688172044</v>
      </c>
      <c r="P157" s="304"/>
      <c r="AA157" s="484" t="s">
        <v>439</v>
      </c>
      <c r="AB157" s="484" t="s">
        <v>69</v>
      </c>
      <c r="AC157" s="484">
        <f>SidsTrend!O25</f>
        <v>4</v>
      </c>
      <c r="AD157" s="484">
        <f>SidsTrend!P25</f>
        <v>0</v>
      </c>
      <c r="AE157" s="488"/>
      <c r="AF157" s="488"/>
      <c r="AG157" s="489"/>
      <c r="AH157" s="489"/>
      <c r="AI157" s="489"/>
      <c r="AJ157" s="484">
        <f>SudiTrend!O25</f>
        <v>7</v>
      </c>
      <c r="AK157" s="485">
        <f t="shared" ref="AK157" si="109">AD157</f>
        <v>0</v>
      </c>
      <c r="AL157" s="494"/>
      <c r="AM157" s="494"/>
      <c r="AN157" s="492"/>
      <c r="AO157" s="492"/>
      <c r="AP157" s="492"/>
    </row>
    <row r="158" spans="1:42">
      <c r="A158" s="303"/>
      <c r="B158" s="200"/>
      <c r="C158" s="200"/>
      <c r="D158" s="200"/>
      <c r="E158" s="200"/>
      <c r="F158" s="200"/>
      <c r="G158" s="200"/>
      <c r="H158" s="200"/>
      <c r="I158" s="200"/>
      <c r="J158" s="200"/>
      <c r="K158" s="200"/>
      <c r="L158" s="226"/>
      <c r="M158" s="311" t="str">
        <f t="shared" si="101"/>
        <v>30−34</v>
      </c>
      <c r="N158" s="208">
        <f t="shared" ref="N158:N160" si="110">AN154</f>
        <v>0.37356939900607899</v>
      </c>
      <c r="O158" s="208">
        <f t="shared" ref="O158:O160" si="111">AG154</f>
        <v>0.1811245570938565</v>
      </c>
      <c r="P158" s="304"/>
    </row>
    <row r="159" spans="1:42">
      <c r="A159" s="303"/>
      <c r="B159" s="200"/>
      <c r="C159" s="200"/>
      <c r="D159" s="200"/>
      <c r="E159" s="200"/>
      <c r="F159" s="200"/>
      <c r="G159" s="200"/>
      <c r="H159" s="200"/>
      <c r="I159" s="200"/>
      <c r="J159" s="200"/>
      <c r="K159" s="200"/>
      <c r="L159" s="226"/>
      <c r="M159" s="307" t="str">
        <f t="shared" si="101"/>
        <v>35−39</v>
      </c>
      <c r="N159" s="208">
        <f t="shared" si="110"/>
        <v>0.37430486239840294</v>
      </c>
      <c r="O159" s="208">
        <f t="shared" si="111"/>
        <v>0.17824041066590618</v>
      </c>
      <c r="P159" s="304"/>
    </row>
    <row r="160" spans="1:42">
      <c r="A160" s="303"/>
      <c r="B160" s="200"/>
      <c r="C160" s="200"/>
      <c r="D160" s="200"/>
      <c r="E160" s="200"/>
      <c r="F160" s="200"/>
      <c r="G160" s="200"/>
      <c r="H160" s="200"/>
      <c r="I160" s="200"/>
      <c r="J160" s="200"/>
      <c r="K160" s="200"/>
      <c r="L160" s="226"/>
      <c r="M160" s="312" t="str">
        <f t="shared" si="101"/>
        <v>≥40</v>
      </c>
      <c r="N160" s="306">
        <f t="shared" si="110"/>
        <v>0.23470505398216243</v>
      </c>
      <c r="O160" s="306">
        <f t="shared" si="111"/>
        <v>7.8235017994054135E-2</v>
      </c>
      <c r="P160" s="304"/>
    </row>
    <row r="161" spans="1:42">
      <c r="A161" s="303"/>
      <c r="B161" s="200"/>
      <c r="C161" s="200"/>
      <c r="D161" s="200"/>
      <c r="E161" s="200"/>
      <c r="F161" s="200"/>
      <c r="G161" s="200"/>
      <c r="H161" s="200"/>
      <c r="I161" s="200"/>
      <c r="J161" s="200"/>
      <c r="K161" s="200"/>
      <c r="L161" s="226"/>
      <c r="M161" s="307"/>
      <c r="N161" s="208"/>
      <c r="O161" s="208"/>
      <c r="P161" s="304"/>
    </row>
    <row r="162" spans="1:42">
      <c r="A162" s="303"/>
      <c r="B162" s="200"/>
      <c r="C162" s="200"/>
      <c r="D162" s="200"/>
      <c r="E162" s="200"/>
      <c r="F162" s="200"/>
      <c r="G162" s="200"/>
      <c r="H162" s="200"/>
      <c r="I162" s="200"/>
      <c r="J162" s="200"/>
      <c r="K162" s="200"/>
      <c r="L162" s="313"/>
      <c r="M162" s="309"/>
      <c r="N162" s="208"/>
      <c r="O162" s="208"/>
      <c r="P162" s="304"/>
    </row>
    <row r="163" spans="1:42">
      <c r="A163" s="303"/>
      <c r="B163" s="200"/>
      <c r="C163" s="200"/>
      <c r="D163" s="200"/>
      <c r="E163" s="200"/>
      <c r="F163" s="200"/>
      <c r="G163" s="200"/>
      <c r="H163" s="200"/>
      <c r="I163" s="200"/>
      <c r="J163" s="200"/>
      <c r="K163" s="200"/>
      <c r="L163" s="313"/>
      <c r="M163" s="309"/>
      <c r="N163" s="208"/>
      <c r="O163" s="208"/>
      <c r="P163" s="304"/>
    </row>
    <row r="164" spans="1:42">
      <c r="A164" s="303"/>
      <c r="B164" s="200"/>
      <c r="C164" s="200"/>
      <c r="D164" s="200"/>
      <c r="E164" s="200"/>
      <c r="F164" s="200"/>
      <c r="G164" s="200"/>
      <c r="H164" s="200"/>
      <c r="I164" s="200"/>
      <c r="J164" s="200"/>
      <c r="K164" s="200"/>
      <c r="L164" s="313"/>
      <c r="M164" s="309"/>
      <c r="N164" s="208"/>
      <c r="O164" s="208"/>
      <c r="P164" s="304"/>
    </row>
    <row r="165" spans="1:42">
      <c r="A165" s="303"/>
      <c r="B165" s="200"/>
      <c r="C165" s="200"/>
      <c r="D165" s="200"/>
      <c r="E165" s="200"/>
      <c r="F165" s="200"/>
      <c r="G165" s="200"/>
      <c r="H165" s="200"/>
      <c r="I165" s="200"/>
      <c r="J165" s="200"/>
      <c r="K165" s="200"/>
      <c r="L165" s="310"/>
      <c r="M165" s="200"/>
      <c r="N165" s="200"/>
      <c r="O165" s="200"/>
      <c r="P165" s="304"/>
    </row>
    <row r="166" spans="1:42">
      <c r="A166" s="303"/>
      <c r="B166" s="200"/>
      <c r="C166" s="200"/>
      <c r="D166" s="200"/>
      <c r="E166" s="200"/>
      <c r="F166" s="200"/>
      <c r="G166" s="200"/>
      <c r="H166" s="200"/>
      <c r="I166" s="200"/>
      <c r="J166" s="200"/>
      <c r="K166" s="200"/>
      <c r="L166" s="200"/>
      <c r="M166" s="200"/>
      <c r="N166" s="200"/>
      <c r="O166" s="200"/>
      <c r="P166" s="304"/>
    </row>
    <row r="167" spans="1:42">
      <c r="A167" s="303"/>
      <c r="B167" s="200"/>
      <c r="C167" s="200"/>
      <c r="D167" s="200"/>
      <c r="E167" s="200"/>
      <c r="F167" s="200"/>
      <c r="G167" s="200"/>
      <c r="H167" s="200"/>
      <c r="I167" s="200"/>
      <c r="J167" s="200"/>
      <c r="K167" s="200"/>
      <c r="L167" s="200"/>
      <c r="M167" s="200"/>
      <c r="N167" s="200"/>
      <c r="O167" s="200"/>
      <c r="P167" s="304"/>
    </row>
    <row r="168" spans="1:42">
      <c r="A168" s="303"/>
      <c r="B168" s="200"/>
      <c r="C168" s="200"/>
      <c r="D168" s="200"/>
      <c r="E168" s="200"/>
      <c r="F168" s="200"/>
      <c r="G168" s="200"/>
      <c r="H168" s="200"/>
      <c r="I168" s="200"/>
      <c r="J168" s="200"/>
      <c r="K168" s="200"/>
      <c r="L168" s="200"/>
      <c r="M168" s="200"/>
      <c r="N168" s="200"/>
      <c r="O168" s="200"/>
      <c r="P168" s="304"/>
    </row>
    <row r="169" spans="1:42">
      <c r="A169" s="314"/>
      <c r="B169" s="315"/>
      <c r="C169" s="315"/>
      <c r="D169" s="315"/>
      <c r="E169" s="315"/>
      <c r="F169" s="315"/>
      <c r="G169" s="315"/>
      <c r="H169" s="315"/>
      <c r="I169" s="315"/>
      <c r="J169" s="315"/>
      <c r="K169" s="315"/>
      <c r="L169" s="315"/>
      <c r="M169" s="315"/>
      <c r="N169" s="315"/>
      <c r="O169" s="315"/>
      <c r="P169" s="316"/>
    </row>
    <row r="172" spans="1:42">
      <c r="A172" s="300"/>
      <c r="B172" s="301"/>
      <c r="C172" s="301"/>
      <c r="D172" s="301"/>
      <c r="E172" s="301"/>
      <c r="F172" s="301"/>
      <c r="G172" s="301"/>
      <c r="H172" s="301"/>
      <c r="I172" s="301"/>
      <c r="J172" s="301"/>
      <c r="K172" s="301"/>
      <c r="L172" s="301"/>
      <c r="M172" s="301"/>
      <c r="N172" s="301"/>
      <c r="O172" s="301"/>
      <c r="P172" s="302"/>
      <c r="AC172" s="483" t="s">
        <v>34</v>
      </c>
      <c r="AD172" s="483" t="s">
        <v>55</v>
      </c>
      <c r="AE172" s="483" t="s">
        <v>34</v>
      </c>
      <c r="AF172" s="483" t="s">
        <v>34</v>
      </c>
      <c r="AG172" s="483" t="s">
        <v>34</v>
      </c>
      <c r="AH172" s="483" t="s">
        <v>34</v>
      </c>
      <c r="AI172" s="483" t="s">
        <v>34</v>
      </c>
      <c r="AJ172" s="483" t="s">
        <v>35</v>
      </c>
      <c r="AK172" s="490" t="s">
        <v>55</v>
      </c>
      <c r="AL172" s="490" t="s">
        <v>35</v>
      </c>
      <c r="AM172" s="490" t="s">
        <v>35</v>
      </c>
      <c r="AN172" s="490" t="s">
        <v>35</v>
      </c>
      <c r="AO172" s="490" t="s">
        <v>35</v>
      </c>
      <c r="AP172" s="490" t="s">
        <v>35</v>
      </c>
    </row>
    <row r="173" spans="1:42" ht="15" customHeight="1">
      <c r="A173" s="303"/>
      <c r="B173" s="670" t="str">
        <f>Contents!E42</f>
        <v xml:space="preserve">Figure 8: Rates of sudden unexpected death in infancy (SUDI) and sudden infant death syndrome (SIDS) by deprivation quintile of residence, 2008−2012
</v>
      </c>
      <c r="C173" s="670"/>
      <c r="D173" s="670"/>
      <c r="E173" s="670"/>
      <c r="F173" s="670"/>
      <c r="G173" s="670"/>
      <c r="H173" s="670"/>
      <c r="I173" s="670"/>
      <c r="J173" s="670"/>
      <c r="K173" s="670"/>
      <c r="L173" s="670"/>
      <c r="M173" s="670"/>
      <c r="N173" s="670"/>
      <c r="O173" s="670"/>
      <c r="P173" s="304"/>
      <c r="AB173" s="483" t="s">
        <v>146</v>
      </c>
      <c r="AC173" s="483" t="s">
        <v>377</v>
      </c>
      <c r="AD173" s="483" t="s">
        <v>50</v>
      </c>
      <c r="AE173" s="483" t="s">
        <v>379</v>
      </c>
      <c r="AF173" s="483" t="s">
        <v>380</v>
      </c>
      <c r="AG173" s="483" t="s">
        <v>49</v>
      </c>
      <c r="AH173" s="483" t="s">
        <v>368</v>
      </c>
      <c r="AI173" s="483" t="s">
        <v>367</v>
      </c>
      <c r="AJ173" s="483" t="s">
        <v>377</v>
      </c>
      <c r="AK173" s="490" t="s">
        <v>50</v>
      </c>
      <c r="AL173" s="490" t="s">
        <v>379</v>
      </c>
      <c r="AM173" s="490" t="s">
        <v>380</v>
      </c>
      <c r="AN173" s="490" t="s">
        <v>49</v>
      </c>
      <c r="AO173" s="490" t="s">
        <v>368</v>
      </c>
      <c r="AP173" s="490" t="s">
        <v>367</v>
      </c>
    </row>
    <row r="174" spans="1:42">
      <c r="A174" s="303"/>
      <c r="B174" s="200"/>
      <c r="C174" s="200"/>
      <c r="D174" s="200"/>
      <c r="E174" s="200"/>
      <c r="F174" s="200"/>
      <c r="G174" s="200"/>
      <c r="H174" s="200"/>
      <c r="I174" s="200"/>
      <c r="J174" s="200"/>
      <c r="K174" s="200"/>
      <c r="L174" s="200"/>
      <c r="M174" s="200"/>
      <c r="N174" s="200"/>
      <c r="O174" s="200"/>
      <c r="P174" s="304"/>
      <c r="AA174" s="484" t="s">
        <v>439</v>
      </c>
      <c r="AB174" s="491">
        <v>1</v>
      </c>
      <c r="AC174" s="484">
        <f>SidsTrend!O27</f>
        <v>8</v>
      </c>
      <c r="AD174" s="484">
        <f>SidsTrend!P27</f>
        <v>47076</v>
      </c>
      <c r="AE174" s="488">
        <f>IF(AC174=0,0,IF(AC174&lt;389,CHIINV(0.5+$AB$31/200,2*AC174)/2,AC174*(1-1/(9*AC174)-NORMSINV(0.5+$AB$31/200)/3/SQRT(AC174))^3))/AD174*1000</f>
        <v>7.3367154744423929E-2</v>
      </c>
      <c r="AF174" s="488">
        <f>IF(AC174&lt;389,CHIINV(0.5-$AB$31/200,2*AC174+2)/2,(AC174+1)*(1-1/(9*(AC174+1))+NORMSINV(0.5+$AB$31/200)/3/SQRT(AC174+1))^3)/AD174*1000</f>
        <v>0.33484555230251756</v>
      </c>
      <c r="AG174" s="489">
        <f>AC174/AD174*1000</f>
        <v>0.16993797263998639</v>
      </c>
      <c r="AH174" s="489">
        <f>AF174-AG174</f>
        <v>0.16490757966253117</v>
      </c>
      <c r="AI174" s="489">
        <f>AG174-AE174</f>
        <v>9.6570817895562461E-2</v>
      </c>
      <c r="AJ174" s="484">
        <f>SudiTrend!O27</f>
        <v>14</v>
      </c>
      <c r="AK174" s="485">
        <f>AD174</f>
        <v>47076</v>
      </c>
      <c r="AL174" s="494">
        <f>IF(AJ174=0,0,IF(AJ174&lt;389,CHIINV(0.5+$AB$31/200,2*AJ174)/2,AJ174*(1-1/(9*AJ174)-NORMSINV(0.5+$AB$31/200)/3/SQRT(AJ174))^3))/AK174*1000</f>
        <v>0.16258667423529188</v>
      </c>
      <c r="AM174" s="494">
        <f>IF(AJ174&lt;389,CHIINV(0.5-$AB$31/200,2*AJ174+2)/2,(AJ174+1)*(1-1/(9*(AJ174+1))+NORMSINV(0.5+$AB$31/200)/3/SQRT(AJ174+1))^3)/AK174*1000</f>
        <v>0.49897232394076763</v>
      </c>
      <c r="AN174" s="492">
        <f>AJ174/AK174*1000</f>
        <v>0.2973914521199762</v>
      </c>
      <c r="AO174" s="492">
        <f>AM174-AN174</f>
        <v>0.20158087182079143</v>
      </c>
      <c r="AP174" s="492">
        <f>AN174-AL174</f>
        <v>0.13480477788468431</v>
      </c>
    </row>
    <row r="175" spans="1:42">
      <c r="A175" s="303"/>
      <c r="B175" s="200"/>
      <c r="C175" s="200"/>
      <c r="D175" s="200"/>
      <c r="E175" s="200"/>
      <c r="F175" s="200"/>
      <c r="G175" s="200"/>
      <c r="H175" s="200"/>
      <c r="I175" s="200"/>
      <c r="J175" s="200"/>
      <c r="K175" s="200"/>
      <c r="L175" s="200"/>
      <c r="M175" s="200"/>
      <c r="N175" s="200"/>
      <c r="O175" s="200"/>
      <c r="P175" s="304"/>
      <c r="AA175" s="484" t="s">
        <v>439</v>
      </c>
      <c r="AB175" s="491">
        <v>2</v>
      </c>
      <c r="AC175" s="484">
        <f>SidsTrend!O28</f>
        <v>11</v>
      </c>
      <c r="AD175" s="484">
        <f>SidsTrend!P28</f>
        <v>50732</v>
      </c>
      <c r="AE175" s="488">
        <f>IF(AC175=0,0,IF(AC175&lt;389,CHIINV(0.5+$AB$31/200,2*AC175)/2,AC175*(1-1/(9*AC175)-NORMSINV(0.5+$AB$31/200)/3/SQRT(AC175))^3))/AD175*1000</f>
        <v>0.10823859432383581</v>
      </c>
      <c r="AF175" s="488">
        <f>IF(AC175&lt;389,CHIINV(0.5-$AB$31/200,2*AC175+2)/2,(AC175+1)*(1-1/(9*(AC175+1))+NORMSINV(0.5+$AB$31/200)/3/SQRT(AC175+1))^3)/AD175*1000</f>
        <v>0.38796102091977358</v>
      </c>
      <c r="AG175" s="489">
        <f>AC175/AD175*1000</f>
        <v>0.21682567215958368</v>
      </c>
      <c r="AH175" s="489">
        <f t="shared" ref="AH175:AH176" si="112">AF175-AG175</f>
        <v>0.1711353487601899</v>
      </c>
      <c r="AI175" s="489">
        <f t="shared" ref="AI175:AI176" si="113">AG175-AE175</f>
        <v>0.10858707783574786</v>
      </c>
      <c r="AJ175" s="484">
        <f>SudiTrend!O28</f>
        <v>15</v>
      </c>
      <c r="AK175" s="485">
        <f t="shared" ref="AK175:AK176" si="114">AD175</f>
        <v>50732</v>
      </c>
      <c r="AL175" s="494">
        <f>IF(AJ175=0,0,IF(AJ175&lt;389,CHIINV(0.5+$AB$31/200,2*AJ175)/2,AJ175*(1-1/(9*AJ175)-NORMSINV(0.5+$AB$31/200)/3/SQRT(AJ175))^3))/AK175*1000</f>
        <v>0.16548502193454451</v>
      </c>
      <c r="AM175" s="494">
        <f>IF(AJ175&lt;389,CHIINV(0.5-$AB$31/200,2*AJ175+2)/2,(AJ175+1)*(1-1/(9*(AJ175+1))+NORMSINV(0.5+$AB$31/200)/3/SQRT(AJ175+1))^3)/AK175*1000</f>
        <v>0.4876649623804668</v>
      </c>
      <c r="AN175" s="492">
        <f>AJ175/AK175*1000</f>
        <v>0.29567137112670505</v>
      </c>
      <c r="AO175" s="492">
        <f t="shared" ref="AO175:AO176" si="115">AM175-AN175</f>
        <v>0.19199359125376175</v>
      </c>
      <c r="AP175" s="492">
        <f t="shared" ref="AP175:AP176" si="116">AN175-AL175</f>
        <v>0.13018634919216054</v>
      </c>
    </row>
    <row r="176" spans="1:42">
      <c r="A176" s="303"/>
      <c r="B176" s="200"/>
      <c r="C176" s="200"/>
      <c r="D176" s="200"/>
      <c r="E176" s="200"/>
      <c r="F176" s="200"/>
      <c r="G176" s="200"/>
      <c r="H176" s="200"/>
      <c r="I176" s="200"/>
      <c r="J176" s="200"/>
      <c r="K176" s="200"/>
      <c r="L176" s="200"/>
      <c r="M176" s="671" t="s">
        <v>81</v>
      </c>
      <c r="N176" s="668" t="s">
        <v>35</v>
      </c>
      <c r="O176" s="668" t="s">
        <v>34</v>
      </c>
      <c r="P176" s="304"/>
      <c r="AA176" s="484" t="s">
        <v>439</v>
      </c>
      <c r="AB176" s="491">
        <v>3</v>
      </c>
      <c r="AC176" s="484">
        <f>SidsTrend!O29</f>
        <v>16</v>
      </c>
      <c r="AD176" s="484">
        <f>SidsTrend!P29</f>
        <v>59573</v>
      </c>
      <c r="AE176" s="488">
        <f>IF(AC176=0,0,IF(AC176&lt;389,CHIINV(0.5+$AB$31/200,2*AC176)/2,AC176*(1-1/(9*AC176)-NORMSINV(0.5+$AB$31/200)/3/SQRT(AC176))^3))/AD176*1000</f>
        <v>0.15351555996242472</v>
      </c>
      <c r="AF176" s="488">
        <f>IF(AC176&lt;389,CHIINV(0.5-$AB$31/200,2*AC176+2)/2,(AC176+1)*(1-1/(9*(AC176+1))+NORMSINV(0.5+$AB$31/200)/3/SQRT(AC176+1))^3)/AD176*1000</f>
        <v>0.43615392203785192</v>
      </c>
      <c r="AG176" s="489">
        <f>AC176/AD176*1000</f>
        <v>0.26857804710187505</v>
      </c>
      <c r="AH176" s="489">
        <f t="shared" si="112"/>
        <v>0.16757587493597687</v>
      </c>
      <c r="AI176" s="489">
        <f t="shared" si="113"/>
        <v>0.11506248713945033</v>
      </c>
      <c r="AJ176" s="484">
        <f>SudiTrend!O29</f>
        <v>27</v>
      </c>
      <c r="AK176" s="485">
        <f t="shared" si="114"/>
        <v>59573</v>
      </c>
      <c r="AL176" s="494">
        <f>IF(AJ176=0,0,IF(AJ176&lt;389,CHIINV(0.5+$AB$31/200,2*AJ176)/2,AJ176*(1-1/(9*AJ176)-NORMSINV(0.5+$AB$31/200)/3/SQRT(AJ176))^3))/AK176*1000</f>
        <v>0.29867843035879971</v>
      </c>
      <c r="AM176" s="494">
        <f>IF(AJ176&lt;389,CHIINV(0.5-$AB$31/200,2*AJ176+2)/2,(AJ176+1)*(1-1/(9*(AJ176+1))+NORMSINV(0.5+$AB$31/200)/3/SQRT(AJ176+1))^3)/AK176*1000</f>
        <v>0.65941924101794591</v>
      </c>
      <c r="AN176" s="492">
        <f>AJ176/AK176*1000</f>
        <v>0.45322545448441409</v>
      </c>
      <c r="AO176" s="492">
        <f t="shared" si="115"/>
        <v>0.20619378653353182</v>
      </c>
      <c r="AP176" s="492">
        <f t="shared" si="116"/>
        <v>0.15454702412561439</v>
      </c>
    </row>
    <row r="177" spans="1:42">
      <c r="A177" s="303"/>
      <c r="B177" s="200"/>
      <c r="C177" s="200"/>
      <c r="D177" s="200"/>
      <c r="E177" s="200"/>
      <c r="F177" s="200"/>
      <c r="G177" s="200"/>
      <c r="H177" s="200"/>
      <c r="I177" s="200"/>
      <c r="J177" s="200"/>
      <c r="K177" s="200"/>
      <c r="L177" s="200"/>
      <c r="M177" s="675"/>
      <c r="N177" s="669"/>
      <c r="O177" s="669"/>
      <c r="P177" s="304"/>
      <c r="AA177" s="484" t="s">
        <v>439</v>
      </c>
      <c r="AB177" s="491">
        <v>4</v>
      </c>
      <c r="AC177" s="484">
        <f>SidsTrend!O30</f>
        <v>45</v>
      </c>
      <c r="AD177" s="484">
        <f>SidsTrend!P30</f>
        <v>72946</v>
      </c>
      <c r="AE177" s="488">
        <f>IF(AC177=0,0,IF(AC177&lt;389,CHIINV(0.5+$AB$31/200,2*AC177)/2,AC177*(1-1/(9*AC177)-NORMSINV(0.5+$AB$31/200)/3/SQRT(AC177))^3))/AD177*1000</f>
        <v>0.44996721942580065</v>
      </c>
      <c r="AF177" s="488">
        <f>IF(AC177&lt;389,CHIINV(0.5-$AB$31/200,2*AC177+2)/2,(AC177+1)*(1-1/(9*(AC177+1))+NORMSINV(0.5+$AB$31/200)/3/SQRT(AC177+1))^3)/AD177*1000</f>
        <v>0.82545363004083572</v>
      </c>
      <c r="AG177" s="489">
        <f>AC177/AD177*1000</f>
        <v>0.61689468922216439</v>
      </c>
      <c r="AH177" s="489">
        <f>AF177-AG177</f>
        <v>0.20855894081867132</v>
      </c>
      <c r="AI177" s="489">
        <f>AG177-AE177</f>
        <v>0.16692746979636375</v>
      </c>
      <c r="AJ177" s="484">
        <f>SudiTrend!O30</f>
        <v>79</v>
      </c>
      <c r="AK177" s="485">
        <f>AD177</f>
        <v>72946</v>
      </c>
      <c r="AL177" s="494">
        <f>IF(AJ177=0,0,IF(AJ177&lt;389,CHIINV(0.5+$AB$31/200,2*AJ177)/2,AJ177*(1-1/(9*AJ177)-NORMSINV(0.5+$AB$31/200)/3/SQRT(AJ177))^3))/AK177*1000</f>
        <v>0.85741567679646402</v>
      </c>
      <c r="AM177" s="494">
        <f>IF(AJ177&lt;389,CHIINV(0.5-$AB$31/200,2*AJ177+2)/2,(AJ177+1)*(1-1/(9*(AJ177+1))+NORMSINV(0.5+$AB$31/200)/3/SQRT(AJ177+1))^3)/AK177*1000</f>
        <v>1.3497322836711503</v>
      </c>
      <c r="AN177" s="492">
        <f>AJ177/AK177*1000</f>
        <v>1.0829928988566886</v>
      </c>
      <c r="AO177" s="492">
        <f>AM177-AN177</f>
        <v>0.26673938481446169</v>
      </c>
      <c r="AP177" s="492">
        <f>AN177-AL177</f>
        <v>0.22557722206022457</v>
      </c>
    </row>
    <row r="178" spans="1:42">
      <c r="A178" s="303"/>
      <c r="B178" s="200"/>
      <c r="C178" s="200"/>
      <c r="D178" s="200"/>
      <c r="E178" s="200"/>
      <c r="F178" s="200"/>
      <c r="G178" s="200"/>
      <c r="H178" s="200"/>
      <c r="I178" s="200"/>
      <c r="J178" s="200"/>
      <c r="K178" s="200"/>
      <c r="L178" s="200"/>
      <c r="M178" s="207" t="s">
        <v>89</v>
      </c>
      <c r="N178" s="208">
        <f>AN174</f>
        <v>0.2973914521199762</v>
      </c>
      <c r="O178" s="208">
        <f>AG174</f>
        <v>0.16993797263998639</v>
      </c>
      <c r="P178" s="304"/>
      <c r="AA178" s="484" t="s">
        <v>439</v>
      </c>
      <c r="AB178" s="491">
        <v>5</v>
      </c>
      <c r="AC178" s="484">
        <f>SidsTrend!O31</f>
        <v>82</v>
      </c>
      <c r="AD178" s="484">
        <f>SidsTrend!P31</f>
        <v>85884</v>
      </c>
      <c r="AE178" s="488">
        <f>IF(AC178=0,0,IF(AC178&lt;389,CHIINV(0.5+$AB$31/200,2*AC178)/2,AC178*(1-1/(9*AC178)-NORMSINV(0.5+$AB$31/200)/3/SQRT(AC178))^3))/AD178*1000</f>
        <v>0.75936185398798817</v>
      </c>
      <c r="AF178" s="488">
        <f>IF(AC178&lt;389,CHIINV(0.5-$AB$31/200,2*AC178+2)/2,(AC178+1)*(1-1/(9*(AC178+1))+NORMSINV(0.5+$AB$31/200)/3/SQRT(AC178+1))^3)/AD178*1000</f>
        <v>1.1851290244523791</v>
      </c>
      <c r="AG178" s="489">
        <f>AC178/AD178*1000</f>
        <v>0.95477620977131938</v>
      </c>
      <c r="AH178" s="489">
        <f t="shared" ref="AH178" si="117">AF178-AG178</f>
        <v>0.23035281468105973</v>
      </c>
      <c r="AI178" s="489">
        <f t="shared" ref="AI178" si="118">AG178-AE178</f>
        <v>0.19541435578333122</v>
      </c>
      <c r="AJ178" s="484">
        <f>SudiTrend!O31</f>
        <v>144</v>
      </c>
      <c r="AK178" s="485">
        <f t="shared" ref="AK178" si="119">AD178</f>
        <v>85884</v>
      </c>
      <c r="AL178" s="494">
        <f>IF(AJ178=0,0,IF(AJ178&lt;389,CHIINV(0.5+$AB$31/200,2*AJ178)/2,AJ178*(1-1/(9*AJ178)-NORMSINV(0.5+$AB$31/200)/3/SQRT(AJ178))^3))/AK178*1000</f>
        <v>1.4140168273236631</v>
      </c>
      <c r="AM178" s="494">
        <f>IF(AJ178&lt;389,CHIINV(0.5-$AB$31/200,2*AJ178+2)/2,(AJ178+1)*(1-1/(9*(AJ178+1))+NORMSINV(0.5+$AB$31/200)/3/SQRT(AJ178+1))^3)/AK178*1000</f>
        <v>1.9739824990398802</v>
      </c>
      <c r="AN178" s="492">
        <f>AJ178/AK178*1000</f>
        <v>1.6766801732569512</v>
      </c>
      <c r="AO178" s="492">
        <f t="shared" ref="AO178" si="120">AM178-AN178</f>
        <v>0.29730232578292903</v>
      </c>
      <c r="AP178" s="492">
        <f t="shared" ref="AP178" si="121">AN178-AL178</f>
        <v>0.26266334593328811</v>
      </c>
    </row>
    <row r="179" spans="1:42">
      <c r="A179" s="303"/>
      <c r="B179" s="200"/>
      <c r="C179" s="200"/>
      <c r="D179" s="200"/>
      <c r="E179" s="200"/>
      <c r="F179" s="200"/>
      <c r="G179" s="200"/>
      <c r="H179" s="200"/>
      <c r="I179" s="200"/>
      <c r="J179" s="200"/>
      <c r="K179" s="200"/>
      <c r="L179" s="200"/>
      <c r="M179" s="206">
        <v>2</v>
      </c>
      <c r="N179" s="208">
        <f t="shared" ref="N179:N182" si="122">AN175</f>
        <v>0.29567137112670505</v>
      </c>
      <c r="O179" s="208">
        <f t="shared" ref="O179:O182" si="123">AG175</f>
        <v>0.21682567215958368</v>
      </c>
      <c r="P179" s="304"/>
      <c r="AE179" s="488"/>
      <c r="AF179" s="488"/>
      <c r="AG179" s="489"/>
      <c r="AH179" s="489"/>
      <c r="AI179" s="489"/>
      <c r="AL179" s="494"/>
      <c r="AM179" s="494"/>
      <c r="AN179" s="492"/>
      <c r="AO179" s="492"/>
      <c r="AP179" s="492"/>
    </row>
    <row r="180" spans="1:42">
      <c r="A180" s="303"/>
      <c r="B180" s="200"/>
      <c r="C180" s="200"/>
      <c r="D180" s="200"/>
      <c r="E180" s="200"/>
      <c r="F180" s="200"/>
      <c r="G180" s="200"/>
      <c r="H180" s="200"/>
      <c r="I180" s="200"/>
      <c r="J180" s="200"/>
      <c r="K180" s="200"/>
      <c r="L180" s="200"/>
      <c r="M180" s="206">
        <v>3</v>
      </c>
      <c r="N180" s="208">
        <f t="shared" si="122"/>
        <v>0.45322545448441409</v>
      </c>
      <c r="O180" s="208">
        <f t="shared" si="123"/>
        <v>0.26857804710187505</v>
      </c>
      <c r="P180" s="304"/>
    </row>
    <row r="181" spans="1:42">
      <c r="A181" s="303"/>
      <c r="B181" s="200"/>
      <c r="C181" s="200"/>
      <c r="D181" s="200"/>
      <c r="E181" s="200"/>
      <c r="F181" s="200"/>
      <c r="G181" s="200"/>
      <c r="H181" s="200"/>
      <c r="I181" s="200"/>
      <c r="J181" s="200"/>
      <c r="K181" s="200"/>
      <c r="L181" s="200"/>
      <c r="M181" s="206">
        <v>4</v>
      </c>
      <c r="N181" s="208">
        <f t="shared" si="122"/>
        <v>1.0829928988566886</v>
      </c>
      <c r="O181" s="208">
        <f t="shared" si="123"/>
        <v>0.61689468922216439</v>
      </c>
      <c r="P181" s="304"/>
    </row>
    <row r="182" spans="1:42">
      <c r="A182" s="303"/>
      <c r="B182" s="200"/>
      <c r="C182" s="200"/>
      <c r="D182" s="200"/>
      <c r="E182" s="200"/>
      <c r="F182" s="200"/>
      <c r="G182" s="200"/>
      <c r="H182" s="200"/>
      <c r="I182" s="200"/>
      <c r="J182" s="200"/>
      <c r="K182" s="200"/>
      <c r="L182" s="200"/>
      <c r="M182" s="305" t="s">
        <v>90</v>
      </c>
      <c r="N182" s="306">
        <f t="shared" si="122"/>
        <v>1.6766801732569512</v>
      </c>
      <c r="O182" s="306">
        <f t="shared" si="123"/>
        <v>0.95477620977131938</v>
      </c>
      <c r="P182" s="304"/>
    </row>
    <row r="183" spans="1:42">
      <c r="A183" s="303"/>
      <c r="B183" s="200"/>
      <c r="C183" s="200"/>
      <c r="D183" s="200"/>
      <c r="E183" s="200"/>
      <c r="F183" s="200"/>
      <c r="G183" s="200"/>
      <c r="H183" s="200"/>
      <c r="I183" s="200"/>
      <c r="J183" s="200"/>
      <c r="K183" s="200"/>
      <c r="L183" s="200"/>
      <c r="M183" s="307"/>
      <c r="N183" s="208"/>
      <c r="O183" s="208"/>
      <c r="P183" s="304"/>
    </row>
    <row r="184" spans="1:42">
      <c r="A184" s="303"/>
      <c r="B184" s="200"/>
      <c r="C184" s="200"/>
      <c r="D184" s="200"/>
      <c r="E184" s="200"/>
      <c r="F184" s="200"/>
      <c r="G184" s="200"/>
      <c r="H184" s="200"/>
      <c r="I184" s="200"/>
      <c r="J184" s="200"/>
      <c r="K184" s="200"/>
      <c r="L184" s="200"/>
      <c r="M184" s="307"/>
      <c r="N184" s="208"/>
      <c r="O184" s="208"/>
      <c r="P184" s="304"/>
    </row>
    <row r="185" spans="1:42">
      <c r="A185" s="303"/>
      <c r="B185" s="200"/>
      <c r="C185" s="200"/>
      <c r="D185" s="200"/>
      <c r="E185" s="200"/>
      <c r="F185" s="200"/>
      <c r="G185" s="200"/>
      <c r="H185" s="200"/>
      <c r="I185" s="200"/>
      <c r="J185" s="200"/>
      <c r="K185" s="200"/>
      <c r="L185" s="308"/>
      <c r="M185" s="309"/>
      <c r="N185" s="208"/>
      <c r="O185" s="208"/>
      <c r="P185" s="304"/>
    </row>
    <row r="186" spans="1:42">
      <c r="A186" s="303"/>
      <c r="B186" s="200"/>
      <c r="C186" s="200"/>
      <c r="D186" s="200"/>
      <c r="E186" s="200"/>
      <c r="F186" s="200"/>
      <c r="G186" s="200"/>
      <c r="H186" s="200"/>
      <c r="I186" s="200"/>
      <c r="J186" s="200"/>
      <c r="K186" s="200"/>
      <c r="L186" s="308"/>
      <c r="M186" s="309"/>
      <c r="N186" s="208"/>
      <c r="O186" s="208"/>
      <c r="P186" s="304"/>
    </row>
    <row r="187" spans="1:42">
      <c r="A187" s="303"/>
      <c r="B187" s="200"/>
      <c r="C187" s="200"/>
      <c r="D187" s="200"/>
      <c r="E187" s="200"/>
      <c r="F187" s="200"/>
      <c r="G187" s="200"/>
      <c r="H187" s="200"/>
      <c r="I187" s="200"/>
      <c r="J187" s="200"/>
      <c r="K187" s="200"/>
      <c r="L187" s="308"/>
      <c r="M187" s="309"/>
      <c r="N187" s="208"/>
      <c r="O187" s="208"/>
      <c r="P187" s="304"/>
    </row>
    <row r="188" spans="1:42">
      <c r="A188" s="303"/>
      <c r="B188" s="200"/>
      <c r="C188" s="200"/>
      <c r="D188" s="200"/>
      <c r="E188" s="200"/>
      <c r="F188" s="200"/>
      <c r="G188" s="200"/>
      <c r="H188" s="200"/>
      <c r="I188" s="200"/>
      <c r="J188" s="200"/>
      <c r="K188" s="200"/>
      <c r="L188" s="310"/>
      <c r="M188" s="200"/>
      <c r="N188" s="200"/>
      <c r="O188" s="200"/>
      <c r="P188" s="304"/>
    </row>
    <row r="189" spans="1:42">
      <c r="A189" s="303"/>
      <c r="B189" s="200"/>
      <c r="C189" s="200"/>
      <c r="D189" s="200"/>
      <c r="E189" s="200"/>
      <c r="F189" s="200"/>
      <c r="G189" s="200"/>
      <c r="H189" s="200"/>
      <c r="I189" s="200"/>
      <c r="J189" s="200"/>
      <c r="K189" s="200"/>
      <c r="L189" s="200"/>
      <c r="M189" s="200"/>
      <c r="N189" s="200"/>
      <c r="O189" s="200"/>
      <c r="P189" s="304"/>
    </row>
    <row r="190" spans="1:42">
      <c r="A190" s="303"/>
      <c r="B190" s="200"/>
      <c r="C190" s="200"/>
      <c r="D190" s="200"/>
      <c r="E190" s="200"/>
      <c r="F190" s="200"/>
      <c r="G190" s="200"/>
      <c r="H190" s="200"/>
      <c r="I190" s="200"/>
      <c r="J190" s="200"/>
      <c r="K190" s="200"/>
      <c r="L190" s="200"/>
      <c r="M190" s="200"/>
      <c r="N190" s="200"/>
      <c r="O190" s="200"/>
      <c r="P190" s="304"/>
    </row>
    <row r="191" spans="1:42">
      <c r="A191" s="303"/>
      <c r="B191" s="200"/>
      <c r="C191" s="200"/>
      <c r="D191" s="200"/>
      <c r="E191" s="200"/>
      <c r="F191" s="200"/>
      <c r="G191" s="200"/>
      <c r="H191" s="200"/>
      <c r="I191" s="200"/>
      <c r="J191" s="200"/>
      <c r="K191" s="200"/>
      <c r="L191" s="200"/>
      <c r="M191" s="200"/>
      <c r="N191" s="200"/>
      <c r="O191" s="200"/>
      <c r="P191" s="304"/>
    </row>
    <row r="192" spans="1:42">
      <c r="A192" s="314"/>
      <c r="B192" s="315"/>
      <c r="C192" s="315"/>
      <c r="D192" s="315"/>
      <c r="E192" s="315"/>
      <c r="F192" s="315"/>
      <c r="G192" s="315"/>
      <c r="H192" s="315"/>
      <c r="I192" s="315"/>
      <c r="J192" s="315"/>
      <c r="K192" s="315"/>
      <c r="L192" s="315"/>
      <c r="M192" s="315"/>
      <c r="N192" s="315"/>
      <c r="O192" s="315"/>
      <c r="P192" s="316"/>
    </row>
  </sheetData>
  <sheetProtection selectLockedCells="1"/>
  <mergeCells count="35">
    <mergeCell ref="Q7:R7"/>
    <mergeCell ref="B6:O6"/>
    <mergeCell ref="L7:L8"/>
    <mergeCell ref="N7:O7"/>
    <mergeCell ref="B150:O150"/>
    <mergeCell ref="B80:O80"/>
    <mergeCell ref="L81:L82"/>
    <mergeCell ref="B127:O127"/>
    <mergeCell ref="M130:M131"/>
    <mergeCell ref="N130:N131"/>
    <mergeCell ref="O130:O131"/>
    <mergeCell ref="M81:M82"/>
    <mergeCell ref="N81:N82"/>
    <mergeCell ref="O81:O82"/>
    <mergeCell ref="B104:O104"/>
    <mergeCell ref="M105:M106"/>
    <mergeCell ref="B173:O173"/>
    <mergeCell ref="M176:M177"/>
    <mergeCell ref="N176:N177"/>
    <mergeCell ref="O176:O177"/>
    <mergeCell ref="M153:M154"/>
    <mergeCell ref="N153:N154"/>
    <mergeCell ref="O153:O154"/>
    <mergeCell ref="N105:N106"/>
    <mergeCell ref="O105:O106"/>
    <mergeCell ref="B32:O32"/>
    <mergeCell ref="B56:O56"/>
    <mergeCell ref="M57:M58"/>
    <mergeCell ref="L57:L58"/>
    <mergeCell ref="N57:N58"/>
    <mergeCell ref="O57:O58"/>
    <mergeCell ref="L33:L34"/>
    <mergeCell ref="M33:M34"/>
    <mergeCell ref="N33:N34"/>
    <mergeCell ref="O33:O34"/>
  </mergeCells>
  <hyperlinks>
    <hyperlink ref="D1" location="About!A1" display="About the publication"/>
    <hyperlink ref="B1" location="Contents!A1" display="Table of contents"/>
    <hyperlink ref="C1" location="Glossary!A1" display="Glossary"/>
    <hyperlink ref="F1" location="KeyFindings!A1" display="Key findings"/>
  </hyperlinks>
  <pageMargins left="0.70866141732283472" right="0.70866141732283472" top="0.74803149606299213" bottom="0.74803149606299213" header="0.31496062992125984" footer="0.31496062992125984"/>
  <pageSetup paperSize="9" scale="65" orientation="landscape" r:id="rId1"/>
  <headerFooter>
    <oddFooter>&amp;L&amp;"Arial,Regular"&amp;8&amp;K01+023Fetal and Infant Deaths 2012&amp;R&amp;"Arial,Regular"&amp;8&amp;K01+022Page &amp;P of &amp;N</oddFooter>
  </headerFooter>
  <rowBreaks count="3" manualBreakCount="3">
    <brk id="53" max="18" man="1"/>
    <brk id="101" max="18" man="1"/>
    <brk id="147" max="18"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D115"/>
  <sheetViews>
    <sheetView zoomScaleNormal="100" workbookViewId="0">
      <pane ySplit="3" topLeftCell="A4" activePane="bottomLeft" state="frozen"/>
      <selection activeCell="F28" sqref="F28"/>
      <selection pane="bottomLeft" activeCell="B3" sqref="B3"/>
    </sheetView>
  </sheetViews>
  <sheetFormatPr defaultRowHeight="15"/>
  <cols>
    <col min="1" max="1" width="2.28515625" style="188" customWidth="1"/>
    <col min="2" max="2" width="16.42578125" style="188" customWidth="1"/>
    <col min="3" max="5" width="9.140625" style="188"/>
    <col min="6" max="6" width="9.140625" style="188" customWidth="1"/>
    <col min="7" max="13" width="9.140625" style="188"/>
    <col min="14" max="14" width="18" style="188" customWidth="1"/>
    <col min="15" max="17" width="9.140625" style="188" customWidth="1"/>
    <col min="18" max="18" width="4.28515625" style="188" customWidth="1"/>
    <col min="19" max="37" width="9.140625" style="188" customWidth="1"/>
    <col min="38" max="38" width="9.140625" style="413" customWidth="1"/>
    <col min="39" max="45" width="9.140625" style="414" customWidth="1"/>
    <col min="46" max="48" width="9.140625" style="413"/>
    <col min="49" max="51" width="9.140625" style="188"/>
    <col min="52" max="54" width="9" style="188" customWidth="1"/>
    <col min="55" max="16384" width="9.140625" style="188"/>
  </cols>
  <sheetData>
    <row r="1" spans="1:48" s="226" customFormat="1">
      <c r="B1" s="223" t="s">
        <v>199</v>
      </c>
      <c r="C1" s="223" t="s">
        <v>135</v>
      </c>
      <c r="D1" s="223" t="s">
        <v>214</v>
      </c>
      <c r="F1" s="223" t="s">
        <v>547</v>
      </c>
      <c r="G1" s="223"/>
      <c r="H1" s="207"/>
      <c r="AL1" s="352"/>
      <c r="AM1" s="352"/>
      <c r="AN1" s="352"/>
      <c r="AO1" s="352"/>
      <c r="AP1" s="352"/>
      <c r="AQ1" s="352"/>
      <c r="AR1" s="352"/>
      <c r="AS1" s="352"/>
      <c r="AT1" s="352"/>
      <c r="AU1" s="352"/>
      <c r="AV1" s="352"/>
    </row>
    <row r="2" spans="1:48" s="226" customFormat="1" ht="9" customHeight="1">
      <c r="B2" s="223"/>
      <c r="C2" s="207"/>
      <c r="D2" s="224"/>
      <c r="E2" s="224"/>
      <c r="F2" s="224"/>
      <c r="G2" s="224"/>
      <c r="AL2" s="352"/>
      <c r="AM2" s="352"/>
      <c r="AN2" s="352"/>
      <c r="AO2" s="352"/>
      <c r="AP2" s="352"/>
      <c r="AQ2" s="352"/>
      <c r="AR2" s="352"/>
      <c r="AS2" s="352"/>
      <c r="AT2" s="352"/>
      <c r="AU2" s="352"/>
      <c r="AV2" s="352"/>
    </row>
    <row r="3" spans="1:48" s="226" customFormat="1" ht="20.25">
      <c r="B3" s="225" t="s">
        <v>369</v>
      </c>
      <c r="H3" s="327"/>
      <c r="N3" s="327"/>
      <c r="AL3" s="352"/>
      <c r="AM3" s="326"/>
      <c r="AN3" s="326"/>
      <c r="AO3" s="326"/>
      <c r="AP3" s="326"/>
      <c r="AQ3" s="326"/>
      <c r="AR3" s="326"/>
      <c r="AS3" s="326"/>
      <c r="AT3" s="326">
        <v>0</v>
      </c>
      <c r="AU3" s="326">
        <v>1</v>
      </c>
      <c r="AV3" s="352"/>
    </row>
    <row r="4" spans="1:48">
      <c r="AM4" s="518"/>
      <c r="AN4" s="518"/>
      <c r="AO4" s="518"/>
      <c r="AP4" s="518"/>
      <c r="AQ4" s="518"/>
      <c r="AR4" s="518"/>
      <c r="AS4" s="518"/>
      <c r="AT4" s="519"/>
      <c r="AU4" s="519"/>
    </row>
    <row r="5" spans="1:48">
      <c r="A5" s="194"/>
      <c r="B5" s="195"/>
      <c r="C5" s="195"/>
      <c r="D5" s="195"/>
      <c r="E5" s="195"/>
      <c r="F5" s="195"/>
      <c r="G5" s="195"/>
      <c r="H5" s="195"/>
      <c r="I5" s="195"/>
      <c r="J5" s="195"/>
      <c r="K5" s="195"/>
      <c r="L5" s="195"/>
      <c r="M5" s="195"/>
      <c r="N5" s="195"/>
      <c r="O5" s="195"/>
      <c r="P5" s="195"/>
      <c r="Q5" s="195"/>
      <c r="R5" s="197"/>
      <c r="AM5" s="518" t="s">
        <v>385</v>
      </c>
      <c r="AN5" s="518">
        <v>95</v>
      </c>
      <c r="AO5" s="518"/>
      <c r="AP5" s="518"/>
      <c r="AQ5" s="518"/>
      <c r="AR5" s="518"/>
      <c r="AS5" s="518"/>
      <c r="AT5" s="519"/>
      <c r="AU5" s="519"/>
    </row>
    <row r="6" spans="1:48" s="189" customFormat="1" ht="22.5" customHeight="1">
      <c r="A6" s="221"/>
      <c r="B6" s="678" t="str">
        <f>Contents!E43</f>
        <v xml:space="preserve">Figure 9: Fetal death rate by district health board, 2012
</v>
      </c>
      <c r="C6" s="678"/>
      <c r="D6" s="678"/>
      <c r="E6" s="678"/>
      <c r="F6" s="678"/>
      <c r="G6" s="678"/>
      <c r="H6" s="678"/>
      <c r="I6" s="678"/>
      <c r="J6" s="678"/>
      <c r="K6" s="678"/>
      <c r="L6" s="678"/>
      <c r="M6" s="678"/>
      <c r="N6" s="678"/>
      <c r="O6" s="678"/>
      <c r="P6" s="678"/>
      <c r="Q6" s="678"/>
      <c r="R6" s="222"/>
      <c r="AL6" s="415"/>
      <c r="AM6" s="520"/>
      <c r="AN6" s="520"/>
      <c r="AO6" s="520"/>
      <c r="AP6" s="520"/>
      <c r="AQ6" s="520"/>
      <c r="AR6" s="520"/>
      <c r="AS6" s="520"/>
      <c r="AT6" s="521"/>
      <c r="AU6" s="521"/>
      <c r="AV6" s="415"/>
    </row>
    <row r="7" spans="1:48">
      <c r="A7" s="198"/>
      <c r="B7" s="200"/>
      <c r="C7" s="200"/>
      <c r="D7" s="200"/>
      <c r="E7" s="200"/>
      <c r="F7" s="200"/>
      <c r="G7" s="200"/>
      <c r="H7" s="200"/>
      <c r="I7" s="200"/>
      <c r="J7" s="200"/>
      <c r="K7" s="200"/>
      <c r="L7" s="200"/>
      <c r="M7" s="200"/>
      <c r="N7" s="201" t="s">
        <v>170</v>
      </c>
      <c r="O7" s="202" t="s">
        <v>377</v>
      </c>
      <c r="P7" s="202" t="s">
        <v>50</v>
      </c>
      <c r="Q7" s="202" t="s">
        <v>49</v>
      </c>
      <c r="R7" s="199"/>
      <c r="AM7" s="522" t="s">
        <v>373</v>
      </c>
      <c r="AN7" s="522" t="s">
        <v>374</v>
      </c>
      <c r="AO7" s="522" t="s">
        <v>367</v>
      </c>
      <c r="AP7" s="522" t="s">
        <v>368</v>
      </c>
      <c r="AQ7" s="522" t="s">
        <v>353</v>
      </c>
      <c r="AR7" s="522" t="s">
        <v>375</v>
      </c>
      <c r="AS7" s="522" t="s">
        <v>376</v>
      </c>
      <c r="AT7" s="519"/>
      <c r="AU7" s="519"/>
    </row>
    <row r="8" spans="1:48">
      <c r="A8" s="198"/>
      <c r="B8" s="200"/>
      <c r="C8" s="200"/>
      <c r="D8" s="200"/>
      <c r="E8" s="200"/>
      <c r="F8" s="200"/>
      <c r="G8" s="200"/>
      <c r="H8" s="200"/>
      <c r="I8" s="200"/>
      <c r="J8" s="200"/>
      <c r="K8" s="200"/>
      <c r="L8" s="200"/>
      <c r="M8" s="200"/>
      <c r="N8" s="203" t="s">
        <v>91</v>
      </c>
      <c r="O8" s="204">
        <f>FetalTrend!R47</f>
        <v>21</v>
      </c>
      <c r="P8" s="204">
        <f>BirthsTrend!R46+O8</f>
        <v>2408</v>
      </c>
      <c r="Q8" s="205">
        <f t="shared" ref="Q8:Q27" si="0">O8/P8*1000</f>
        <v>8.720930232558139</v>
      </c>
      <c r="R8" s="199"/>
      <c r="AM8" s="523">
        <f t="shared" ref="AM8:AM27" si="1">IF(O8=0,0,IF(O8&lt;389,CHIINV(0.5+$AN$5/200,2*O8)/2,O8*(1-1/(9*O8)-NORMSINV(0.5+$AN$5/200)/3/SQRT(O8))^3))/P8*1000</f>
        <v>5.3983932658123708</v>
      </c>
      <c r="AN8" s="523">
        <f t="shared" ref="AN8:AN27" si="2">IF(O8&lt;389,CHIINV(0.5-$AN$5/200,2*O8+2)/2,(O8+1)*(1-1/(9*(O8+1))+NORMSINV(0.5+$AN$5/200)/3/SQRT(O8+1))^3)/P8*1000</f>
        <v>13.330868245408384</v>
      </c>
      <c r="AO8" s="524">
        <f t="shared" ref="AO8:AO27" si="3">Q8-AM8</f>
        <v>3.3225369667457683</v>
      </c>
      <c r="AP8" s="524">
        <f t="shared" ref="AP8:AP27" si="4">AN8-Q8</f>
        <v>4.609938012850245</v>
      </c>
      <c r="AQ8" s="525">
        <f t="shared" ref="AQ8:AQ27" si="5">Q$29</f>
        <v>7.1699502264615971</v>
      </c>
      <c r="AR8" s="524">
        <f t="shared" ref="AR8:AR27" si="6">AM$29</f>
        <v>6.5212889935358351</v>
      </c>
      <c r="AS8" s="524">
        <f t="shared" ref="AS8:AS27" si="7">AN$29</f>
        <v>7.8656661590817425</v>
      </c>
      <c r="AT8" s="519"/>
      <c r="AU8" s="526"/>
      <c r="AV8" s="416"/>
    </row>
    <row r="9" spans="1:48">
      <c r="A9" s="198"/>
      <c r="B9" s="200"/>
      <c r="C9" s="200"/>
      <c r="D9" s="200"/>
      <c r="E9" s="200"/>
      <c r="F9" s="200"/>
      <c r="G9" s="200"/>
      <c r="H9" s="200"/>
      <c r="I9" s="200"/>
      <c r="J9" s="200"/>
      <c r="K9" s="200"/>
      <c r="L9" s="200"/>
      <c r="M9" s="200"/>
      <c r="N9" s="206" t="s">
        <v>92</v>
      </c>
      <c r="O9" s="207">
        <f>FetalTrend!R48</f>
        <v>58</v>
      </c>
      <c r="P9" s="207">
        <f>BirthsTrend!R47+O9</f>
        <v>8011</v>
      </c>
      <c r="Q9" s="208">
        <f t="shared" si="0"/>
        <v>7.2400449382099614</v>
      </c>
      <c r="R9" s="199"/>
      <c r="AM9" s="523">
        <f t="shared" si="1"/>
        <v>5.4976696642428848</v>
      </c>
      <c r="AN9" s="523">
        <f t="shared" si="2"/>
        <v>9.3594369922225145</v>
      </c>
      <c r="AO9" s="524">
        <f t="shared" si="3"/>
        <v>1.7423752739670766</v>
      </c>
      <c r="AP9" s="524">
        <f t="shared" si="4"/>
        <v>2.119392054012553</v>
      </c>
      <c r="AQ9" s="525">
        <f t="shared" si="5"/>
        <v>7.1699502264615971</v>
      </c>
      <c r="AR9" s="524">
        <f t="shared" si="6"/>
        <v>6.5212889935358351</v>
      </c>
      <c r="AS9" s="524">
        <f t="shared" si="7"/>
        <v>7.8656661590817425</v>
      </c>
      <c r="AT9" s="519"/>
      <c r="AU9" s="526"/>
      <c r="AV9" s="416"/>
    </row>
    <row r="10" spans="1:48">
      <c r="A10" s="198"/>
      <c r="B10" s="200"/>
      <c r="C10" s="200"/>
      <c r="D10" s="200"/>
      <c r="E10" s="200"/>
      <c r="F10" s="200"/>
      <c r="G10" s="200"/>
      <c r="H10" s="200"/>
      <c r="I10" s="200"/>
      <c r="J10" s="200"/>
      <c r="K10" s="200"/>
      <c r="L10" s="200"/>
      <c r="M10" s="200"/>
      <c r="N10" s="209" t="s">
        <v>93</v>
      </c>
      <c r="O10" s="210">
        <f>FetalTrend!R49</f>
        <v>51</v>
      </c>
      <c r="P10" s="210">
        <f>BirthsTrend!R48+O10</f>
        <v>6607</v>
      </c>
      <c r="Q10" s="211">
        <f t="shared" si="0"/>
        <v>7.7190858180717417</v>
      </c>
      <c r="R10" s="199"/>
      <c r="AM10" s="523">
        <f t="shared" si="1"/>
        <v>5.7473664050689823</v>
      </c>
      <c r="AN10" s="523">
        <f t="shared" si="2"/>
        <v>10.149172298562704</v>
      </c>
      <c r="AO10" s="524">
        <f t="shared" si="3"/>
        <v>1.9717194130027593</v>
      </c>
      <c r="AP10" s="524">
        <f t="shared" si="4"/>
        <v>2.4300864804909619</v>
      </c>
      <c r="AQ10" s="525">
        <f t="shared" si="5"/>
        <v>7.1699502264615971</v>
      </c>
      <c r="AR10" s="524">
        <f t="shared" si="6"/>
        <v>6.5212889935358351</v>
      </c>
      <c r="AS10" s="524">
        <f t="shared" si="7"/>
        <v>7.8656661590817425</v>
      </c>
      <c r="AT10" s="519"/>
      <c r="AU10" s="526"/>
      <c r="AV10" s="416"/>
    </row>
    <row r="11" spans="1:48">
      <c r="A11" s="198"/>
      <c r="B11" s="200"/>
      <c r="C11" s="200"/>
      <c r="D11" s="200"/>
      <c r="E11" s="200"/>
      <c r="F11" s="200"/>
      <c r="G11" s="200"/>
      <c r="H11" s="200"/>
      <c r="I11" s="200"/>
      <c r="J11" s="200"/>
      <c r="K11" s="200"/>
      <c r="L11" s="200"/>
      <c r="M11" s="200"/>
      <c r="N11" s="206" t="s">
        <v>94</v>
      </c>
      <c r="O11" s="207">
        <f>FetalTrend!R50</f>
        <v>68</v>
      </c>
      <c r="P11" s="207">
        <f>BirthsTrend!R49+O11</f>
        <v>8816</v>
      </c>
      <c r="Q11" s="208">
        <f t="shared" si="0"/>
        <v>7.7132486388384756</v>
      </c>
      <c r="R11" s="199"/>
      <c r="AM11" s="523">
        <f t="shared" si="1"/>
        <v>5.9896393775660695</v>
      </c>
      <c r="AN11" s="523">
        <f t="shared" si="2"/>
        <v>9.7783805757746762</v>
      </c>
      <c r="AO11" s="524">
        <f t="shared" si="3"/>
        <v>1.7236092612724061</v>
      </c>
      <c r="AP11" s="524">
        <f t="shared" si="4"/>
        <v>2.0651319369362007</v>
      </c>
      <c r="AQ11" s="525">
        <f t="shared" si="5"/>
        <v>7.1699502264615971</v>
      </c>
      <c r="AR11" s="524">
        <f t="shared" si="6"/>
        <v>6.5212889935358351</v>
      </c>
      <c r="AS11" s="524">
        <f t="shared" si="7"/>
        <v>7.8656661590817425</v>
      </c>
      <c r="AT11" s="519"/>
      <c r="AU11" s="526"/>
      <c r="AV11" s="416"/>
    </row>
    <row r="12" spans="1:48">
      <c r="A12" s="198"/>
      <c r="B12" s="200"/>
      <c r="C12" s="200"/>
      <c r="D12" s="200"/>
      <c r="E12" s="200"/>
      <c r="F12" s="200"/>
      <c r="G12" s="200"/>
      <c r="H12" s="200"/>
      <c r="I12" s="200"/>
      <c r="J12" s="200"/>
      <c r="K12" s="200"/>
      <c r="L12" s="200"/>
      <c r="M12" s="200"/>
      <c r="N12" s="209" t="s">
        <v>95</v>
      </c>
      <c r="O12" s="210">
        <f>FetalTrend!R51</f>
        <v>43</v>
      </c>
      <c r="P12" s="210">
        <f>BirthsTrend!R50+O12</f>
        <v>5528</v>
      </c>
      <c r="Q12" s="211">
        <f t="shared" si="0"/>
        <v>7.7785817655571634</v>
      </c>
      <c r="R12" s="199"/>
      <c r="AM12" s="523">
        <f t="shared" si="1"/>
        <v>5.6293981931923271</v>
      </c>
      <c r="AN12" s="523">
        <f t="shared" si="2"/>
        <v>10.477698590879818</v>
      </c>
      <c r="AO12" s="524">
        <f t="shared" si="3"/>
        <v>2.1491835723648363</v>
      </c>
      <c r="AP12" s="524">
        <f t="shared" si="4"/>
        <v>2.6991168253226547</v>
      </c>
      <c r="AQ12" s="525">
        <f t="shared" si="5"/>
        <v>7.1699502264615971</v>
      </c>
      <c r="AR12" s="524">
        <f t="shared" si="6"/>
        <v>6.5212889935358351</v>
      </c>
      <c r="AS12" s="524">
        <f t="shared" si="7"/>
        <v>7.8656661590817425</v>
      </c>
      <c r="AT12" s="519"/>
      <c r="AU12" s="526"/>
      <c r="AV12" s="416"/>
    </row>
    <row r="13" spans="1:48">
      <c r="A13" s="198"/>
      <c r="B13" s="200"/>
      <c r="C13" s="200"/>
      <c r="D13" s="200"/>
      <c r="E13" s="200"/>
      <c r="F13" s="200"/>
      <c r="G13" s="200"/>
      <c r="H13" s="200"/>
      <c r="I13" s="200"/>
      <c r="J13" s="200"/>
      <c r="K13" s="200"/>
      <c r="L13" s="200"/>
      <c r="M13" s="200"/>
      <c r="N13" s="206" t="s">
        <v>96</v>
      </c>
      <c r="O13" s="207">
        <f>FetalTrend!R52</f>
        <v>11</v>
      </c>
      <c r="P13" s="207">
        <f>BirthsTrend!R51+O13</f>
        <v>1528</v>
      </c>
      <c r="Q13" s="208">
        <f t="shared" si="0"/>
        <v>7.1989528795811513</v>
      </c>
      <c r="R13" s="199"/>
      <c r="AM13" s="523">
        <f t="shared" si="1"/>
        <v>3.5936913398146846</v>
      </c>
      <c r="AN13" s="523">
        <f t="shared" si="2"/>
        <v>12.880915257396568</v>
      </c>
      <c r="AO13" s="524">
        <f t="shared" si="3"/>
        <v>3.6052615397664667</v>
      </c>
      <c r="AP13" s="524">
        <f t="shared" si="4"/>
        <v>5.6819623778154167</v>
      </c>
      <c r="AQ13" s="525">
        <f t="shared" si="5"/>
        <v>7.1699502264615971</v>
      </c>
      <c r="AR13" s="524">
        <f t="shared" si="6"/>
        <v>6.5212889935358351</v>
      </c>
      <c r="AS13" s="524">
        <f t="shared" si="7"/>
        <v>7.8656661590817425</v>
      </c>
      <c r="AT13" s="519"/>
      <c r="AU13" s="526"/>
      <c r="AV13" s="416"/>
    </row>
    <row r="14" spans="1:48">
      <c r="A14" s="198"/>
      <c r="B14" s="200"/>
      <c r="C14" s="200"/>
      <c r="D14" s="200"/>
      <c r="E14" s="200"/>
      <c r="F14" s="200"/>
      <c r="G14" s="200"/>
      <c r="H14" s="200"/>
      <c r="I14" s="200"/>
      <c r="J14" s="200"/>
      <c r="K14" s="200"/>
      <c r="L14" s="200"/>
      <c r="M14" s="200"/>
      <c r="N14" s="209" t="s">
        <v>97</v>
      </c>
      <c r="O14" s="210">
        <f>FetalTrend!R53</f>
        <v>19</v>
      </c>
      <c r="P14" s="210">
        <f>BirthsTrend!R52+O14</f>
        <v>2997</v>
      </c>
      <c r="Q14" s="211">
        <f t="shared" si="0"/>
        <v>6.3396730063396731</v>
      </c>
      <c r="R14" s="199"/>
      <c r="AM14" s="523">
        <f t="shared" si="1"/>
        <v>3.8168972854076522</v>
      </c>
      <c r="AN14" s="523">
        <f t="shared" si="2"/>
        <v>9.9001847085704355</v>
      </c>
      <c r="AO14" s="524">
        <f t="shared" si="3"/>
        <v>2.522775720932021</v>
      </c>
      <c r="AP14" s="524">
        <f t="shared" si="4"/>
        <v>3.5605117022307624</v>
      </c>
      <c r="AQ14" s="525">
        <f t="shared" si="5"/>
        <v>7.1699502264615971</v>
      </c>
      <c r="AR14" s="524">
        <f t="shared" si="6"/>
        <v>6.5212889935358351</v>
      </c>
      <c r="AS14" s="524">
        <f t="shared" si="7"/>
        <v>7.8656661590817425</v>
      </c>
      <c r="AT14" s="519"/>
      <c r="AU14" s="526"/>
      <c r="AV14" s="416"/>
    </row>
    <row r="15" spans="1:48">
      <c r="A15" s="198"/>
      <c r="B15" s="200"/>
      <c r="C15" s="200"/>
      <c r="D15" s="200"/>
      <c r="E15" s="200"/>
      <c r="F15" s="200"/>
      <c r="G15" s="200"/>
      <c r="H15" s="200"/>
      <c r="I15" s="200"/>
      <c r="J15" s="200"/>
      <c r="K15" s="200"/>
      <c r="L15" s="200"/>
      <c r="M15" s="200"/>
      <c r="N15" s="206" t="s">
        <v>98</v>
      </c>
      <c r="O15" s="207">
        <f>FetalTrend!R54</f>
        <v>4</v>
      </c>
      <c r="P15" s="207">
        <f>BirthsTrend!R53+O15</f>
        <v>725</v>
      </c>
      <c r="Q15" s="208">
        <f t="shared" si="0"/>
        <v>5.5172413793103443</v>
      </c>
      <c r="R15" s="199"/>
      <c r="AM15" s="523">
        <f t="shared" si="1"/>
        <v>1.503262584312173</v>
      </c>
      <c r="AN15" s="523">
        <f t="shared" si="2"/>
        <v>14.126329207453376</v>
      </c>
      <c r="AO15" s="524">
        <f t="shared" si="3"/>
        <v>4.0139787949981711</v>
      </c>
      <c r="AP15" s="524">
        <f t="shared" si="4"/>
        <v>8.6090878281430321</v>
      </c>
      <c r="AQ15" s="525">
        <f t="shared" si="5"/>
        <v>7.1699502264615971</v>
      </c>
      <c r="AR15" s="524">
        <f t="shared" si="6"/>
        <v>6.5212889935358351</v>
      </c>
      <c r="AS15" s="524">
        <f t="shared" si="7"/>
        <v>7.8656661590817425</v>
      </c>
      <c r="AT15" s="519"/>
      <c r="AU15" s="526"/>
      <c r="AV15" s="416"/>
    </row>
    <row r="16" spans="1:48">
      <c r="A16" s="198"/>
      <c r="B16" s="200"/>
      <c r="C16" s="200"/>
      <c r="D16" s="200"/>
      <c r="E16" s="200"/>
      <c r="F16" s="200"/>
      <c r="G16" s="200"/>
      <c r="H16" s="200"/>
      <c r="I16" s="200"/>
      <c r="J16" s="200"/>
      <c r="K16" s="200"/>
      <c r="L16" s="200"/>
      <c r="M16" s="200"/>
      <c r="N16" s="209" t="s">
        <v>99</v>
      </c>
      <c r="O16" s="210">
        <f>FetalTrend!R55</f>
        <v>13</v>
      </c>
      <c r="P16" s="210">
        <f>BirthsTrend!R54+O16</f>
        <v>2306</v>
      </c>
      <c r="Q16" s="211">
        <f t="shared" si="0"/>
        <v>5.6374674761491761</v>
      </c>
      <c r="R16" s="199"/>
      <c r="AM16" s="523">
        <f t="shared" si="1"/>
        <v>3.0017140030372085</v>
      </c>
      <c r="AN16" s="523">
        <f t="shared" si="2"/>
        <v>9.6402410746569291</v>
      </c>
      <c r="AO16" s="524">
        <f t="shared" si="3"/>
        <v>2.6357534731119676</v>
      </c>
      <c r="AP16" s="524">
        <f t="shared" si="4"/>
        <v>4.0027735985077531</v>
      </c>
      <c r="AQ16" s="525">
        <f t="shared" si="5"/>
        <v>7.1699502264615971</v>
      </c>
      <c r="AR16" s="524">
        <f t="shared" si="6"/>
        <v>6.5212889935358351</v>
      </c>
      <c r="AS16" s="524">
        <f t="shared" si="7"/>
        <v>7.8656661590817425</v>
      </c>
      <c r="AT16" s="519"/>
      <c r="AU16" s="526"/>
      <c r="AV16" s="416"/>
    </row>
    <row r="17" spans="1:56">
      <c r="A17" s="198"/>
      <c r="B17" s="200"/>
      <c r="C17" s="200"/>
      <c r="D17" s="200"/>
      <c r="E17" s="200"/>
      <c r="F17" s="200"/>
      <c r="G17" s="200"/>
      <c r="H17" s="200"/>
      <c r="I17" s="200"/>
      <c r="J17" s="200"/>
      <c r="K17" s="200"/>
      <c r="L17" s="200"/>
      <c r="M17" s="200"/>
      <c r="N17" s="206" t="s">
        <v>100</v>
      </c>
      <c r="O17" s="207">
        <f>FetalTrend!R56</f>
        <v>6</v>
      </c>
      <c r="P17" s="207">
        <f>BirthsTrend!R55+O17</f>
        <v>1559</v>
      </c>
      <c r="Q17" s="208">
        <f t="shared" si="0"/>
        <v>3.8486209108402822</v>
      </c>
      <c r="R17" s="199"/>
      <c r="AM17" s="523">
        <f t="shared" si="1"/>
        <v>1.4123760445739908</v>
      </c>
      <c r="AN17" s="523">
        <f t="shared" si="2"/>
        <v>8.376827467940144</v>
      </c>
      <c r="AO17" s="524">
        <f t="shared" si="3"/>
        <v>2.4362448662662914</v>
      </c>
      <c r="AP17" s="524">
        <f t="shared" si="4"/>
        <v>4.5282065570998622</v>
      </c>
      <c r="AQ17" s="525">
        <f t="shared" si="5"/>
        <v>7.1699502264615971</v>
      </c>
      <c r="AR17" s="524">
        <f t="shared" si="6"/>
        <v>6.5212889935358351</v>
      </c>
      <c r="AS17" s="524">
        <f t="shared" si="7"/>
        <v>7.8656661590817425</v>
      </c>
      <c r="AT17" s="519"/>
      <c r="AU17" s="526"/>
      <c r="AV17" s="416"/>
    </row>
    <row r="18" spans="1:56">
      <c r="A18" s="198"/>
      <c r="B18" s="200"/>
      <c r="C18" s="200"/>
      <c r="D18" s="200"/>
      <c r="E18" s="200"/>
      <c r="F18" s="200"/>
      <c r="G18" s="200"/>
      <c r="H18" s="200"/>
      <c r="I18" s="200"/>
      <c r="J18" s="200"/>
      <c r="K18" s="200"/>
      <c r="L18" s="200"/>
      <c r="M18" s="200"/>
      <c r="N18" s="209" t="s">
        <v>101</v>
      </c>
      <c r="O18" s="210">
        <f>FetalTrend!R57</f>
        <v>17</v>
      </c>
      <c r="P18" s="210">
        <f>BirthsTrend!R56+O18</f>
        <v>2199</v>
      </c>
      <c r="Q18" s="211">
        <f t="shared" si="0"/>
        <v>7.7307867212369263</v>
      </c>
      <c r="R18" s="199"/>
      <c r="AM18" s="523">
        <f t="shared" si="1"/>
        <v>4.5034681535276437</v>
      </c>
      <c r="AN18" s="523">
        <f t="shared" si="2"/>
        <v>12.377738433791091</v>
      </c>
      <c r="AO18" s="524">
        <f t="shared" si="3"/>
        <v>3.2273185677092826</v>
      </c>
      <c r="AP18" s="524">
        <f t="shared" si="4"/>
        <v>4.6469517125541646</v>
      </c>
      <c r="AQ18" s="525">
        <f t="shared" si="5"/>
        <v>7.1699502264615971</v>
      </c>
      <c r="AR18" s="524">
        <f t="shared" si="6"/>
        <v>6.5212889935358351</v>
      </c>
      <c r="AS18" s="524">
        <f t="shared" si="7"/>
        <v>7.8656661590817425</v>
      </c>
      <c r="AT18" s="519"/>
      <c r="AU18" s="526"/>
      <c r="AV18" s="416"/>
    </row>
    <row r="19" spans="1:56">
      <c r="A19" s="198"/>
      <c r="B19" s="200"/>
      <c r="C19" s="200"/>
      <c r="D19" s="200"/>
      <c r="E19" s="200"/>
      <c r="F19" s="200"/>
      <c r="G19" s="200"/>
      <c r="H19" s="200"/>
      <c r="I19" s="200"/>
      <c r="J19" s="200"/>
      <c r="K19" s="200"/>
      <c r="L19" s="200"/>
      <c r="M19" s="200"/>
      <c r="N19" s="206" t="s">
        <v>102</v>
      </c>
      <c r="O19" s="207">
        <f>FetalTrend!R58</f>
        <v>13</v>
      </c>
      <c r="P19" s="207">
        <f>BirthsTrend!R57+O19</f>
        <v>858</v>
      </c>
      <c r="Q19" s="208">
        <f t="shared" si="0"/>
        <v>15.151515151515152</v>
      </c>
      <c r="R19" s="199"/>
      <c r="AM19" s="523">
        <f t="shared" si="1"/>
        <v>8.0675436958086273</v>
      </c>
      <c r="AN19" s="523">
        <f t="shared" si="2"/>
        <v>25.909552352166525</v>
      </c>
      <c r="AO19" s="524">
        <f t="shared" si="3"/>
        <v>7.083971455706525</v>
      </c>
      <c r="AP19" s="524">
        <f t="shared" si="4"/>
        <v>10.758037200651373</v>
      </c>
      <c r="AQ19" s="525">
        <f t="shared" si="5"/>
        <v>7.1699502264615971</v>
      </c>
      <c r="AR19" s="524">
        <f t="shared" si="6"/>
        <v>6.5212889935358351</v>
      </c>
      <c r="AS19" s="524">
        <f t="shared" si="7"/>
        <v>7.8656661590817425</v>
      </c>
      <c r="AT19" s="519"/>
      <c r="AU19" s="526"/>
      <c r="AV19" s="416"/>
    </row>
    <row r="20" spans="1:56">
      <c r="A20" s="198"/>
      <c r="B20" s="200"/>
      <c r="C20" s="200"/>
      <c r="D20" s="200"/>
      <c r="E20" s="200"/>
      <c r="F20" s="200"/>
      <c r="G20" s="200"/>
      <c r="H20" s="200"/>
      <c r="I20" s="200"/>
      <c r="J20" s="200"/>
      <c r="K20" s="200"/>
      <c r="L20" s="200"/>
      <c r="M20" s="200"/>
      <c r="N20" s="209" t="s">
        <v>103</v>
      </c>
      <c r="O20" s="210">
        <f>FetalTrend!R59</f>
        <v>28</v>
      </c>
      <c r="P20" s="210">
        <f>BirthsTrend!R58+O20</f>
        <v>3861</v>
      </c>
      <c r="Q20" s="211">
        <f t="shared" si="0"/>
        <v>7.2520072520072523</v>
      </c>
      <c r="R20" s="199"/>
      <c r="AM20" s="523">
        <f t="shared" si="1"/>
        <v>4.8189061527732537</v>
      </c>
      <c r="AN20" s="523">
        <f t="shared" si="2"/>
        <v>10.481169630476092</v>
      </c>
      <c r="AO20" s="524">
        <f t="shared" si="3"/>
        <v>2.4331010992339985</v>
      </c>
      <c r="AP20" s="524">
        <f t="shared" si="4"/>
        <v>3.2291623784688399</v>
      </c>
      <c r="AQ20" s="525">
        <f t="shared" si="5"/>
        <v>7.1699502264615971</v>
      </c>
      <c r="AR20" s="524">
        <f t="shared" si="6"/>
        <v>6.5212889935358351</v>
      </c>
      <c r="AS20" s="524">
        <f t="shared" si="7"/>
        <v>7.8656661590817425</v>
      </c>
      <c r="AT20" s="519"/>
      <c r="AU20" s="526"/>
      <c r="AV20" s="416"/>
    </row>
    <row r="21" spans="1:56">
      <c r="A21" s="198"/>
      <c r="B21" s="200"/>
      <c r="C21" s="200"/>
      <c r="D21" s="200"/>
      <c r="E21" s="200"/>
      <c r="F21" s="200"/>
      <c r="G21" s="200"/>
      <c r="H21" s="200"/>
      <c r="I21" s="200"/>
      <c r="J21" s="200"/>
      <c r="K21" s="200"/>
      <c r="L21" s="200"/>
      <c r="M21" s="200"/>
      <c r="N21" s="206" t="s">
        <v>104</v>
      </c>
      <c r="O21" s="207">
        <f>FetalTrend!R60</f>
        <v>11</v>
      </c>
      <c r="P21" s="207">
        <f>BirthsTrend!R59+O21</f>
        <v>2052</v>
      </c>
      <c r="Q21" s="208">
        <f t="shared" si="0"/>
        <v>5.3606237816764128</v>
      </c>
      <c r="R21" s="199"/>
      <c r="AM21" s="523">
        <f t="shared" si="1"/>
        <v>2.6760040776007981</v>
      </c>
      <c r="AN21" s="523">
        <f t="shared" si="2"/>
        <v>9.5916367023888665</v>
      </c>
      <c r="AO21" s="524">
        <f t="shared" si="3"/>
        <v>2.6846197040756148</v>
      </c>
      <c r="AP21" s="524">
        <f t="shared" si="4"/>
        <v>4.2310129207124536</v>
      </c>
      <c r="AQ21" s="525">
        <f t="shared" si="5"/>
        <v>7.1699502264615971</v>
      </c>
      <c r="AR21" s="524">
        <f t="shared" si="6"/>
        <v>6.5212889935358351</v>
      </c>
      <c r="AS21" s="524">
        <f t="shared" si="7"/>
        <v>7.8656661590817425</v>
      </c>
      <c r="AT21" s="519"/>
      <c r="AU21" s="526"/>
      <c r="AV21" s="416"/>
    </row>
    <row r="22" spans="1:56">
      <c r="A22" s="198"/>
      <c r="B22" s="200"/>
      <c r="C22" s="200"/>
      <c r="D22" s="200"/>
      <c r="E22" s="200"/>
      <c r="F22" s="200"/>
      <c r="G22" s="200"/>
      <c r="H22" s="200"/>
      <c r="I22" s="200"/>
      <c r="J22" s="200"/>
      <c r="K22" s="200"/>
      <c r="L22" s="200"/>
      <c r="M22" s="200"/>
      <c r="N22" s="209" t="s">
        <v>105</v>
      </c>
      <c r="O22" s="210">
        <f>FetalTrend!R61</f>
        <v>4</v>
      </c>
      <c r="P22" s="210">
        <f>BirthsTrend!R60+O22</f>
        <v>517</v>
      </c>
      <c r="Q22" s="211">
        <f t="shared" si="0"/>
        <v>7.7369439071566735</v>
      </c>
      <c r="R22" s="199"/>
      <c r="AM22" s="523">
        <f t="shared" si="1"/>
        <v>2.1080568155248072</v>
      </c>
      <c r="AN22" s="523">
        <f t="shared" si="2"/>
        <v>19.809649275442354</v>
      </c>
      <c r="AO22" s="524">
        <f t="shared" si="3"/>
        <v>5.6288870916318663</v>
      </c>
      <c r="AP22" s="524">
        <f t="shared" si="4"/>
        <v>12.07270536828568</v>
      </c>
      <c r="AQ22" s="525">
        <f t="shared" si="5"/>
        <v>7.1699502264615971</v>
      </c>
      <c r="AR22" s="524">
        <f t="shared" si="6"/>
        <v>6.5212889935358351</v>
      </c>
      <c r="AS22" s="524">
        <f t="shared" si="7"/>
        <v>7.8656661590817425</v>
      </c>
      <c r="AT22" s="519"/>
      <c r="AU22" s="526"/>
      <c r="AV22" s="416"/>
    </row>
    <row r="23" spans="1:56">
      <c r="A23" s="198"/>
      <c r="B23" s="200"/>
      <c r="C23" s="200"/>
      <c r="D23" s="200"/>
      <c r="E23" s="200"/>
      <c r="F23" s="200"/>
      <c r="G23" s="200"/>
      <c r="H23" s="200"/>
      <c r="I23" s="200"/>
      <c r="J23" s="200"/>
      <c r="K23" s="200"/>
      <c r="L23" s="200"/>
      <c r="M23" s="200"/>
      <c r="N23" s="206" t="s">
        <v>106</v>
      </c>
      <c r="O23" s="207">
        <f>FetalTrend!R62</f>
        <v>7</v>
      </c>
      <c r="P23" s="207">
        <f>BirthsTrend!R61+O23</f>
        <v>1548</v>
      </c>
      <c r="Q23" s="208">
        <f t="shared" si="0"/>
        <v>4.5219638242894051</v>
      </c>
      <c r="R23" s="199"/>
      <c r="AM23" s="523">
        <f t="shared" si="1"/>
        <v>1.8180639867699391</v>
      </c>
      <c r="AN23" s="523">
        <f t="shared" si="2"/>
        <v>9.3169737478697527</v>
      </c>
      <c r="AO23" s="524">
        <f t="shared" si="3"/>
        <v>2.7038998375194661</v>
      </c>
      <c r="AP23" s="524">
        <f t="shared" si="4"/>
        <v>4.7950099235803476</v>
      </c>
      <c r="AQ23" s="525">
        <f t="shared" si="5"/>
        <v>7.1699502264615971</v>
      </c>
      <c r="AR23" s="524">
        <f t="shared" si="6"/>
        <v>6.5212889935358351</v>
      </c>
      <c r="AS23" s="524">
        <f t="shared" si="7"/>
        <v>7.8656661590817425</v>
      </c>
      <c r="AT23" s="519"/>
      <c r="AU23" s="526"/>
      <c r="AV23" s="416"/>
    </row>
    <row r="24" spans="1:56">
      <c r="A24" s="198"/>
      <c r="B24" s="200"/>
      <c r="C24" s="200"/>
      <c r="D24" s="200"/>
      <c r="E24" s="200"/>
      <c r="F24" s="200"/>
      <c r="G24" s="200"/>
      <c r="H24" s="200"/>
      <c r="I24" s="200"/>
      <c r="J24" s="200"/>
      <c r="K24" s="200"/>
      <c r="L24" s="200"/>
      <c r="M24" s="200"/>
      <c r="N24" s="209" t="s">
        <v>107</v>
      </c>
      <c r="O24" s="210">
        <f>FetalTrend!R63</f>
        <v>1</v>
      </c>
      <c r="P24" s="210">
        <f>BirthsTrend!R62+O24</f>
        <v>420</v>
      </c>
      <c r="Q24" s="211">
        <f t="shared" si="0"/>
        <v>2.3809523809523814</v>
      </c>
      <c r="R24" s="199"/>
      <c r="AM24" s="523">
        <f t="shared" si="1"/>
        <v>6.0280495200690232E-2</v>
      </c>
      <c r="AN24" s="523">
        <f t="shared" si="2"/>
        <v>13.265817597473566</v>
      </c>
      <c r="AO24" s="524">
        <f t="shared" si="3"/>
        <v>2.320671885751691</v>
      </c>
      <c r="AP24" s="524">
        <f t="shared" si="4"/>
        <v>10.884865216521185</v>
      </c>
      <c r="AQ24" s="525">
        <f t="shared" si="5"/>
        <v>7.1699502264615971</v>
      </c>
      <c r="AR24" s="524">
        <f t="shared" si="6"/>
        <v>6.5212889935358351</v>
      </c>
      <c r="AS24" s="524">
        <f t="shared" si="7"/>
        <v>7.8656661590817425</v>
      </c>
      <c r="AT24" s="519"/>
      <c r="AU24" s="526"/>
      <c r="AV24" s="416"/>
    </row>
    <row r="25" spans="1:56">
      <c r="A25" s="198"/>
      <c r="B25" s="200"/>
      <c r="C25" s="200"/>
      <c r="D25" s="200"/>
      <c r="E25" s="200"/>
      <c r="F25" s="200"/>
      <c r="G25" s="200"/>
      <c r="H25" s="200"/>
      <c r="I25" s="200"/>
      <c r="J25" s="200"/>
      <c r="K25" s="200"/>
      <c r="L25" s="200"/>
      <c r="M25" s="200"/>
      <c r="N25" s="206" t="s">
        <v>108</v>
      </c>
      <c r="O25" s="207">
        <f>FetalTrend!R64</f>
        <v>44</v>
      </c>
      <c r="P25" s="207">
        <f>BirthsTrend!R63+O25</f>
        <v>6076</v>
      </c>
      <c r="Q25" s="208">
        <f t="shared" si="0"/>
        <v>7.2416063199473335</v>
      </c>
      <c r="R25" s="199"/>
      <c r="AM25" s="523">
        <f t="shared" si="1"/>
        <v>5.261762238009271</v>
      </c>
      <c r="AN25" s="523">
        <f t="shared" si="2"/>
        <v>9.7215184793133229</v>
      </c>
      <c r="AO25" s="524">
        <f t="shared" si="3"/>
        <v>1.9798440819380625</v>
      </c>
      <c r="AP25" s="524">
        <f t="shared" si="4"/>
        <v>2.4799121593659894</v>
      </c>
      <c r="AQ25" s="525">
        <f t="shared" si="5"/>
        <v>7.1699502264615971</v>
      </c>
      <c r="AR25" s="524">
        <f t="shared" si="6"/>
        <v>6.5212889935358351</v>
      </c>
      <c r="AS25" s="524">
        <f t="shared" si="7"/>
        <v>7.8656661590817425</v>
      </c>
      <c r="AT25" s="519"/>
      <c r="AU25" s="526"/>
      <c r="AV25" s="416"/>
    </row>
    <row r="26" spans="1:56">
      <c r="A26" s="198"/>
      <c r="B26" s="200"/>
      <c r="C26" s="200"/>
      <c r="D26" s="200"/>
      <c r="E26" s="200"/>
      <c r="F26" s="200"/>
      <c r="G26" s="200"/>
      <c r="H26" s="200"/>
      <c r="I26" s="200"/>
      <c r="J26" s="200"/>
      <c r="K26" s="200"/>
      <c r="L26" s="200"/>
      <c r="M26" s="200"/>
      <c r="N26" s="209" t="s">
        <v>109</v>
      </c>
      <c r="O26" s="210">
        <f>FetalTrend!R65</f>
        <v>3</v>
      </c>
      <c r="P26" s="210">
        <f>BirthsTrend!R64+O26</f>
        <v>629</v>
      </c>
      <c r="Q26" s="211">
        <f t="shared" si="0"/>
        <v>4.7694753577106512</v>
      </c>
      <c r="R26" s="199"/>
      <c r="AM26" s="523">
        <f t="shared" si="1"/>
        <v>0.98358048155103706</v>
      </c>
      <c r="AN26" s="523">
        <f t="shared" si="2"/>
        <v>13.938430953485414</v>
      </c>
      <c r="AO26" s="524">
        <f t="shared" si="3"/>
        <v>3.7858948761596141</v>
      </c>
      <c r="AP26" s="524">
        <f t="shared" si="4"/>
        <v>9.1689555957747615</v>
      </c>
      <c r="AQ26" s="525">
        <f t="shared" si="5"/>
        <v>7.1699502264615971</v>
      </c>
      <c r="AR26" s="524">
        <f t="shared" si="6"/>
        <v>6.5212889935358351</v>
      </c>
      <c r="AS26" s="524">
        <f t="shared" si="7"/>
        <v>7.8656661590817425</v>
      </c>
      <c r="AT26" s="519"/>
      <c r="AU26" s="526"/>
      <c r="AV26" s="416"/>
    </row>
    <row r="27" spans="1:56">
      <c r="A27" s="198"/>
      <c r="B27" s="200"/>
      <c r="C27" s="200"/>
      <c r="D27" s="200"/>
      <c r="E27" s="200"/>
      <c r="F27" s="200"/>
      <c r="G27" s="200"/>
      <c r="H27" s="200"/>
      <c r="I27" s="200"/>
      <c r="J27" s="200"/>
      <c r="K27" s="200"/>
      <c r="L27" s="200"/>
      <c r="M27" s="200"/>
      <c r="N27" s="206" t="s">
        <v>110</v>
      </c>
      <c r="O27" s="207">
        <f>FetalTrend!R66</f>
        <v>22</v>
      </c>
      <c r="P27" s="207">
        <f>BirthsTrend!R65+O27</f>
        <v>3642</v>
      </c>
      <c r="Q27" s="208">
        <f t="shared" si="0"/>
        <v>6.0406370126304223</v>
      </c>
      <c r="R27" s="199"/>
      <c r="AM27" s="523">
        <f t="shared" si="1"/>
        <v>3.7856350555270764</v>
      </c>
      <c r="AN27" s="523">
        <f t="shared" si="2"/>
        <v>9.1455970310612944</v>
      </c>
      <c r="AO27" s="524">
        <f t="shared" si="3"/>
        <v>2.2550019571033459</v>
      </c>
      <c r="AP27" s="524">
        <f t="shared" si="4"/>
        <v>3.1049600184308721</v>
      </c>
      <c r="AQ27" s="525">
        <f t="shared" si="5"/>
        <v>7.1699502264615971</v>
      </c>
      <c r="AR27" s="524">
        <f t="shared" si="6"/>
        <v>6.5212889935358351</v>
      </c>
      <c r="AS27" s="524">
        <f t="shared" si="7"/>
        <v>7.8656661590817425</v>
      </c>
      <c r="AT27" s="519"/>
      <c r="AU27" s="526"/>
      <c r="AV27" s="416"/>
    </row>
    <row r="28" spans="1:56">
      <c r="A28" s="198"/>
      <c r="B28" s="200"/>
      <c r="C28" s="200"/>
      <c r="D28" s="200"/>
      <c r="E28" s="200"/>
      <c r="F28" s="200"/>
      <c r="G28" s="200"/>
      <c r="H28" s="200"/>
      <c r="I28" s="200"/>
      <c r="J28" s="200"/>
      <c r="K28" s="200"/>
      <c r="L28" s="200"/>
      <c r="M28" s="200"/>
      <c r="N28" s="212" t="s">
        <v>69</v>
      </c>
      <c r="O28" s="213">
        <f>FetalTrend!R67</f>
        <v>4</v>
      </c>
      <c r="P28" s="213">
        <f>BirthsTrend!R66+O28</f>
        <v>196</v>
      </c>
      <c r="Q28" s="362" t="s">
        <v>139</v>
      </c>
      <c r="R28" s="199"/>
      <c r="AM28" s="523"/>
      <c r="AN28" s="523"/>
      <c r="AO28" s="527"/>
      <c r="AP28" s="527"/>
      <c r="AQ28" s="527"/>
      <c r="AR28" s="527"/>
      <c r="AS28" s="527"/>
      <c r="AT28" s="519"/>
      <c r="AU28" s="526"/>
      <c r="AV28" s="416"/>
    </row>
    <row r="29" spans="1:56">
      <c r="A29" s="198"/>
      <c r="B29" s="200"/>
      <c r="C29" s="200"/>
      <c r="D29" s="200"/>
      <c r="E29" s="200"/>
      <c r="F29" s="200"/>
      <c r="G29" s="200"/>
      <c r="H29" s="200"/>
      <c r="I29" s="200"/>
      <c r="J29" s="200"/>
      <c r="K29" s="200"/>
      <c r="L29" s="200"/>
      <c r="M29" s="200"/>
      <c r="N29" s="214" t="s">
        <v>17</v>
      </c>
      <c r="O29" s="215">
        <f>SUM(O8:O28)</f>
        <v>448</v>
      </c>
      <c r="P29" s="215">
        <f>SUM(P8:P28)</f>
        <v>62483</v>
      </c>
      <c r="Q29" s="216">
        <f>O29/P29*1000</f>
        <v>7.1699502264615971</v>
      </c>
      <c r="R29" s="199"/>
      <c r="AM29" s="528">
        <f>IF(O29=0,0,IF(O29&lt;389,CHIINV(0.5+$AN$5/200,2*O29)/2,O29*(1-1/(9*O29)-NORMSINV(0.5+$AN$5/200)/3/SQRT(O29))^3))/P29*1000</f>
        <v>6.5212889935358351</v>
      </c>
      <c r="AN29" s="528">
        <f>IF(O29&lt;389,CHIINV(0.5-$AN$5/200,2*O29+2)/2,(O29+1)*(1-1/(9*(O29+1))+NORMSINV(0.5+$AN$5/200)/3/SQRT(O29+1))^3)/P29*1000</f>
        <v>7.8656661590817425</v>
      </c>
      <c r="AO29" s="529">
        <f>Q29-AM29</f>
        <v>0.64866123292576194</v>
      </c>
      <c r="AP29" s="529">
        <f>AN29-Q29</f>
        <v>0.69571593262014542</v>
      </c>
      <c r="AQ29" s="527"/>
      <c r="AR29" s="527"/>
      <c r="AS29" s="527"/>
      <c r="AT29" s="519"/>
      <c r="AU29" s="519"/>
    </row>
    <row r="30" spans="1:56">
      <c r="A30" s="198"/>
      <c r="B30" s="200"/>
      <c r="C30" s="200"/>
      <c r="D30" s="200"/>
      <c r="E30" s="200"/>
      <c r="F30" s="200"/>
      <c r="G30" s="200"/>
      <c r="H30" s="200"/>
      <c r="I30" s="200"/>
      <c r="J30" s="200"/>
      <c r="K30" s="200"/>
      <c r="L30" s="200"/>
      <c r="M30" s="200"/>
      <c r="N30" s="200"/>
      <c r="O30" s="200"/>
      <c r="P30" s="200"/>
      <c r="Q30" s="200"/>
      <c r="R30" s="199"/>
      <c r="AM30" s="518"/>
      <c r="AN30" s="518"/>
      <c r="AO30" s="518"/>
      <c r="AP30" s="518"/>
      <c r="AQ30" s="518"/>
      <c r="AR30" s="518"/>
      <c r="AS30" s="518"/>
      <c r="AT30" s="530"/>
      <c r="AU30" s="530"/>
      <c r="AV30" s="417"/>
      <c r="AW30" s="190"/>
      <c r="AX30" s="190"/>
      <c r="AY30" s="190"/>
      <c r="AZ30" s="190"/>
      <c r="BA30" s="190"/>
      <c r="BB30" s="190"/>
      <c r="BC30" s="190"/>
      <c r="BD30" s="190"/>
    </row>
    <row r="31" spans="1:56">
      <c r="A31" s="217"/>
      <c r="B31" s="218"/>
      <c r="C31" s="218"/>
      <c r="D31" s="218"/>
      <c r="E31" s="218"/>
      <c r="F31" s="218"/>
      <c r="G31" s="218"/>
      <c r="H31" s="218"/>
      <c r="I31" s="218"/>
      <c r="J31" s="218"/>
      <c r="K31" s="218"/>
      <c r="L31" s="218"/>
      <c r="M31" s="218"/>
      <c r="N31" s="218"/>
      <c r="O31" s="218"/>
      <c r="P31" s="218"/>
      <c r="Q31" s="218"/>
      <c r="R31" s="219"/>
      <c r="AM31" s="518"/>
      <c r="AN31" s="518"/>
      <c r="AO31" s="518"/>
      <c r="AP31" s="518"/>
      <c r="AQ31" s="518"/>
      <c r="AR31" s="518"/>
      <c r="AS31" s="518"/>
      <c r="AT31" s="530"/>
      <c r="AU31" s="530"/>
      <c r="AV31" s="417"/>
      <c r="AW31" s="190"/>
      <c r="AX31" s="190"/>
      <c r="AY31" s="190"/>
      <c r="AZ31" s="190"/>
      <c r="BA31" s="190"/>
      <c r="BB31" s="190"/>
      <c r="BC31" s="190"/>
      <c r="BD31" s="190"/>
    </row>
    <row r="32" spans="1:56">
      <c r="AM32" s="518"/>
      <c r="AN32" s="518"/>
      <c r="AO32" s="518"/>
      <c r="AP32" s="518"/>
      <c r="AQ32" s="518"/>
      <c r="AR32" s="518"/>
      <c r="AS32" s="518"/>
      <c r="AT32" s="530"/>
      <c r="AU32" s="530"/>
      <c r="AV32" s="417"/>
      <c r="AW32" s="190"/>
      <c r="AX32" s="190"/>
      <c r="AY32" s="190"/>
      <c r="AZ32" s="190"/>
      <c r="BA32" s="190"/>
      <c r="BB32" s="190"/>
      <c r="BC32" s="190"/>
      <c r="BD32" s="190"/>
    </row>
    <row r="33" spans="1:56">
      <c r="A33" s="194"/>
      <c r="B33" s="195"/>
      <c r="C33" s="195"/>
      <c r="D33" s="195"/>
      <c r="E33" s="195"/>
      <c r="F33" s="195"/>
      <c r="G33" s="195"/>
      <c r="H33" s="195"/>
      <c r="I33" s="195"/>
      <c r="J33" s="195"/>
      <c r="K33" s="195"/>
      <c r="L33" s="195"/>
      <c r="M33" s="195"/>
      <c r="N33" s="195"/>
      <c r="O33" s="195"/>
      <c r="P33" s="195"/>
      <c r="Q33" s="195"/>
      <c r="R33" s="197"/>
      <c r="AM33" s="518"/>
      <c r="AN33" s="518"/>
      <c r="AO33" s="518"/>
      <c r="AP33" s="518"/>
      <c r="AQ33" s="518"/>
      <c r="AR33" s="518"/>
      <c r="AS33" s="518"/>
      <c r="AT33" s="530"/>
      <c r="AU33" s="530"/>
      <c r="AV33" s="417"/>
      <c r="AW33" s="190"/>
      <c r="AX33" s="190"/>
      <c r="AY33" s="190"/>
      <c r="AZ33" s="190"/>
      <c r="BA33" s="190"/>
      <c r="BB33" s="190"/>
      <c r="BC33" s="190"/>
      <c r="BD33" s="190"/>
    </row>
    <row r="34" spans="1:56" ht="25.5" customHeight="1">
      <c r="A34" s="198"/>
      <c r="B34" s="670" t="str">
        <f>Contents!E44</f>
        <v xml:space="preserve">Figure 10: Infant death rate by district health board, 2012
</v>
      </c>
      <c r="C34" s="670"/>
      <c r="D34" s="670"/>
      <c r="E34" s="670"/>
      <c r="F34" s="670"/>
      <c r="G34" s="670"/>
      <c r="H34" s="670"/>
      <c r="I34" s="670"/>
      <c r="J34" s="670"/>
      <c r="K34" s="670"/>
      <c r="L34" s="670"/>
      <c r="M34" s="670"/>
      <c r="N34" s="670"/>
      <c r="O34" s="670"/>
      <c r="P34" s="670"/>
      <c r="Q34" s="670"/>
      <c r="R34" s="199"/>
      <c r="AM34" s="518"/>
      <c r="AN34" s="518"/>
      <c r="AO34" s="518"/>
      <c r="AP34" s="518"/>
      <c r="AQ34" s="518"/>
      <c r="AR34" s="518"/>
      <c r="AS34" s="518"/>
      <c r="AT34" s="530"/>
      <c r="AU34" s="530"/>
      <c r="AV34" s="417"/>
      <c r="AW34" s="190"/>
      <c r="AX34" s="190"/>
      <c r="AY34" s="190"/>
      <c r="AZ34" s="190"/>
      <c r="BA34" s="190"/>
      <c r="BB34" s="190"/>
      <c r="BC34" s="190"/>
      <c r="BD34" s="190"/>
    </row>
    <row r="35" spans="1:56">
      <c r="A35" s="198"/>
      <c r="B35" s="200"/>
      <c r="C35" s="200"/>
      <c r="D35" s="200"/>
      <c r="E35" s="200"/>
      <c r="F35" s="200"/>
      <c r="G35" s="200"/>
      <c r="H35" s="200"/>
      <c r="I35" s="200"/>
      <c r="J35" s="200"/>
      <c r="K35" s="200"/>
      <c r="L35" s="200"/>
      <c r="M35" s="200"/>
      <c r="N35" s="201" t="s">
        <v>170</v>
      </c>
      <c r="O35" s="202" t="s">
        <v>377</v>
      </c>
      <c r="P35" s="202" t="s">
        <v>50</v>
      </c>
      <c r="Q35" s="202" t="s">
        <v>49</v>
      </c>
      <c r="R35" s="199"/>
      <c r="AM35" s="522" t="s">
        <v>373</v>
      </c>
      <c r="AN35" s="522" t="s">
        <v>374</v>
      </c>
      <c r="AO35" s="522" t="s">
        <v>367</v>
      </c>
      <c r="AP35" s="522" t="s">
        <v>368</v>
      </c>
      <c r="AQ35" s="522" t="s">
        <v>353</v>
      </c>
      <c r="AR35" s="522" t="s">
        <v>375</v>
      </c>
      <c r="AS35" s="522" t="s">
        <v>376</v>
      </c>
      <c r="AT35" s="519"/>
      <c r="AU35" s="519"/>
    </row>
    <row r="36" spans="1:56">
      <c r="A36" s="198"/>
      <c r="B36" s="200"/>
      <c r="C36" s="200"/>
      <c r="D36" s="200"/>
      <c r="E36" s="200"/>
      <c r="F36" s="200"/>
      <c r="G36" s="200"/>
      <c r="H36" s="200"/>
      <c r="I36" s="200"/>
      <c r="J36" s="200"/>
      <c r="K36" s="200"/>
      <c r="L36" s="200"/>
      <c r="M36" s="200"/>
      <c r="N36" s="203" t="s">
        <v>91</v>
      </c>
      <c r="O36" s="204">
        <f>InfantTrend!R47</f>
        <v>15</v>
      </c>
      <c r="P36" s="204">
        <f>BirthsTrend!R46</f>
        <v>2387</v>
      </c>
      <c r="Q36" s="205">
        <f t="shared" ref="Q36:Q55" si="8">O36/P36*1000</f>
        <v>6.2840385421030582</v>
      </c>
      <c r="R36" s="199"/>
      <c r="AM36" s="523">
        <f t="shared" ref="AM36:AM55" si="9">IF(O36=0,0,IF(O36&lt;389,CHIINV(0.5+$AN$5/200,2*O36)/2,O36*(1-1/(9*O36)-NORMSINV(0.5+$AN$5/200)/3/SQRT(O36))^3))/P36*1000</f>
        <v>3.5171286689498582</v>
      </c>
      <c r="AN36" s="523">
        <f t="shared" ref="AN36:AN55" si="10">IF(O36&lt;389,CHIINV(0.5-$AN$5/200,2*O36+2)/2,(O36+1)*(1-1/(9*(O36+1))+NORMSINV(0.5+$AN$5/200)/3/SQRT(O36+1))^3)/P36*1000</f>
        <v>10.364565928565495</v>
      </c>
      <c r="AO36" s="524">
        <f t="shared" ref="AO36:AO55" si="11">Q36-AM36</f>
        <v>2.7669098731532</v>
      </c>
      <c r="AP36" s="524">
        <f t="shared" ref="AP36:AP55" si="12">AN36-Q36</f>
        <v>4.0805273864624372</v>
      </c>
      <c r="AQ36" s="525">
        <f t="shared" ref="AQ36:AQ55" si="13">Q$57</f>
        <v>4.7392600951076007</v>
      </c>
      <c r="AR36" s="524">
        <f t="shared" ref="AR36:AR55" si="14">AM$57</f>
        <v>4.2129533564801003</v>
      </c>
      <c r="AS36" s="524">
        <f t="shared" ref="AS36:AS55" si="15">AN$57</f>
        <v>5.3131361899283824</v>
      </c>
      <c r="AT36" s="519"/>
      <c r="AU36" s="519"/>
    </row>
    <row r="37" spans="1:56">
      <c r="A37" s="198"/>
      <c r="B37" s="200"/>
      <c r="C37" s="200"/>
      <c r="D37" s="200"/>
      <c r="E37" s="200"/>
      <c r="F37" s="200"/>
      <c r="G37" s="200"/>
      <c r="H37" s="200"/>
      <c r="I37" s="200"/>
      <c r="J37" s="200"/>
      <c r="K37" s="200"/>
      <c r="L37" s="200"/>
      <c r="M37" s="200"/>
      <c r="N37" s="206" t="s">
        <v>92</v>
      </c>
      <c r="O37" s="207">
        <f>InfantTrend!R48</f>
        <v>18</v>
      </c>
      <c r="P37" s="207">
        <f>BirthsTrend!R47</f>
        <v>7953</v>
      </c>
      <c r="Q37" s="208">
        <f t="shared" si="8"/>
        <v>2.2632968691059978</v>
      </c>
      <c r="R37" s="199"/>
      <c r="AM37" s="523">
        <f t="shared" si="9"/>
        <v>1.3413731648936911</v>
      </c>
      <c r="AN37" s="523">
        <f t="shared" si="10"/>
        <v>3.576984819254116</v>
      </c>
      <c r="AO37" s="524">
        <f t="shared" si="11"/>
        <v>0.92192370421230674</v>
      </c>
      <c r="AP37" s="524">
        <f t="shared" si="12"/>
        <v>1.3136879501481182</v>
      </c>
      <c r="AQ37" s="525">
        <f t="shared" si="13"/>
        <v>4.7392600951076007</v>
      </c>
      <c r="AR37" s="524">
        <f t="shared" si="14"/>
        <v>4.2129533564801003</v>
      </c>
      <c r="AS37" s="524">
        <f t="shared" si="15"/>
        <v>5.3131361899283824</v>
      </c>
      <c r="AT37" s="519"/>
      <c r="AU37" s="519"/>
    </row>
    <row r="38" spans="1:56">
      <c r="A38" s="198"/>
      <c r="B38" s="200"/>
      <c r="C38" s="200"/>
      <c r="D38" s="200"/>
      <c r="E38" s="200"/>
      <c r="F38" s="200"/>
      <c r="G38" s="200"/>
      <c r="H38" s="200"/>
      <c r="I38" s="200"/>
      <c r="J38" s="200"/>
      <c r="K38" s="200"/>
      <c r="L38" s="200"/>
      <c r="M38" s="200"/>
      <c r="N38" s="209" t="s">
        <v>93</v>
      </c>
      <c r="O38" s="210">
        <f>InfantTrend!R49</f>
        <v>40</v>
      </c>
      <c r="P38" s="210">
        <f>BirthsTrend!R48</f>
        <v>6556</v>
      </c>
      <c r="Q38" s="211">
        <f t="shared" si="8"/>
        <v>6.1012812690665044</v>
      </c>
      <c r="R38" s="199"/>
      <c r="AM38" s="523">
        <f t="shared" si="9"/>
        <v>4.3588447897786713</v>
      </c>
      <c r="AN38" s="523">
        <f t="shared" si="10"/>
        <v>8.3082133868188048</v>
      </c>
      <c r="AO38" s="524">
        <f t="shared" si="11"/>
        <v>1.7424364792878331</v>
      </c>
      <c r="AP38" s="524">
        <f t="shared" si="12"/>
        <v>2.2069321177523005</v>
      </c>
      <c r="AQ38" s="525">
        <f t="shared" si="13"/>
        <v>4.7392600951076007</v>
      </c>
      <c r="AR38" s="524">
        <f t="shared" si="14"/>
        <v>4.2129533564801003</v>
      </c>
      <c r="AS38" s="524">
        <f t="shared" si="15"/>
        <v>5.3131361899283824</v>
      </c>
      <c r="AT38" s="519"/>
      <c r="AU38" s="519"/>
    </row>
    <row r="39" spans="1:56">
      <c r="A39" s="198"/>
      <c r="B39" s="200"/>
      <c r="C39" s="200"/>
      <c r="D39" s="200"/>
      <c r="E39" s="200"/>
      <c r="F39" s="200"/>
      <c r="G39" s="200"/>
      <c r="H39" s="200"/>
      <c r="I39" s="200"/>
      <c r="J39" s="200"/>
      <c r="K39" s="200"/>
      <c r="L39" s="200"/>
      <c r="M39" s="200"/>
      <c r="N39" s="206" t="s">
        <v>94</v>
      </c>
      <c r="O39" s="207">
        <f>InfantTrend!R50</f>
        <v>57</v>
      </c>
      <c r="P39" s="207">
        <f>BirthsTrend!R49</f>
        <v>8748</v>
      </c>
      <c r="Q39" s="208">
        <f t="shared" si="8"/>
        <v>6.5157750342935525</v>
      </c>
      <c r="R39" s="199"/>
      <c r="AM39" s="523">
        <f t="shared" si="9"/>
        <v>4.9349843807641447</v>
      </c>
      <c r="AN39" s="523">
        <f t="shared" si="10"/>
        <v>8.4419423185828535</v>
      </c>
      <c r="AO39" s="524">
        <f t="shared" si="11"/>
        <v>1.5807906535294078</v>
      </c>
      <c r="AP39" s="524">
        <f t="shared" si="12"/>
        <v>1.926167284289301</v>
      </c>
      <c r="AQ39" s="525">
        <f t="shared" si="13"/>
        <v>4.7392600951076007</v>
      </c>
      <c r="AR39" s="524">
        <f t="shared" si="14"/>
        <v>4.2129533564801003</v>
      </c>
      <c r="AS39" s="524">
        <f t="shared" si="15"/>
        <v>5.3131361899283824</v>
      </c>
      <c r="AT39" s="519"/>
      <c r="AU39" s="519"/>
    </row>
    <row r="40" spans="1:56">
      <c r="A40" s="198"/>
      <c r="B40" s="200"/>
      <c r="C40" s="200"/>
      <c r="D40" s="200"/>
      <c r="E40" s="200"/>
      <c r="F40" s="200"/>
      <c r="G40" s="200"/>
      <c r="H40" s="200"/>
      <c r="I40" s="200"/>
      <c r="J40" s="200"/>
      <c r="K40" s="200"/>
      <c r="L40" s="200"/>
      <c r="M40" s="200"/>
      <c r="N40" s="209" t="s">
        <v>95</v>
      </c>
      <c r="O40" s="210">
        <f>InfantTrend!R51</f>
        <v>36</v>
      </c>
      <c r="P40" s="210">
        <f>BirthsTrend!R50</f>
        <v>5485</v>
      </c>
      <c r="Q40" s="211">
        <f t="shared" si="8"/>
        <v>6.5633546034639929</v>
      </c>
      <c r="R40" s="199"/>
      <c r="AM40" s="523">
        <f t="shared" si="9"/>
        <v>4.5968928746244728</v>
      </c>
      <c r="AN40" s="523">
        <f t="shared" si="10"/>
        <v>9.0864493143548195</v>
      </c>
      <c r="AO40" s="524">
        <f t="shared" si="11"/>
        <v>1.9664617288395201</v>
      </c>
      <c r="AP40" s="524">
        <f t="shared" si="12"/>
        <v>2.5230947108908266</v>
      </c>
      <c r="AQ40" s="525">
        <f t="shared" si="13"/>
        <v>4.7392600951076007</v>
      </c>
      <c r="AR40" s="524">
        <f t="shared" si="14"/>
        <v>4.2129533564801003</v>
      </c>
      <c r="AS40" s="524">
        <f t="shared" si="15"/>
        <v>5.3131361899283824</v>
      </c>
      <c r="AT40" s="519"/>
      <c r="AU40" s="519"/>
    </row>
    <row r="41" spans="1:56">
      <c r="A41" s="198"/>
      <c r="B41" s="200"/>
      <c r="C41" s="200"/>
      <c r="D41" s="200"/>
      <c r="E41" s="200"/>
      <c r="F41" s="200"/>
      <c r="G41" s="200"/>
      <c r="H41" s="200"/>
      <c r="I41" s="200"/>
      <c r="J41" s="200"/>
      <c r="K41" s="200"/>
      <c r="L41" s="200"/>
      <c r="M41" s="200"/>
      <c r="N41" s="206" t="s">
        <v>96</v>
      </c>
      <c r="O41" s="207">
        <f>InfantTrend!R52</f>
        <v>7</v>
      </c>
      <c r="P41" s="207">
        <f>BirthsTrend!R51</f>
        <v>1517</v>
      </c>
      <c r="Q41" s="208">
        <f t="shared" si="8"/>
        <v>4.614370468029005</v>
      </c>
      <c r="R41" s="199"/>
      <c r="AM41" s="523">
        <f t="shared" si="9"/>
        <v>1.8552162501778944</v>
      </c>
      <c r="AN41" s="523">
        <f t="shared" si="10"/>
        <v>9.5073667512869999</v>
      </c>
      <c r="AO41" s="524">
        <f t="shared" si="11"/>
        <v>2.7591542178511106</v>
      </c>
      <c r="AP41" s="524">
        <f t="shared" si="12"/>
        <v>4.892996283257995</v>
      </c>
      <c r="AQ41" s="525">
        <f t="shared" si="13"/>
        <v>4.7392600951076007</v>
      </c>
      <c r="AR41" s="524">
        <f t="shared" si="14"/>
        <v>4.2129533564801003</v>
      </c>
      <c r="AS41" s="524">
        <f t="shared" si="15"/>
        <v>5.3131361899283824</v>
      </c>
      <c r="AT41" s="519"/>
      <c r="AU41" s="519"/>
    </row>
    <row r="42" spans="1:56">
      <c r="A42" s="198"/>
      <c r="B42" s="200"/>
      <c r="C42" s="200"/>
      <c r="D42" s="200"/>
      <c r="E42" s="200"/>
      <c r="F42" s="200"/>
      <c r="G42" s="200"/>
      <c r="H42" s="200"/>
      <c r="I42" s="200"/>
      <c r="J42" s="200"/>
      <c r="K42" s="200"/>
      <c r="L42" s="200"/>
      <c r="M42" s="200"/>
      <c r="N42" s="209" t="s">
        <v>97</v>
      </c>
      <c r="O42" s="210">
        <f>InfantTrend!R53</f>
        <v>17</v>
      </c>
      <c r="P42" s="210">
        <f>BirthsTrend!R52</f>
        <v>2978</v>
      </c>
      <c r="Q42" s="211">
        <f t="shared" si="8"/>
        <v>5.7085292142377435</v>
      </c>
      <c r="R42" s="199"/>
      <c r="AM42" s="523">
        <f t="shared" si="9"/>
        <v>3.3254286331790759</v>
      </c>
      <c r="AN42" s="523">
        <f t="shared" si="10"/>
        <v>9.1399082659189421</v>
      </c>
      <c r="AO42" s="524">
        <f t="shared" si="11"/>
        <v>2.3831005810586676</v>
      </c>
      <c r="AP42" s="524">
        <f t="shared" si="12"/>
        <v>3.4313790516811986</v>
      </c>
      <c r="AQ42" s="525">
        <f t="shared" si="13"/>
        <v>4.7392600951076007</v>
      </c>
      <c r="AR42" s="524">
        <f t="shared" si="14"/>
        <v>4.2129533564801003</v>
      </c>
      <c r="AS42" s="524">
        <f t="shared" si="15"/>
        <v>5.3131361899283824</v>
      </c>
      <c r="AT42" s="519"/>
      <c r="AU42" s="519"/>
    </row>
    <row r="43" spans="1:56">
      <c r="A43" s="198"/>
      <c r="B43" s="200"/>
      <c r="C43" s="200"/>
      <c r="D43" s="200"/>
      <c r="E43" s="200"/>
      <c r="F43" s="200"/>
      <c r="G43" s="200"/>
      <c r="H43" s="200"/>
      <c r="I43" s="200"/>
      <c r="J43" s="200"/>
      <c r="K43" s="200"/>
      <c r="L43" s="200"/>
      <c r="M43" s="200"/>
      <c r="N43" s="206" t="s">
        <v>98</v>
      </c>
      <c r="O43" s="207">
        <f>InfantTrend!R54</f>
        <v>4</v>
      </c>
      <c r="P43" s="207">
        <f>BirthsTrend!R53</f>
        <v>721</v>
      </c>
      <c r="Q43" s="208">
        <f t="shared" si="8"/>
        <v>5.547850208044383</v>
      </c>
      <c r="R43" s="199"/>
      <c r="AM43" s="523">
        <f t="shared" si="9"/>
        <v>1.5116024599532945</v>
      </c>
      <c r="AN43" s="523">
        <f t="shared" si="10"/>
        <v>14.204699965885849</v>
      </c>
      <c r="AO43" s="524">
        <f t="shared" si="11"/>
        <v>4.036247748091089</v>
      </c>
      <c r="AP43" s="524">
        <f t="shared" si="12"/>
        <v>8.6568497578414672</v>
      </c>
      <c r="AQ43" s="525">
        <f t="shared" si="13"/>
        <v>4.7392600951076007</v>
      </c>
      <c r="AR43" s="524">
        <f t="shared" si="14"/>
        <v>4.2129533564801003</v>
      </c>
      <c r="AS43" s="524">
        <f t="shared" si="15"/>
        <v>5.3131361899283824</v>
      </c>
      <c r="AT43" s="519"/>
      <c r="AU43" s="519"/>
    </row>
    <row r="44" spans="1:56">
      <c r="A44" s="198"/>
      <c r="B44" s="200"/>
      <c r="C44" s="200"/>
      <c r="D44" s="200"/>
      <c r="E44" s="200"/>
      <c r="F44" s="200"/>
      <c r="G44" s="200"/>
      <c r="H44" s="200"/>
      <c r="I44" s="200"/>
      <c r="J44" s="200"/>
      <c r="K44" s="200"/>
      <c r="L44" s="200"/>
      <c r="M44" s="200"/>
      <c r="N44" s="209" t="s">
        <v>99</v>
      </c>
      <c r="O44" s="210">
        <f>InfantTrend!R55</f>
        <v>6</v>
      </c>
      <c r="P44" s="210">
        <f>BirthsTrend!R54</f>
        <v>2293</v>
      </c>
      <c r="Q44" s="211">
        <f t="shared" si="8"/>
        <v>2.6166593981683386</v>
      </c>
      <c r="R44" s="199"/>
      <c r="AM44" s="523">
        <f t="shared" si="9"/>
        <v>0.96026788202828239</v>
      </c>
      <c r="AN44" s="523">
        <f t="shared" si="10"/>
        <v>5.6953659060264652</v>
      </c>
      <c r="AO44" s="524">
        <f t="shared" si="11"/>
        <v>1.6563915161400562</v>
      </c>
      <c r="AP44" s="524">
        <f t="shared" si="12"/>
        <v>3.0787065078581266</v>
      </c>
      <c r="AQ44" s="525">
        <f t="shared" si="13"/>
        <v>4.7392600951076007</v>
      </c>
      <c r="AR44" s="524">
        <f t="shared" si="14"/>
        <v>4.2129533564801003</v>
      </c>
      <c r="AS44" s="524">
        <f t="shared" si="15"/>
        <v>5.3131361899283824</v>
      </c>
      <c r="AT44" s="519"/>
      <c r="AU44" s="519"/>
    </row>
    <row r="45" spans="1:56">
      <c r="A45" s="198"/>
      <c r="B45" s="200"/>
      <c r="C45" s="200"/>
      <c r="D45" s="200"/>
      <c r="E45" s="200"/>
      <c r="F45" s="200"/>
      <c r="G45" s="200"/>
      <c r="H45" s="200"/>
      <c r="I45" s="200"/>
      <c r="J45" s="200"/>
      <c r="K45" s="200"/>
      <c r="L45" s="200"/>
      <c r="M45" s="200"/>
      <c r="N45" s="206" t="s">
        <v>100</v>
      </c>
      <c r="O45" s="207">
        <f>InfantTrend!R56</f>
        <v>8</v>
      </c>
      <c r="P45" s="207">
        <f>BirthsTrend!R55</f>
        <v>1553</v>
      </c>
      <c r="Q45" s="208">
        <f t="shared" si="8"/>
        <v>5.1513200257565996</v>
      </c>
      <c r="R45" s="199"/>
      <c r="AM45" s="523">
        <f t="shared" si="9"/>
        <v>2.2239743572108828</v>
      </c>
      <c r="AN45" s="523">
        <f t="shared" si="10"/>
        <v>10.150154037471548</v>
      </c>
      <c r="AO45" s="524">
        <f t="shared" si="11"/>
        <v>2.9273456685457169</v>
      </c>
      <c r="AP45" s="524">
        <f t="shared" si="12"/>
        <v>4.9988340117149486</v>
      </c>
      <c r="AQ45" s="525">
        <f t="shared" si="13"/>
        <v>4.7392600951076007</v>
      </c>
      <c r="AR45" s="524">
        <f t="shared" si="14"/>
        <v>4.2129533564801003</v>
      </c>
      <c r="AS45" s="524">
        <f t="shared" si="15"/>
        <v>5.3131361899283824</v>
      </c>
      <c r="AT45" s="519"/>
      <c r="AU45" s="519"/>
    </row>
    <row r="46" spans="1:56">
      <c r="A46" s="198"/>
      <c r="B46" s="200"/>
      <c r="C46" s="200"/>
      <c r="D46" s="200"/>
      <c r="E46" s="200"/>
      <c r="F46" s="200"/>
      <c r="G46" s="200"/>
      <c r="H46" s="200"/>
      <c r="I46" s="200"/>
      <c r="J46" s="200"/>
      <c r="K46" s="200"/>
      <c r="L46" s="200"/>
      <c r="M46" s="200"/>
      <c r="N46" s="209" t="s">
        <v>101</v>
      </c>
      <c r="O46" s="210">
        <f>InfantTrend!R57</f>
        <v>10</v>
      </c>
      <c r="P46" s="210">
        <f>BirthsTrend!R56</f>
        <v>2182</v>
      </c>
      <c r="Q46" s="211">
        <f t="shared" si="8"/>
        <v>4.5829514207149407</v>
      </c>
      <c r="R46" s="199"/>
      <c r="AM46" s="523">
        <f t="shared" si="9"/>
        <v>2.1977033437820501</v>
      </c>
      <c r="AN46" s="523">
        <f t="shared" si="10"/>
        <v>8.4282108350218969</v>
      </c>
      <c r="AO46" s="524">
        <f t="shared" si="11"/>
        <v>2.3852480769328905</v>
      </c>
      <c r="AP46" s="524">
        <f t="shared" si="12"/>
        <v>3.8452594143069563</v>
      </c>
      <c r="AQ46" s="525">
        <f t="shared" si="13"/>
        <v>4.7392600951076007</v>
      </c>
      <c r="AR46" s="524">
        <f t="shared" si="14"/>
        <v>4.2129533564801003</v>
      </c>
      <c r="AS46" s="524">
        <f t="shared" si="15"/>
        <v>5.3131361899283824</v>
      </c>
      <c r="AT46" s="519"/>
      <c r="AU46" s="519"/>
    </row>
    <row r="47" spans="1:56">
      <c r="A47" s="198"/>
      <c r="B47" s="200"/>
      <c r="C47" s="200"/>
      <c r="D47" s="200"/>
      <c r="E47" s="200"/>
      <c r="F47" s="200"/>
      <c r="G47" s="200"/>
      <c r="H47" s="200"/>
      <c r="I47" s="200"/>
      <c r="J47" s="200"/>
      <c r="K47" s="200"/>
      <c r="L47" s="200"/>
      <c r="M47" s="200"/>
      <c r="N47" s="206" t="s">
        <v>102</v>
      </c>
      <c r="O47" s="207">
        <f>InfantTrend!R58</f>
        <v>9</v>
      </c>
      <c r="P47" s="207">
        <f>BirthsTrend!R57</f>
        <v>845</v>
      </c>
      <c r="Q47" s="208">
        <f t="shared" si="8"/>
        <v>10.650887573964496</v>
      </c>
      <c r="R47" s="199"/>
      <c r="AM47" s="523">
        <f t="shared" si="9"/>
        <v>4.8702640205660765</v>
      </c>
      <c r="AN47" s="523">
        <f t="shared" si="10"/>
        <v>20.218702309371796</v>
      </c>
      <c r="AO47" s="524">
        <f t="shared" si="11"/>
        <v>5.7806235533984198</v>
      </c>
      <c r="AP47" s="524">
        <f t="shared" si="12"/>
        <v>9.5678147354072998</v>
      </c>
      <c r="AQ47" s="525">
        <f t="shared" si="13"/>
        <v>4.7392600951076007</v>
      </c>
      <c r="AR47" s="524">
        <f t="shared" si="14"/>
        <v>4.2129533564801003</v>
      </c>
      <c r="AS47" s="524">
        <f t="shared" si="15"/>
        <v>5.3131361899283824</v>
      </c>
      <c r="AT47" s="519"/>
      <c r="AU47" s="519"/>
    </row>
    <row r="48" spans="1:56">
      <c r="A48" s="198"/>
      <c r="B48" s="200"/>
      <c r="C48" s="200"/>
      <c r="D48" s="200"/>
      <c r="E48" s="200"/>
      <c r="F48" s="200"/>
      <c r="G48" s="200"/>
      <c r="H48" s="200"/>
      <c r="I48" s="200"/>
      <c r="J48" s="200"/>
      <c r="K48" s="200"/>
      <c r="L48" s="200"/>
      <c r="M48" s="200"/>
      <c r="N48" s="209" t="s">
        <v>103</v>
      </c>
      <c r="O48" s="210">
        <f>InfantTrend!R59</f>
        <v>13</v>
      </c>
      <c r="P48" s="210">
        <f>BirthsTrend!R58</f>
        <v>3833</v>
      </c>
      <c r="Q48" s="211">
        <f t="shared" si="8"/>
        <v>3.3915992695016954</v>
      </c>
      <c r="R48" s="199"/>
      <c r="AM48" s="523">
        <f t="shared" si="9"/>
        <v>1.8058837701549186</v>
      </c>
      <c r="AN48" s="523">
        <f t="shared" si="10"/>
        <v>5.7997380428277792</v>
      </c>
      <c r="AO48" s="524">
        <f t="shared" si="11"/>
        <v>1.5857154993467768</v>
      </c>
      <c r="AP48" s="524">
        <f t="shared" si="12"/>
        <v>2.4081387733260837</v>
      </c>
      <c r="AQ48" s="525">
        <f t="shared" si="13"/>
        <v>4.7392600951076007</v>
      </c>
      <c r="AR48" s="524">
        <f t="shared" si="14"/>
        <v>4.2129533564801003</v>
      </c>
      <c r="AS48" s="524">
        <f t="shared" si="15"/>
        <v>5.3131361899283824</v>
      </c>
      <c r="AT48" s="519"/>
      <c r="AU48" s="519"/>
    </row>
    <row r="49" spans="1:47">
      <c r="A49" s="198"/>
      <c r="B49" s="200"/>
      <c r="C49" s="200"/>
      <c r="D49" s="200"/>
      <c r="E49" s="200"/>
      <c r="F49" s="200"/>
      <c r="G49" s="200"/>
      <c r="H49" s="200"/>
      <c r="I49" s="200"/>
      <c r="J49" s="200"/>
      <c r="K49" s="200"/>
      <c r="L49" s="200"/>
      <c r="M49" s="200"/>
      <c r="N49" s="206" t="s">
        <v>104</v>
      </c>
      <c r="O49" s="207">
        <f>InfantTrend!R60</f>
        <v>7</v>
      </c>
      <c r="P49" s="207">
        <f>BirthsTrend!R59</f>
        <v>2041</v>
      </c>
      <c r="Q49" s="208">
        <f t="shared" si="8"/>
        <v>3.4296913277804997</v>
      </c>
      <c r="R49" s="199"/>
      <c r="AM49" s="523">
        <f t="shared" si="9"/>
        <v>1.3789137930033639</v>
      </c>
      <c r="AN49" s="523">
        <f t="shared" si="10"/>
        <v>7.066474944489161</v>
      </c>
      <c r="AO49" s="524">
        <f t="shared" si="11"/>
        <v>2.0507775347771355</v>
      </c>
      <c r="AP49" s="524">
        <f t="shared" si="12"/>
        <v>3.6367836167086613</v>
      </c>
      <c r="AQ49" s="525">
        <f t="shared" si="13"/>
        <v>4.7392600951076007</v>
      </c>
      <c r="AR49" s="524">
        <f t="shared" si="14"/>
        <v>4.2129533564801003</v>
      </c>
      <c r="AS49" s="524">
        <f t="shared" si="15"/>
        <v>5.3131361899283824</v>
      </c>
      <c r="AT49" s="519"/>
      <c r="AU49" s="519"/>
    </row>
    <row r="50" spans="1:47">
      <c r="A50" s="198"/>
      <c r="B50" s="200"/>
      <c r="C50" s="200"/>
      <c r="D50" s="200"/>
      <c r="E50" s="200"/>
      <c r="F50" s="200"/>
      <c r="G50" s="200"/>
      <c r="H50" s="200"/>
      <c r="I50" s="200"/>
      <c r="J50" s="200"/>
      <c r="K50" s="200"/>
      <c r="L50" s="200"/>
      <c r="M50" s="200"/>
      <c r="N50" s="209" t="s">
        <v>105</v>
      </c>
      <c r="O50" s="210">
        <f>InfantTrend!R61</f>
        <v>0</v>
      </c>
      <c r="P50" s="210">
        <f>BirthsTrend!R60</f>
        <v>513</v>
      </c>
      <c r="Q50" s="211">
        <f t="shared" si="8"/>
        <v>0</v>
      </c>
      <c r="R50" s="199"/>
      <c r="AM50" s="523">
        <f t="shared" si="9"/>
        <v>0</v>
      </c>
      <c r="AN50" s="523">
        <f t="shared" si="10"/>
        <v>7.1907981561675154</v>
      </c>
      <c r="AO50" s="524">
        <f t="shared" si="11"/>
        <v>0</v>
      </c>
      <c r="AP50" s="524">
        <f t="shared" si="12"/>
        <v>7.1907981561675154</v>
      </c>
      <c r="AQ50" s="525">
        <f t="shared" si="13"/>
        <v>4.7392600951076007</v>
      </c>
      <c r="AR50" s="524">
        <f t="shared" si="14"/>
        <v>4.2129533564801003</v>
      </c>
      <c r="AS50" s="524">
        <f t="shared" si="15"/>
        <v>5.3131361899283824</v>
      </c>
      <c r="AT50" s="519"/>
      <c r="AU50" s="519"/>
    </row>
    <row r="51" spans="1:47">
      <c r="A51" s="198"/>
      <c r="B51" s="200"/>
      <c r="C51" s="200"/>
      <c r="D51" s="200"/>
      <c r="E51" s="200"/>
      <c r="F51" s="200"/>
      <c r="G51" s="200"/>
      <c r="H51" s="200"/>
      <c r="I51" s="200"/>
      <c r="J51" s="200"/>
      <c r="K51" s="200"/>
      <c r="L51" s="200"/>
      <c r="M51" s="200"/>
      <c r="N51" s="206" t="s">
        <v>106</v>
      </c>
      <c r="O51" s="207">
        <f>InfantTrend!R62</f>
        <v>4</v>
      </c>
      <c r="P51" s="207">
        <f>BirthsTrend!R61</f>
        <v>1541</v>
      </c>
      <c r="Q51" s="208">
        <f t="shared" si="8"/>
        <v>2.5957170668397143</v>
      </c>
      <c r="R51" s="199"/>
      <c r="AM51" s="523">
        <f t="shared" si="9"/>
        <v>0.70724553771987364</v>
      </c>
      <c r="AN51" s="523">
        <f t="shared" si="10"/>
        <v>6.6460666290744301</v>
      </c>
      <c r="AO51" s="524">
        <f t="shared" si="11"/>
        <v>1.8884715291198406</v>
      </c>
      <c r="AP51" s="524">
        <f t="shared" si="12"/>
        <v>4.0503495622347163</v>
      </c>
      <c r="AQ51" s="525">
        <f t="shared" si="13"/>
        <v>4.7392600951076007</v>
      </c>
      <c r="AR51" s="524">
        <f t="shared" si="14"/>
        <v>4.2129533564801003</v>
      </c>
      <c r="AS51" s="524">
        <f t="shared" si="15"/>
        <v>5.3131361899283824</v>
      </c>
      <c r="AT51" s="519"/>
      <c r="AU51" s="519"/>
    </row>
    <row r="52" spans="1:47">
      <c r="A52" s="198"/>
      <c r="B52" s="200"/>
      <c r="C52" s="200"/>
      <c r="D52" s="200"/>
      <c r="E52" s="200"/>
      <c r="F52" s="200"/>
      <c r="G52" s="200"/>
      <c r="H52" s="200"/>
      <c r="I52" s="200"/>
      <c r="J52" s="200"/>
      <c r="K52" s="200"/>
      <c r="L52" s="200"/>
      <c r="M52" s="200"/>
      <c r="N52" s="209" t="s">
        <v>107</v>
      </c>
      <c r="O52" s="210">
        <f>InfantTrend!R63</f>
        <v>2</v>
      </c>
      <c r="P52" s="210">
        <f>BirthsTrend!R62</f>
        <v>419</v>
      </c>
      <c r="Q52" s="211">
        <f t="shared" si="8"/>
        <v>4.7732696897374707</v>
      </c>
      <c r="R52" s="199"/>
      <c r="AM52" s="523">
        <f t="shared" si="9"/>
        <v>0.57806510392354449</v>
      </c>
      <c r="AN52" s="523">
        <f t="shared" si="10"/>
        <v>17.242691331083435</v>
      </c>
      <c r="AO52" s="524">
        <f t="shared" si="11"/>
        <v>4.1952045858139257</v>
      </c>
      <c r="AP52" s="524">
        <f t="shared" si="12"/>
        <v>12.469421641345964</v>
      </c>
      <c r="AQ52" s="525">
        <f t="shared" si="13"/>
        <v>4.7392600951076007</v>
      </c>
      <c r="AR52" s="524">
        <f t="shared" si="14"/>
        <v>4.2129533564801003</v>
      </c>
      <c r="AS52" s="524">
        <f t="shared" si="15"/>
        <v>5.3131361899283824</v>
      </c>
      <c r="AT52" s="519"/>
      <c r="AU52" s="519"/>
    </row>
    <row r="53" spans="1:47">
      <c r="A53" s="198"/>
      <c r="B53" s="200"/>
      <c r="C53" s="200"/>
      <c r="D53" s="200"/>
      <c r="E53" s="200"/>
      <c r="F53" s="200"/>
      <c r="G53" s="200"/>
      <c r="H53" s="200"/>
      <c r="I53" s="200"/>
      <c r="J53" s="200"/>
      <c r="K53" s="200"/>
      <c r="L53" s="200"/>
      <c r="M53" s="200"/>
      <c r="N53" s="206" t="s">
        <v>108</v>
      </c>
      <c r="O53" s="207">
        <f>InfantTrend!R64</f>
        <v>24</v>
      </c>
      <c r="P53" s="207">
        <f>BirthsTrend!R63</f>
        <v>6032</v>
      </c>
      <c r="Q53" s="208">
        <f t="shared" si="8"/>
        <v>3.9787798408488064</v>
      </c>
      <c r="R53" s="199"/>
      <c r="AM53" s="523">
        <f t="shared" si="9"/>
        <v>2.549279319410886</v>
      </c>
      <c r="AN53" s="523">
        <f t="shared" si="10"/>
        <v>5.9201090175320292</v>
      </c>
      <c r="AO53" s="524">
        <f t="shared" si="11"/>
        <v>1.4295005214379204</v>
      </c>
      <c r="AP53" s="524">
        <f t="shared" si="12"/>
        <v>1.9413291766832228</v>
      </c>
      <c r="AQ53" s="525">
        <f t="shared" si="13"/>
        <v>4.7392600951076007</v>
      </c>
      <c r="AR53" s="524">
        <f t="shared" si="14"/>
        <v>4.2129533564801003</v>
      </c>
      <c r="AS53" s="524">
        <f t="shared" si="15"/>
        <v>5.3131361899283824</v>
      </c>
      <c r="AT53" s="519"/>
      <c r="AU53" s="519"/>
    </row>
    <row r="54" spans="1:47">
      <c r="A54" s="198"/>
      <c r="B54" s="200"/>
      <c r="C54" s="200"/>
      <c r="D54" s="200"/>
      <c r="E54" s="200"/>
      <c r="F54" s="200"/>
      <c r="G54" s="200"/>
      <c r="H54" s="200"/>
      <c r="I54" s="200"/>
      <c r="J54" s="200"/>
      <c r="K54" s="200"/>
      <c r="L54" s="200"/>
      <c r="M54" s="200"/>
      <c r="N54" s="209" t="s">
        <v>109</v>
      </c>
      <c r="O54" s="210">
        <f>InfantTrend!R65</f>
        <v>1</v>
      </c>
      <c r="P54" s="210">
        <f>BirthsTrend!R64</f>
        <v>626</v>
      </c>
      <c r="Q54" s="211">
        <f t="shared" si="8"/>
        <v>1.5974440894568689</v>
      </c>
      <c r="R54" s="199"/>
      <c r="AM54" s="523">
        <f t="shared" si="9"/>
        <v>4.0443782722507829E-2</v>
      </c>
      <c r="AN54" s="523">
        <f t="shared" si="10"/>
        <v>8.9003888034167691</v>
      </c>
      <c r="AO54" s="524">
        <f t="shared" si="11"/>
        <v>1.557000306734361</v>
      </c>
      <c r="AP54" s="524">
        <f t="shared" si="12"/>
        <v>7.3029447139599002</v>
      </c>
      <c r="AQ54" s="525">
        <f t="shared" si="13"/>
        <v>4.7392600951076007</v>
      </c>
      <c r="AR54" s="524">
        <f t="shared" si="14"/>
        <v>4.2129533564801003</v>
      </c>
      <c r="AS54" s="524">
        <f t="shared" si="15"/>
        <v>5.3131361899283824</v>
      </c>
      <c r="AT54" s="519"/>
      <c r="AU54" s="519"/>
    </row>
    <row r="55" spans="1:47">
      <c r="A55" s="198"/>
      <c r="B55" s="200"/>
      <c r="C55" s="200"/>
      <c r="D55" s="200"/>
      <c r="E55" s="200"/>
      <c r="F55" s="200"/>
      <c r="G55" s="200"/>
      <c r="H55" s="200"/>
      <c r="I55" s="200"/>
      <c r="J55" s="200"/>
      <c r="K55" s="200"/>
      <c r="L55" s="200"/>
      <c r="M55" s="200"/>
      <c r="N55" s="206" t="s">
        <v>110</v>
      </c>
      <c r="O55" s="207">
        <f>InfantTrend!R66</f>
        <v>15</v>
      </c>
      <c r="P55" s="207">
        <f>BirthsTrend!R65</f>
        <v>3620</v>
      </c>
      <c r="Q55" s="208">
        <f t="shared" si="8"/>
        <v>4.1436464088397784</v>
      </c>
      <c r="R55" s="199"/>
      <c r="AM55" s="523">
        <f t="shared" si="9"/>
        <v>2.3191674399953901</v>
      </c>
      <c r="AN55" s="523">
        <f t="shared" si="10"/>
        <v>6.8343146053828292</v>
      </c>
      <c r="AO55" s="524">
        <f t="shared" si="11"/>
        <v>1.8244789688443883</v>
      </c>
      <c r="AP55" s="524">
        <f t="shared" si="12"/>
        <v>2.6906681965430508</v>
      </c>
      <c r="AQ55" s="525">
        <f t="shared" si="13"/>
        <v>4.7392600951076007</v>
      </c>
      <c r="AR55" s="524">
        <f t="shared" si="14"/>
        <v>4.2129533564801003</v>
      </c>
      <c r="AS55" s="524">
        <f t="shared" si="15"/>
        <v>5.3131361899283824</v>
      </c>
      <c r="AT55" s="519"/>
      <c r="AU55" s="519"/>
    </row>
    <row r="56" spans="1:47">
      <c r="A56" s="198"/>
      <c r="B56" s="200"/>
      <c r="C56" s="200"/>
      <c r="D56" s="200"/>
      <c r="E56" s="200"/>
      <c r="F56" s="200"/>
      <c r="G56" s="200"/>
      <c r="H56" s="200"/>
      <c r="I56" s="200"/>
      <c r="J56" s="200"/>
      <c r="K56" s="200"/>
      <c r="L56" s="200"/>
      <c r="M56" s="200"/>
      <c r="N56" s="212" t="s">
        <v>69</v>
      </c>
      <c r="O56" s="213">
        <f>InfantTrend!R67</f>
        <v>1</v>
      </c>
      <c r="P56" s="213">
        <f>BirthsTrend!R66</f>
        <v>192</v>
      </c>
      <c r="Q56" s="362" t="s">
        <v>139</v>
      </c>
      <c r="R56" s="199"/>
      <c r="AM56" s="523"/>
      <c r="AN56" s="523"/>
      <c r="AO56" s="527"/>
      <c r="AP56" s="527"/>
      <c r="AQ56" s="527"/>
      <c r="AR56" s="527"/>
      <c r="AS56" s="527"/>
      <c r="AT56" s="519"/>
      <c r="AU56" s="519"/>
    </row>
    <row r="57" spans="1:47">
      <c r="A57" s="198"/>
      <c r="B57" s="200"/>
      <c r="C57" s="200"/>
      <c r="D57" s="200"/>
      <c r="E57" s="200"/>
      <c r="F57" s="200"/>
      <c r="G57" s="200"/>
      <c r="H57" s="200"/>
      <c r="I57" s="200"/>
      <c r="J57" s="200"/>
      <c r="K57" s="200"/>
      <c r="L57" s="200"/>
      <c r="M57" s="200"/>
      <c r="N57" s="214" t="s">
        <v>17</v>
      </c>
      <c r="O57" s="215">
        <f>SUM(O36:O56)</f>
        <v>294</v>
      </c>
      <c r="P57" s="215">
        <f>SUM(P36:P56)</f>
        <v>62035</v>
      </c>
      <c r="Q57" s="216">
        <f>O57/P57*1000</f>
        <v>4.7392600951076007</v>
      </c>
      <c r="R57" s="199"/>
      <c r="AM57" s="528">
        <f>IF(O57=0,0,IF(O57&lt;389,CHIINV(0.5+$AN$5/200,2*O57)/2,O57*(1-1/(9*O57)-NORMSINV(0.5+$AN$5/200)/3/SQRT(O57))^3))/P57*1000</f>
        <v>4.2129533564801003</v>
      </c>
      <c r="AN57" s="528">
        <f>IF(O57&lt;389,CHIINV(0.5-$AN$5/200,2*O57+2)/2,(O57+1)*(1-1/(9*(O57+1))+NORMSINV(0.5+$AN$5/200)/3/SQRT(O57+1))^3)/P57*1000</f>
        <v>5.3131361899283824</v>
      </c>
      <c r="AO57" s="529">
        <f>Q57-AM57</f>
        <v>0.52630673862750044</v>
      </c>
      <c r="AP57" s="529">
        <f>AN57-Q57</f>
        <v>0.57387609482078172</v>
      </c>
      <c r="AQ57" s="527"/>
      <c r="AR57" s="527"/>
      <c r="AS57" s="527"/>
      <c r="AT57" s="519"/>
      <c r="AU57" s="519"/>
    </row>
    <row r="58" spans="1:47">
      <c r="A58" s="198"/>
      <c r="B58" s="200"/>
      <c r="C58" s="200"/>
      <c r="D58" s="200"/>
      <c r="E58" s="200"/>
      <c r="F58" s="200"/>
      <c r="G58" s="200"/>
      <c r="H58" s="200"/>
      <c r="I58" s="200"/>
      <c r="J58" s="200"/>
      <c r="K58" s="200"/>
      <c r="L58" s="200"/>
      <c r="M58" s="200"/>
      <c r="N58" s="207"/>
      <c r="O58" s="207"/>
      <c r="P58" s="207"/>
      <c r="Q58" s="207"/>
      <c r="R58" s="199"/>
      <c r="AM58" s="527"/>
      <c r="AN58" s="527"/>
      <c r="AO58" s="527"/>
      <c r="AP58" s="527"/>
      <c r="AQ58" s="527"/>
      <c r="AR58" s="527"/>
      <c r="AS58" s="527"/>
      <c r="AT58" s="519"/>
      <c r="AU58" s="519"/>
    </row>
    <row r="59" spans="1:47">
      <c r="A59" s="217"/>
      <c r="B59" s="218"/>
      <c r="C59" s="218"/>
      <c r="D59" s="218"/>
      <c r="E59" s="218"/>
      <c r="F59" s="218"/>
      <c r="G59" s="218"/>
      <c r="H59" s="218"/>
      <c r="I59" s="218"/>
      <c r="J59" s="218"/>
      <c r="K59" s="218"/>
      <c r="L59" s="218"/>
      <c r="M59" s="218"/>
      <c r="N59" s="220"/>
      <c r="O59" s="220"/>
      <c r="P59" s="220"/>
      <c r="Q59" s="220"/>
      <c r="R59" s="219"/>
      <c r="AM59" s="527"/>
      <c r="AN59" s="527"/>
      <c r="AO59" s="527"/>
      <c r="AP59" s="527"/>
      <c r="AQ59" s="527"/>
      <c r="AR59" s="527"/>
      <c r="AS59" s="527"/>
      <c r="AT59" s="519"/>
      <c r="AU59" s="519"/>
    </row>
    <row r="60" spans="1:47">
      <c r="N60" s="190"/>
      <c r="O60" s="190"/>
      <c r="P60" s="190"/>
      <c r="Q60" s="190"/>
      <c r="AM60" s="527"/>
      <c r="AN60" s="527"/>
      <c r="AO60" s="527"/>
      <c r="AP60" s="527"/>
      <c r="AQ60" s="527"/>
      <c r="AR60" s="527"/>
      <c r="AS60" s="527"/>
      <c r="AT60" s="519"/>
      <c r="AU60" s="519"/>
    </row>
    <row r="61" spans="1:47">
      <c r="A61" s="194"/>
      <c r="B61" s="195"/>
      <c r="C61" s="195"/>
      <c r="D61" s="195"/>
      <c r="E61" s="195"/>
      <c r="F61" s="195"/>
      <c r="G61" s="195"/>
      <c r="H61" s="195"/>
      <c r="I61" s="195"/>
      <c r="J61" s="195"/>
      <c r="K61" s="195"/>
      <c r="L61" s="195"/>
      <c r="M61" s="195"/>
      <c r="N61" s="196"/>
      <c r="O61" s="196"/>
      <c r="P61" s="196"/>
      <c r="Q61" s="196"/>
      <c r="R61" s="197"/>
      <c r="AM61" s="527"/>
      <c r="AN61" s="527"/>
      <c r="AO61" s="527"/>
      <c r="AP61" s="527"/>
      <c r="AQ61" s="527"/>
      <c r="AR61" s="527"/>
      <c r="AS61" s="527"/>
      <c r="AT61" s="519"/>
      <c r="AU61" s="519"/>
    </row>
    <row r="62" spans="1:47" ht="21.75" customHeight="1">
      <c r="A62" s="198"/>
      <c r="B62" s="670" t="str">
        <f>Contents!E45</f>
        <v xml:space="preserve">Figure 11: Rate of sudden infant death syndrome (SIDS) by district health board, 2008−2012
</v>
      </c>
      <c r="C62" s="670"/>
      <c r="D62" s="670"/>
      <c r="E62" s="670"/>
      <c r="F62" s="670"/>
      <c r="G62" s="670"/>
      <c r="H62" s="670"/>
      <c r="I62" s="670"/>
      <c r="J62" s="670"/>
      <c r="K62" s="670"/>
      <c r="L62" s="670"/>
      <c r="M62" s="670"/>
      <c r="N62" s="670"/>
      <c r="O62" s="670"/>
      <c r="P62" s="670"/>
      <c r="Q62" s="670"/>
      <c r="R62" s="199"/>
      <c r="AM62" s="527"/>
      <c r="AN62" s="527"/>
      <c r="AO62" s="527"/>
      <c r="AP62" s="527"/>
      <c r="AQ62" s="527"/>
      <c r="AR62" s="527"/>
      <c r="AS62" s="527"/>
      <c r="AT62" s="519"/>
      <c r="AU62" s="519"/>
    </row>
    <row r="63" spans="1:47">
      <c r="A63" s="198"/>
      <c r="B63" s="200"/>
      <c r="C63" s="200"/>
      <c r="D63" s="200"/>
      <c r="E63" s="200"/>
      <c r="F63" s="200"/>
      <c r="G63" s="200"/>
      <c r="H63" s="200"/>
      <c r="I63" s="200"/>
      <c r="J63" s="200"/>
      <c r="K63" s="200"/>
      <c r="L63" s="200"/>
      <c r="M63" s="200"/>
      <c r="N63" s="201" t="s">
        <v>170</v>
      </c>
      <c r="O63" s="202" t="s">
        <v>34</v>
      </c>
      <c r="P63" s="202" t="s">
        <v>50</v>
      </c>
      <c r="Q63" s="202" t="s">
        <v>49</v>
      </c>
      <c r="R63" s="199"/>
      <c r="AM63" s="522" t="s">
        <v>373</v>
      </c>
      <c r="AN63" s="522" t="s">
        <v>374</v>
      </c>
      <c r="AO63" s="522" t="s">
        <v>367</v>
      </c>
      <c r="AP63" s="522" t="s">
        <v>368</v>
      </c>
      <c r="AQ63" s="522" t="s">
        <v>353</v>
      </c>
      <c r="AR63" s="522" t="s">
        <v>375</v>
      </c>
      <c r="AS63" s="522" t="s">
        <v>376</v>
      </c>
      <c r="AT63" s="519"/>
      <c r="AU63" s="519"/>
    </row>
    <row r="64" spans="1:47">
      <c r="A64" s="198"/>
      <c r="B64" s="200"/>
      <c r="C64" s="200"/>
      <c r="D64" s="200"/>
      <c r="E64" s="200"/>
      <c r="F64" s="200"/>
      <c r="G64" s="200"/>
      <c r="H64" s="200"/>
      <c r="I64" s="200"/>
      <c r="J64" s="200"/>
      <c r="K64" s="200"/>
      <c r="L64" s="200"/>
      <c r="M64" s="200"/>
      <c r="N64" s="203" t="s">
        <v>91</v>
      </c>
      <c r="O64" s="204">
        <f>SidsTrend!O47</f>
        <v>13</v>
      </c>
      <c r="P64" s="204">
        <f>SidsTrend!P47</f>
        <v>11705</v>
      </c>
      <c r="Q64" s="205">
        <f>SidsTrend!Q47</f>
        <v>1.1106364801366937</v>
      </c>
      <c r="R64" s="199"/>
      <c r="AM64" s="523">
        <f t="shared" ref="AM64:AM83" si="16">IF(O64=0,0,IF(O64&lt;389,CHIINV(0.5+$AN$5/200,2*O64)/2,O64*(1-1/(9*O64)-NORMSINV(0.5+$AN$5/200)/3/SQRT(O64))^3))/P64*1000</f>
        <v>0.59136715002168327</v>
      </c>
      <c r="AN64" s="523">
        <f t="shared" ref="AN64:AN83" si="17">IF(O64&lt;389,CHIINV(0.5-$AN$5/200,2*O64+2)/2,(O64+1)*(1-1/(9*(O64+1))+NORMSINV(0.5+$AN$5/200)/3/SQRT(O64+1))^3)/P64*1000</f>
        <v>1.8992222057376229</v>
      </c>
      <c r="AO64" s="524">
        <f t="shared" ref="AO64:AO83" si="18">Q64-AM64</f>
        <v>0.51926933011501042</v>
      </c>
      <c r="AP64" s="524">
        <f t="shared" ref="AP64:AP83" si="19">AN64-Q64</f>
        <v>0.78858572560092921</v>
      </c>
      <c r="AQ64" s="525">
        <f t="shared" ref="AQ64:AQ83" si="20">Q$85</f>
        <v>0.5101944407702047</v>
      </c>
      <c r="AR64" s="524">
        <f t="shared" ref="AR64:AR83" si="21">AM$85</f>
        <v>0.43465403354425525</v>
      </c>
      <c r="AS64" s="524">
        <f t="shared" ref="AS64:AS83" si="22">AN$85</f>
        <v>0.59508962030314838</v>
      </c>
      <c r="AT64" s="519"/>
      <c r="AU64" s="519"/>
    </row>
    <row r="65" spans="1:47">
      <c r="A65" s="198"/>
      <c r="B65" s="200"/>
      <c r="C65" s="200"/>
      <c r="D65" s="200"/>
      <c r="E65" s="200"/>
      <c r="F65" s="200"/>
      <c r="G65" s="200"/>
      <c r="H65" s="200"/>
      <c r="I65" s="200"/>
      <c r="J65" s="200"/>
      <c r="K65" s="200"/>
      <c r="L65" s="200"/>
      <c r="M65" s="200"/>
      <c r="N65" s="206" t="s">
        <v>92</v>
      </c>
      <c r="O65" s="207">
        <f>SidsTrend!O48</f>
        <v>10</v>
      </c>
      <c r="P65" s="207">
        <f>SidsTrend!P48</f>
        <v>39574</v>
      </c>
      <c r="Q65" s="208">
        <f>SidsTrend!Q48</f>
        <v>0.25269116086319304</v>
      </c>
      <c r="R65" s="199"/>
      <c r="AM65" s="523">
        <f t="shared" si="16"/>
        <v>0.12117523364159381</v>
      </c>
      <c r="AN65" s="523">
        <f t="shared" si="17"/>
        <v>0.46470804169449076</v>
      </c>
      <c r="AO65" s="524">
        <f t="shared" si="18"/>
        <v>0.13151592722159922</v>
      </c>
      <c r="AP65" s="524">
        <f t="shared" si="19"/>
        <v>0.21201688083129772</v>
      </c>
      <c r="AQ65" s="525">
        <f t="shared" si="20"/>
        <v>0.5101944407702047</v>
      </c>
      <c r="AR65" s="524">
        <f t="shared" si="21"/>
        <v>0.43465403354425525</v>
      </c>
      <c r="AS65" s="524">
        <f t="shared" si="22"/>
        <v>0.59508962030314838</v>
      </c>
      <c r="AT65" s="519"/>
      <c r="AU65" s="519"/>
    </row>
    <row r="66" spans="1:47">
      <c r="A66" s="198"/>
      <c r="B66" s="200"/>
      <c r="C66" s="200"/>
      <c r="D66" s="200"/>
      <c r="E66" s="200"/>
      <c r="F66" s="200"/>
      <c r="G66" s="200"/>
      <c r="H66" s="200"/>
      <c r="I66" s="200"/>
      <c r="J66" s="200"/>
      <c r="K66" s="200"/>
      <c r="L66" s="200"/>
      <c r="M66" s="200"/>
      <c r="N66" s="209" t="s">
        <v>93</v>
      </c>
      <c r="O66" s="210">
        <f>SidsTrend!O49</f>
        <v>13</v>
      </c>
      <c r="P66" s="210">
        <f>SidsTrend!P49</f>
        <v>33100</v>
      </c>
      <c r="Q66" s="211">
        <f>SidsTrend!Q49</f>
        <v>0.39274924471299094</v>
      </c>
      <c r="R66" s="199"/>
      <c r="AM66" s="523">
        <f t="shared" si="16"/>
        <v>0.20912243175238077</v>
      </c>
      <c r="AN66" s="523">
        <f t="shared" si="17"/>
        <v>0.67161316973289664</v>
      </c>
      <c r="AO66" s="524">
        <f t="shared" si="18"/>
        <v>0.18362681296061018</v>
      </c>
      <c r="AP66" s="524">
        <f t="shared" si="19"/>
        <v>0.2788639250199057</v>
      </c>
      <c r="AQ66" s="525">
        <f t="shared" si="20"/>
        <v>0.5101944407702047</v>
      </c>
      <c r="AR66" s="524">
        <f t="shared" si="21"/>
        <v>0.43465403354425525</v>
      </c>
      <c r="AS66" s="524">
        <f t="shared" si="22"/>
        <v>0.59508962030314838</v>
      </c>
      <c r="AT66" s="519"/>
      <c r="AU66" s="519"/>
    </row>
    <row r="67" spans="1:47">
      <c r="A67" s="198"/>
      <c r="B67" s="200"/>
      <c r="C67" s="200"/>
      <c r="D67" s="200"/>
      <c r="E67" s="200"/>
      <c r="F67" s="200"/>
      <c r="G67" s="200"/>
      <c r="H67" s="200"/>
      <c r="I67" s="200"/>
      <c r="J67" s="200"/>
      <c r="K67" s="200"/>
      <c r="L67" s="200"/>
      <c r="M67" s="200"/>
      <c r="N67" s="206" t="s">
        <v>94</v>
      </c>
      <c r="O67" s="207">
        <f>SidsTrend!O50</f>
        <v>26</v>
      </c>
      <c r="P67" s="207">
        <f>SidsTrend!P50</f>
        <v>43859</v>
      </c>
      <c r="Q67" s="208">
        <f>SidsTrend!Q50</f>
        <v>0.59280877356984885</v>
      </c>
      <c r="R67" s="199"/>
      <c r="AM67" s="523">
        <f t="shared" si="16"/>
        <v>0.38724237250270965</v>
      </c>
      <c r="AN67" s="523">
        <f t="shared" si="17"/>
        <v>0.86860220440787572</v>
      </c>
      <c r="AO67" s="524">
        <f t="shared" si="18"/>
        <v>0.20556640106713919</v>
      </c>
      <c r="AP67" s="524">
        <f t="shared" si="19"/>
        <v>0.27579343083802688</v>
      </c>
      <c r="AQ67" s="525">
        <f t="shared" si="20"/>
        <v>0.5101944407702047</v>
      </c>
      <c r="AR67" s="524">
        <f t="shared" si="21"/>
        <v>0.43465403354425525</v>
      </c>
      <c r="AS67" s="524">
        <f t="shared" si="22"/>
        <v>0.59508962030314838</v>
      </c>
      <c r="AT67" s="519"/>
      <c r="AU67" s="519"/>
    </row>
    <row r="68" spans="1:47">
      <c r="A68" s="198"/>
      <c r="B68" s="200"/>
      <c r="C68" s="200"/>
      <c r="D68" s="200"/>
      <c r="E68" s="200"/>
      <c r="F68" s="200"/>
      <c r="G68" s="200"/>
      <c r="H68" s="200"/>
      <c r="I68" s="200"/>
      <c r="J68" s="200"/>
      <c r="K68" s="200"/>
      <c r="L68" s="200"/>
      <c r="M68" s="200"/>
      <c r="N68" s="209" t="s">
        <v>95</v>
      </c>
      <c r="O68" s="210">
        <f>SidsTrend!O51</f>
        <v>17</v>
      </c>
      <c r="P68" s="210">
        <f>SidsTrend!P51</f>
        <v>27974</v>
      </c>
      <c r="Q68" s="211">
        <f>SidsTrend!Q51</f>
        <v>0.60770715664545649</v>
      </c>
      <c r="R68" s="199"/>
      <c r="AM68" s="523">
        <f t="shared" si="16"/>
        <v>0.35401181345561195</v>
      </c>
      <c r="AN68" s="523">
        <f t="shared" si="17"/>
        <v>0.9729980273077361</v>
      </c>
      <c r="AO68" s="524">
        <f t="shared" si="18"/>
        <v>0.25369534318984455</v>
      </c>
      <c r="AP68" s="524">
        <f t="shared" si="19"/>
        <v>0.36529087066227961</v>
      </c>
      <c r="AQ68" s="525">
        <f t="shared" si="20"/>
        <v>0.5101944407702047</v>
      </c>
      <c r="AR68" s="524">
        <f t="shared" si="21"/>
        <v>0.43465403354425525</v>
      </c>
      <c r="AS68" s="524">
        <f t="shared" si="22"/>
        <v>0.59508962030314838</v>
      </c>
      <c r="AT68" s="519"/>
      <c r="AU68" s="519"/>
    </row>
    <row r="69" spans="1:47">
      <c r="A69" s="198"/>
      <c r="B69" s="200"/>
      <c r="C69" s="200"/>
      <c r="D69" s="200"/>
      <c r="E69" s="200"/>
      <c r="F69" s="200"/>
      <c r="G69" s="200"/>
      <c r="H69" s="200"/>
      <c r="I69" s="200"/>
      <c r="J69" s="200"/>
      <c r="K69" s="200"/>
      <c r="L69" s="200"/>
      <c r="M69" s="200"/>
      <c r="N69" s="206" t="s">
        <v>96</v>
      </c>
      <c r="O69" s="207">
        <f>SidsTrend!O52</f>
        <v>5</v>
      </c>
      <c r="P69" s="207">
        <f>SidsTrend!P52</f>
        <v>8104</v>
      </c>
      <c r="Q69" s="208">
        <f>SidsTrend!Q52</f>
        <v>0.61697926949654491</v>
      </c>
      <c r="R69" s="199"/>
      <c r="AM69" s="523">
        <f t="shared" si="16"/>
        <v>0.20033148940256909</v>
      </c>
      <c r="AN69" s="523">
        <f t="shared" si="17"/>
        <v>1.4398238005087203</v>
      </c>
      <c r="AO69" s="524">
        <f t="shared" si="18"/>
        <v>0.41664778009397585</v>
      </c>
      <c r="AP69" s="524">
        <f t="shared" si="19"/>
        <v>0.82284453101217536</v>
      </c>
      <c r="AQ69" s="525">
        <f t="shared" si="20"/>
        <v>0.5101944407702047</v>
      </c>
      <c r="AR69" s="524">
        <f t="shared" si="21"/>
        <v>0.43465403354425525</v>
      </c>
      <c r="AS69" s="524">
        <f t="shared" si="22"/>
        <v>0.59508962030314838</v>
      </c>
      <c r="AT69" s="519"/>
      <c r="AU69" s="519"/>
    </row>
    <row r="70" spans="1:47">
      <c r="A70" s="198"/>
      <c r="B70" s="200"/>
      <c r="C70" s="200"/>
      <c r="D70" s="200"/>
      <c r="E70" s="200"/>
      <c r="F70" s="200"/>
      <c r="G70" s="200"/>
      <c r="H70" s="200"/>
      <c r="I70" s="200"/>
      <c r="J70" s="200"/>
      <c r="K70" s="200"/>
      <c r="L70" s="200"/>
      <c r="M70" s="200"/>
      <c r="N70" s="209" t="s">
        <v>97</v>
      </c>
      <c r="O70" s="210">
        <f>SidsTrend!O53</f>
        <v>10</v>
      </c>
      <c r="P70" s="210">
        <f>SidsTrend!P53</f>
        <v>14888</v>
      </c>
      <c r="Q70" s="211">
        <f>SidsTrend!Q53</f>
        <v>0.67168189145620627</v>
      </c>
      <c r="R70" s="199"/>
      <c r="AM70" s="523">
        <f t="shared" si="16"/>
        <v>0.32209757496859442</v>
      </c>
      <c r="AN70" s="523">
        <f t="shared" si="17"/>
        <v>1.2352469130855575</v>
      </c>
      <c r="AO70" s="524">
        <f t="shared" si="18"/>
        <v>0.34958431648761185</v>
      </c>
      <c r="AP70" s="524">
        <f t="shared" si="19"/>
        <v>0.56356502162935118</v>
      </c>
      <c r="AQ70" s="525">
        <f t="shared" si="20"/>
        <v>0.5101944407702047</v>
      </c>
      <c r="AR70" s="524">
        <f t="shared" si="21"/>
        <v>0.43465403354425525</v>
      </c>
      <c r="AS70" s="524">
        <f t="shared" si="22"/>
        <v>0.59508962030314838</v>
      </c>
      <c r="AT70" s="519"/>
      <c r="AU70" s="519"/>
    </row>
    <row r="71" spans="1:47">
      <c r="A71" s="198"/>
      <c r="B71" s="200"/>
      <c r="C71" s="200"/>
      <c r="D71" s="200"/>
      <c r="E71" s="200"/>
      <c r="F71" s="200"/>
      <c r="G71" s="200"/>
      <c r="H71" s="200"/>
      <c r="I71" s="200"/>
      <c r="J71" s="200"/>
      <c r="K71" s="200"/>
      <c r="L71" s="200"/>
      <c r="M71" s="200"/>
      <c r="N71" s="206" t="s">
        <v>98</v>
      </c>
      <c r="O71" s="207">
        <f>SidsTrend!O54</f>
        <v>1</v>
      </c>
      <c r="P71" s="207">
        <f>SidsTrend!P54</f>
        <v>3890</v>
      </c>
      <c r="Q71" s="208">
        <f>SidsTrend!Q54</f>
        <v>0.25706940874035988</v>
      </c>
      <c r="R71" s="199"/>
      <c r="AM71" s="523">
        <f t="shared" si="16"/>
        <v>6.5084339291233669E-3</v>
      </c>
      <c r="AN71" s="523">
        <f t="shared" si="17"/>
        <v>1.4322990722207964</v>
      </c>
      <c r="AO71" s="524">
        <f t="shared" si="18"/>
        <v>0.25056097481123651</v>
      </c>
      <c r="AP71" s="524">
        <f t="shared" si="19"/>
        <v>1.1752296634804367</v>
      </c>
      <c r="AQ71" s="525">
        <f t="shared" si="20"/>
        <v>0.5101944407702047</v>
      </c>
      <c r="AR71" s="524">
        <f t="shared" si="21"/>
        <v>0.43465403354425525</v>
      </c>
      <c r="AS71" s="524">
        <f t="shared" si="22"/>
        <v>0.59508962030314838</v>
      </c>
      <c r="AT71" s="519"/>
      <c r="AU71" s="519"/>
    </row>
    <row r="72" spans="1:47">
      <c r="A72" s="198"/>
      <c r="B72" s="200"/>
      <c r="C72" s="200"/>
      <c r="D72" s="200"/>
      <c r="E72" s="200"/>
      <c r="F72" s="200"/>
      <c r="G72" s="200"/>
      <c r="H72" s="200"/>
      <c r="I72" s="200"/>
      <c r="J72" s="200"/>
      <c r="K72" s="200"/>
      <c r="L72" s="200"/>
      <c r="M72" s="200"/>
      <c r="N72" s="209" t="s">
        <v>99</v>
      </c>
      <c r="O72" s="210">
        <f>SidsTrend!O55</f>
        <v>8</v>
      </c>
      <c r="P72" s="210">
        <f>SidsTrend!P55</f>
        <v>11700</v>
      </c>
      <c r="Q72" s="211">
        <f>SidsTrend!Q55</f>
        <v>0.68376068376068377</v>
      </c>
      <c r="R72" s="199"/>
      <c r="AM72" s="523">
        <f t="shared" si="16"/>
        <v>0.29519933134602572</v>
      </c>
      <c r="AN72" s="523">
        <f t="shared" si="17"/>
        <v>1.3472811299310525</v>
      </c>
      <c r="AO72" s="524">
        <f t="shared" si="18"/>
        <v>0.38856135241465806</v>
      </c>
      <c r="AP72" s="524">
        <f t="shared" si="19"/>
        <v>0.66352044617036876</v>
      </c>
      <c r="AQ72" s="525">
        <f t="shared" si="20"/>
        <v>0.5101944407702047</v>
      </c>
      <c r="AR72" s="524">
        <f t="shared" si="21"/>
        <v>0.43465403354425525</v>
      </c>
      <c r="AS72" s="524">
        <f t="shared" si="22"/>
        <v>0.59508962030314838</v>
      </c>
      <c r="AT72" s="519"/>
      <c r="AU72" s="519"/>
    </row>
    <row r="73" spans="1:47">
      <c r="A73" s="198"/>
      <c r="B73" s="200"/>
      <c r="C73" s="200"/>
      <c r="D73" s="200"/>
      <c r="E73" s="200"/>
      <c r="F73" s="200"/>
      <c r="G73" s="200"/>
      <c r="H73" s="200"/>
      <c r="I73" s="200"/>
      <c r="J73" s="200"/>
      <c r="K73" s="200"/>
      <c r="L73" s="200"/>
      <c r="M73" s="200"/>
      <c r="N73" s="206" t="s">
        <v>100</v>
      </c>
      <c r="O73" s="207">
        <f>SidsTrend!O56</f>
        <v>5</v>
      </c>
      <c r="P73" s="207">
        <f>SidsTrend!P56</f>
        <v>7951</v>
      </c>
      <c r="Q73" s="208">
        <f>SidsTrend!Q56</f>
        <v>0.6288517167651867</v>
      </c>
      <c r="R73" s="199"/>
      <c r="AM73" s="523">
        <f t="shared" si="16"/>
        <v>0.2041864407141768</v>
      </c>
      <c r="AN73" s="523">
        <f t="shared" si="17"/>
        <v>1.4675301319736722</v>
      </c>
      <c r="AO73" s="524">
        <f t="shared" si="18"/>
        <v>0.4246652760510099</v>
      </c>
      <c r="AP73" s="524">
        <f t="shared" si="19"/>
        <v>0.83867841520848552</v>
      </c>
      <c r="AQ73" s="525">
        <f t="shared" si="20"/>
        <v>0.5101944407702047</v>
      </c>
      <c r="AR73" s="524">
        <f t="shared" si="21"/>
        <v>0.43465403354425525</v>
      </c>
      <c r="AS73" s="524">
        <f t="shared" si="22"/>
        <v>0.59508962030314838</v>
      </c>
      <c r="AT73" s="519"/>
      <c r="AU73" s="519"/>
    </row>
    <row r="74" spans="1:47">
      <c r="A74" s="198"/>
      <c r="B74" s="200"/>
      <c r="C74" s="200"/>
      <c r="D74" s="200"/>
      <c r="E74" s="200"/>
      <c r="F74" s="200"/>
      <c r="G74" s="200"/>
      <c r="H74" s="200"/>
      <c r="I74" s="200"/>
      <c r="J74" s="200"/>
      <c r="K74" s="200"/>
      <c r="L74" s="200"/>
      <c r="M74" s="200"/>
      <c r="N74" s="209" t="s">
        <v>101</v>
      </c>
      <c r="O74" s="210">
        <f>SidsTrend!O57</f>
        <v>7</v>
      </c>
      <c r="P74" s="210">
        <f>SidsTrend!P57</f>
        <v>11581</v>
      </c>
      <c r="Q74" s="211">
        <f>SidsTrend!Q57</f>
        <v>0.60443830411881527</v>
      </c>
      <c r="R74" s="199"/>
      <c r="AM74" s="523">
        <f t="shared" si="16"/>
        <v>0.24301554714790313</v>
      </c>
      <c r="AN74" s="523">
        <f t="shared" si="17"/>
        <v>1.2453739194976581</v>
      </c>
      <c r="AO74" s="524">
        <f t="shared" si="18"/>
        <v>0.36142275697091214</v>
      </c>
      <c r="AP74" s="524">
        <f t="shared" si="19"/>
        <v>0.6409356153788428</v>
      </c>
      <c r="AQ74" s="525">
        <f t="shared" si="20"/>
        <v>0.5101944407702047</v>
      </c>
      <c r="AR74" s="524">
        <f t="shared" si="21"/>
        <v>0.43465403354425525</v>
      </c>
      <c r="AS74" s="524">
        <f t="shared" si="22"/>
        <v>0.59508962030314838</v>
      </c>
      <c r="AT74" s="519"/>
      <c r="AU74" s="519"/>
    </row>
    <row r="75" spans="1:47">
      <c r="A75" s="198"/>
      <c r="B75" s="200"/>
      <c r="C75" s="200"/>
      <c r="D75" s="200"/>
      <c r="E75" s="200"/>
      <c r="F75" s="200"/>
      <c r="G75" s="200"/>
      <c r="H75" s="200"/>
      <c r="I75" s="200"/>
      <c r="J75" s="200"/>
      <c r="K75" s="200"/>
      <c r="L75" s="200"/>
      <c r="M75" s="200"/>
      <c r="N75" s="206" t="s">
        <v>102</v>
      </c>
      <c r="O75" s="207">
        <f>SidsTrend!O58</f>
        <v>7</v>
      </c>
      <c r="P75" s="207">
        <f>SidsTrend!P58</f>
        <v>4461</v>
      </c>
      <c r="Q75" s="208">
        <f>SidsTrend!Q58</f>
        <v>1.5691548980049317</v>
      </c>
      <c r="R75" s="199"/>
      <c r="AM75" s="523">
        <f t="shared" si="16"/>
        <v>0.6308816524366434</v>
      </c>
      <c r="AN75" s="523">
        <f t="shared" si="17"/>
        <v>3.2330588123071906</v>
      </c>
      <c r="AO75" s="524">
        <f t="shared" si="18"/>
        <v>0.93827324556828828</v>
      </c>
      <c r="AP75" s="524">
        <f t="shared" si="19"/>
        <v>1.6639039143022589</v>
      </c>
      <c r="AQ75" s="525">
        <f t="shared" si="20"/>
        <v>0.5101944407702047</v>
      </c>
      <c r="AR75" s="524">
        <f t="shared" si="21"/>
        <v>0.43465403354425525</v>
      </c>
      <c r="AS75" s="524">
        <f t="shared" si="22"/>
        <v>0.59508962030314838</v>
      </c>
      <c r="AT75" s="519"/>
      <c r="AU75" s="519"/>
    </row>
    <row r="76" spans="1:47">
      <c r="A76" s="198"/>
      <c r="B76" s="200"/>
      <c r="C76" s="200"/>
      <c r="D76" s="200"/>
      <c r="E76" s="200"/>
      <c r="F76" s="200"/>
      <c r="G76" s="200"/>
      <c r="H76" s="200"/>
      <c r="I76" s="200"/>
      <c r="J76" s="200"/>
      <c r="K76" s="200"/>
      <c r="L76" s="200"/>
      <c r="M76" s="200"/>
      <c r="N76" s="209" t="s">
        <v>103</v>
      </c>
      <c r="O76" s="210">
        <f>SidsTrend!O59</f>
        <v>7</v>
      </c>
      <c r="P76" s="210">
        <f>SidsTrend!P59</f>
        <v>19829</v>
      </c>
      <c r="Q76" s="211">
        <f>SidsTrend!Q59</f>
        <v>0.35301830652075245</v>
      </c>
      <c r="R76" s="199"/>
      <c r="AM76" s="523">
        <f t="shared" si="16"/>
        <v>0.14193166834030291</v>
      </c>
      <c r="AN76" s="523">
        <f t="shared" si="17"/>
        <v>0.72735263309810771</v>
      </c>
      <c r="AO76" s="524">
        <f t="shared" si="18"/>
        <v>0.21108663818044954</v>
      </c>
      <c r="AP76" s="524">
        <f t="shared" si="19"/>
        <v>0.37433432657735527</v>
      </c>
      <c r="AQ76" s="525">
        <f t="shared" si="20"/>
        <v>0.5101944407702047</v>
      </c>
      <c r="AR76" s="524">
        <f t="shared" si="21"/>
        <v>0.43465403354425525</v>
      </c>
      <c r="AS76" s="524">
        <f t="shared" si="22"/>
        <v>0.59508962030314838</v>
      </c>
      <c r="AT76" s="519"/>
      <c r="AU76" s="519"/>
    </row>
    <row r="77" spans="1:47">
      <c r="A77" s="198"/>
      <c r="B77" s="200"/>
      <c r="C77" s="200"/>
      <c r="D77" s="200"/>
      <c r="E77" s="200"/>
      <c r="F77" s="200"/>
      <c r="G77" s="200"/>
      <c r="H77" s="200"/>
      <c r="I77" s="200"/>
      <c r="J77" s="200"/>
      <c r="K77" s="200"/>
      <c r="L77" s="200"/>
      <c r="M77" s="200"/>
      <c r="N77" s="206" t="s">
        <v>104</v>
      </c>
      <c r="O77" s="207">
        <f>SidsTrend!O60</f>
        <v>6</v>
      </c>
      <c r="P77" s="207">
        <f>SidsTrend!P60</f>
        <v>10694</v>
      </c>
      <c r="Q77" s="208">
        <f>SidsTrend!Q60</f>
        <v>0.56106227791284835</v>
      </c>
      <c r="R77" s="199"/>
      <c r="AM77" s="523">
        <f t="shared" si="16"/>
        <v>0.20589996759779797</v>
      </c>
      <c r="AN77" s="523">
        <f t="shared" si="17"/>
        <v>1.2211963739030001</v>
      </c>
      <c r="AO77" s="524">
        <f t="shared" si="18"/>
        <v>0.35516231031505041</v>
      </c>
      <c r="AP77" s="524">
        <f t="shared" si="19"/>
        <v>0.66013409599015171</v>
      </c>
      <c r="AQ77" s="525">
        <f t="shared" si="20"/>
        <v>0.5101944407702047</v>
      </c>
      <c r="AR77" s="524">
        <f t="shared" si="21"/>
        <v>0.43465403354425525</v>
      </c>
      <c r="AS77" s="524">
        <f t="shared" si="22"/>
        <v>0.59508962030314838</v>
      </c>
      <c r="AT77" s="519"/>
      <c r="AU77" s="519"/>
    </row>
    <row r="78" spans="1:47">
      <c r="A78" s="198"/>
      <c r="B78" s="200"/>
      <c r="C78" s="200"/>
      <c r="D78" s="200"/>
      <c r="E78" s="200"/>
      <c r="F78" s="200"/>
      <c r="G78" s="200"/>
      <c r="H78" s="200"/>
      <c r="I78" s="200"/>
      <c r="J78" s="200"/>
      <c r="K78" s="200"/>
      <c r="L78" s="200"/>
      <c r="M78" s="200"/>
      <c r="N78" s="209" t="s">
        <v>105</v>
      </c>
      <c r="O78" s="210">
        <f>SidsTrend!O61</f>
        <v>1</v>
      </c>
      <c r="P78" s="210">
        <f>SidsTrend!P61</f>
        <v>2681</v>
      </c>
      <c r="Q78" s="211">
        <f>SidsTrend!Q61</f>
        <v>0.37299515106303621</v>
      </c>
      <c r="R78" s="199"/>
      <c r="AM78" s="523">
        <f t="shared" si="16"/>
        <v>9.4434196136851545E-3</v>
      </c>
      <c r="AN78" s="523">
        <f t="shared" si="17"/>
        <v>2.0781959682726217</v>
      </c>
      <c r="AO78" s="524">
        <f t="shared" si="18"/>
        <v>0.36355173144935105</v>
      </c>
      <c r="AP78" s="524">
        <f t="shared" si="19"/>
        <v>1.7052008172095854</v>
      </c>
      <c r="AQ78" s="525">
        <f t="shared" si="20"/>
        <v>0.5101944407702047</v>
      </c>
      <c r="AR78" s="524">
        <f t="shared" si="21"/>
        <v>0.43465403354425525</v>
      </c>
      <c r="AS78" s="524">
        <f t="shared" si="22"/>
        <v>0.59508962030314838</v>
      </c>
      <c r="AT78" s="519"/>
      <c r="AU78" s="519"/>
    </row>
    <row r="79" spans="1:47">
      <c r="A79" s="198"/>
      <c r="B79" s="200"/>
      <c r="C79" s="200"/>
      <c r="D79" s="200"/>
      <c r="E79" s="200"/>
      <c r="F79" s="200"/>
      <c r="G79" s="200"/>
      <c r="H79" s="200"/>
      <c r="I79" s="200"/>
      <c r="J79" s="200"/>
      <c r="K79" s="200"/>
      <c r="L79" s="200"/>
      <c r="M79" s="200"/>
      <c r="N79" s="206" t="s">
        <v>106</v>
      </c>
      <c r="O79" s="207">
        <f>SidsTrend!O62</f>
        <v>1</v>
      </c>
      <c r="P79" s="207">
        <f>SidsTrend!P62</f>
        <v>8329</v>
      </c>
      <c r="Q79" s="208">
        <f>SidsTrend!Q62</f>
        <v>0.12006243246488174</v>
      </c>
      <c r="R79" s="199"/>
      <c r="AM79" s="523">
        <f t="shared" si="16"/>
        <v>3.0397176112726496E-3</v>
      </c>
      <c r="AN79" s="523">
        <f t="shared" si="17"/>
        <v>0.6689450583430061</v>
      </c>
      <c r="AO79" s="524">
        <f t="shared" si="18"/>
        <v>0.11702271485360909</v>
      </c>
      <c r="AP79" s="524">
        <f t="shared" si="19"/>
        <v>0.54888262587812431</v>
      </c>
      <c r="AQ79" s="525">
        <f t="shared" si="20"/>
        <v>0.5101944407702047</v>
      </c>
      <c r="AR79" s="524">
        <f t="shared" si="21"/>
        <v>0.43465403354425525</v>
      </c>
      <c r="AS79" s="524">
        <f t="shared" si="22"/>
        <v>0.59508962030314838</v>
      </c>
      <c r="AT79" s="519"/>
      <c r="AU79" s="519"/>
    </row>
    <row r="80" spans="1:47">
      <c r="A80" s="198"/>
      <c r="B80" s="200"/>
      <c r="C80" s="200"/>
      <c r="D80" s="200"/>
      <c r="E80" s="200"/>
      <c r="F80" s="200"/>
      <c r="G80" s="200"/>
      <c r="H80" s="200"/>
      <c r="I80" s="200"/>
      <c r="J80" s="200"/>
      <c r="K80" s="200"/>
      <c r="L80" s="200"/>
      <c r="M80" s="200"/>
      <c r="N80" s="209" t="s">
        <v>107</v>
      </c>
      <c r="O80" s="210">
        <f>SidsTrend!O63</f>
        <v>1</v>
      </c>
      <c r="P80" s="210">
        <f>SidsTrend!P63</f>
        <v>2170</v>
      </c>
      <c r="Q80" s="211">
        <f>SidsTrend!Q63</f>
        <v>0.46082949308755761</v>
      </c>
      <c r="R80" s="199"/>
      <c r="AM80" s="523">
        <f t="shared" si="16"/>
        <v>1.1667192619488433E-2</v>
      </c>
      <c r="AN80" s="523">
        <f t="shared" si="17"/>
        <v>2.5675775995110128</v>
      </c>
      <c r="AO80" s="524">
        <f t="shared" si="18"/>
        <v>0.44916230046806915</v>
      </c>
      <c r="AP80" s="524">
        <f t="shared" si="19"/>
        <v>2.1067481064234554</v>
      </c>
      <c r="AQ80" s="525">
        <f t="shared" si="20"/>
        <v>0.5101944407702047</v>
      </c>
      <c r="AR80" s="524">
        <f t="shared" si="21"/>
        <v>0.43465403354425525</v>
      </c>
      <c r="AS80" s="524">
        <f t="shared" si="22"/>
        <v>0.59508962030314838</v>
      </c>
      <c r="AT80" s="519"/>
      <c r="AU80" s="519"/>
    </row>
    <row r="81" spans="1:48">
      <c r="A81" s="198"/>
      <c r="B81" s="200"/>
      <c r="C81" s="200"/>
      <c r="D81" s="200"/>
      <c r="E81" s="200"/>
      <c r="F81" s="200"/>
      <c r="G81" s="200"/>
      <c r="H81" s="200"/>
      <c r="I81" s="200"/>
      <c r="J81" s="200"/>
      <c r="K81" s="200"/>
      <c r="L81" s="200"/>
      <c r="M81" s="200"/>
      <c r="N81" s="206" t="s">
        <v>108</v>
      </c>
      <c r="O81" s="207">
        <f>SidsTrend!O64</f>
        <v>13</v>
      </c>
      <c r="P81" s="207">
        <f>SidsTrend!P64</f>
        <v>32012</v>
      </c>
      <c r="Q81" s="208">
        <f>SidsTrend!Q64</f>
        <v>0.40609771335749095</v>
      </c>
      <c r="R81" s="199"/>
      <c r="AM81" s="523">
        <f t="shared" si="16"/>
        <v>0.21622992912044867</v>
      </c>
      <c r="AN81" s="523">
        <f t="shared" si="17"/>
        <v>0.69443945764584769</v>
      </c>
      <c r="AO81" s="524">
        <f t="shared" si="18"/>
        <v>0.18986778423704229</v>
      </c>
      <c r="AP81" s="524">
        <f t="shared" si="19"/>
        <v>0.28834174428835674</v>
      </c>
      <c r="AQ81" s="525">
        <f t="shared" si="20"/>
        <v>0.5101944407702047</v>
      </c>
      <c r="AR81" s="524">
        <f t="shared" si="21"/>
        <v>0.43465403354425525</v>
      </c>
      <c r="AS81" s="524">
        <f t="shared" si="22"/>
        <v>0.59508962030314838</v>
      </c>
      <c r="AT81" s="519"/>
      <c r="AU81" s="519"/>
    </row>
    <row r="82" spans="1:48">
      <c r="A82" s="198"/>
      <c r="B82" s="200"/>
      <c r="C82" s="200"/>
      <c r="D82" s="200"/>
      <c r="E82" s="200"/>
      <c r="F82" s="200"/>
      <c r="G82" s="200"/>
      <c r="H82" s="200"/>
      <c r="I82" s="200"/>
      <c r="J82" s="200"/>
      <c r="K82" s="200"/>
      <c r="L82" s="200"/>
      <c r="M82" s="200"/>
      <c r="N82" s="209" t="s">
        <v>109</v>
      </c>
      <c r="O82" s="210">
        <f>SidsTrend!O65</f>
        <v>1</v>
      </c>
      <c r="P82" s="210">
        <f>SidsTrend!P65</f>
        <v>3136</v>
      </c>
      <c r="Q82" s="211">
        <f>SidsTrend!Q65</f>
        <v>0.31887755102040816</v>
      </c>
      <c r="R82" s="199"/>
      <c r="AM82" s="523">
        <f t="shared" si="16"/>
        <v>8.0732806072352989E-3</v>
      </c>
      <c r="AN82" s="523">
        <f t="shared" si="17"/>
        <v>1.7766719996616385</v>
      </c>
      <c r="AO82" s="524">
        <f t="shared" si="18"/>
        <v>0.31080427041317288</v>
      </c>
      <c r="AP82" s="524">
        <f t="shared" si="19"/>
        <v>1.4577944486412302</v>
      </c>
      <c r="AQ82" s="525">
        <f t="shared" si="20"/>
        <v>0.5101944407702047</v>
      </c>
      <c r="AR82" s="524">
        <f t="shared" si="21"/>
        <v>0.43465403354425525</v>
      </c>
      <c r="AS82" s="524">
        <f t="shared" si="22"/>
        <v>0.59508962030314838</v>
      </c>
      <c r="AT82" s="519"/>
      <c r="AU82" s="519"/>
    </row>
    <row r="83" spans="1:48">
      <c r="A83" s="198"/>
      <c r="B83" s="200"/>
      <c r="C83" s="200"/>
      <c r="D83" s="200"/>
      <c r="E83" s="200"/>
      <c r="F83" s="200"/>
      <c r="G83" s="200"/>
      <c r="H83" s="200"/>
      <c r="I83" s="200"/>
      <c r="J83" s="200"/>
      <c r="K83" s="200"/>
      <c r="L83" s="200"/>
      <c r="M83" s="200"/>
      <c r="N83" s="206" t="s">
        <v>110</v>
      </c>
      <c r="O83" s="207">
        <f>SidsTrend!O66</f>
        <v>10</v>
      </c>
      <c r="P83" s="207">
        <f>SidsTrend!P66</f>
        <v>18581</v>
      </c>
      <c r="Q83" s="208">
        <f>SidsTrend!Q66</f>
        <v>0.53818416662181789</v>
      </c>
      <c r="R83" s="199"/>
      <c r="AM83" s="523">
        <f t="shared" si="16"/>
        <v>0.25808022690557203</v>
      </c>
      <c r="AN83" s="523">
        <f t="shared" si="17"/>
        <v>0.98973984403518545</v>
      </c>
      <c r="AO83" s="524">
        <f t="shared" si="18"/>
        <v>0.28010393971624586</v>
      </c>
      <c r="AP83" s="524">
        <f t="shared" si="19"/>
        <v>0.45155567741336755</v>
      </c>
      <c r="AQ83" s="525">
        <f t="shared" si="20"/>
        <v>0.5101944407702047</v>
      </c>
      <c r="AR83" s="524">
        <f t="shared" si="21"/>
        <v>0.43465403354425525</v>
      </c>
      <c r="AS83" s="524">
        <f t="shared" si="22"/>
        <v>0.59508962030314838</v>
      </c>
      <c r="AT83" s="519"/>
      <c r="AU83" s="519"/>
    </row>
    <row r="84" spans="1:48">
      <c r="A84" s="198"/>
      <c r="B84" s="200"/>
      <c r="C84" s="200"/>
      <c r="D84" s="200"/>
      <c r="E84" s="200"/>
      <c r="F84" s="200"/>
      <c r="G84" s="200"/>
      <c r="H84" s="200"/>
      <c r="I84" s="200"/>
      <c r="J84" s="200"/>
      <c r="K84" s="200"/>
      <c r="L84" s="200"/>
      <c r="M84" s="200"/>
      <c r="N84" s="212" t="s">
        <v>69</v>
      </c>
      <c r="O84" s="213">
        <f>SidsTrend!O67</f>
        <v>0</v>
      </c>
      <c r="P84" s="213">
        <f>SidsTrend!P67</f>
        <v>1307</v>
      </c>
      <c r="Q84" s="362" t="s">
        <v>139</v>
      </c>
      <c r="R84" s="199"/>
      <c r="AM84" s="523"/>
      <c r="AN84" s="523"/>
      <c r="AO84" s="527"/>
      <c r="AP84" s="527"/>
      <c r="AQ84" s="527"/>
      <c r="AR84" s="527"/>
      <c r="AS84" s="527"/>
      <c r="AT84" s="519"/>
      <c r="AU84" s="519"/>
    </row>
    <row r="85" spans="1:48">
      <c r="A85" s="198"/>
      <c r="B85" s="200"/>
      <c r="C85" s="200"/>
      <c r="D85" s="200"/>
      <c r="E85" s="200"/>
      <c r="F85" s="200"/>
      <c r="G85" s="200"/>
      <c r="H85" s="200"/>
      <c r="I85" s="200"/>
      <c r="J85" s="200"/>
      <c r="K85" s="200"/>
      <c r="L85" s="200"/>
      <c r="M85" s="200"/>
      <c r="N85" s="214" t="s">
        <v>17</v>
      </c>
      <c r="O85" s="215">
        <f>SUM(O64:O84)</f>
        <v>162</v>
      </c>
      <c r="P85" s="215">
        <f>SUM(P64:P84)</f>
        <v>317526</v>
      </c>
      <c r="Q85" s="216">
        <f>O85/P85*1000</f>
        <v>0.5101944407702047</v>
      </c>
      <c r="R85" s="199"/>
      <c r="AM85" s="528">
        <f>IF(O85=0,0,IF(O85&lt;389,CHIINV(0.5+$AN$5/200,2*O85)/2,O85*(1-1/(9*O85)-NORMSINV(0.5+$AN$5/200)/3/SQRT(O85))^3))/P85*1000</f>
        <v>0.43465403354425525</v>
      </c>
      <c r="AN85" s="528">
        <f>IF(O85&lt;389,CHIINV(0.5-$AN$5/200,2*O85+2)/2,(O85+1)*(1-1/(9*(O85+1))+NORMSINV(0.5+$AN$5/200)/3/SQRT(O85+1))^3)/P85*1000</f>
        <v>0.59508962030314838</v>
      </c>
      <c r="AO85" s="529">
        <f>Q85-AM85</f>
        <v>7.5540407225949457E-2</v>
      </c>
      <c r="AP85" s="529">
        <f>AN85-Q85</f>
        <v>8.4895179532943676E-2</v>
      </c>
      <c r="AQ85" s="527"/>
      <c r="AR85" s="527"/>
      <c r="AS85" s="527"/>
      <c r="AT85" s="519"/>
      <c r="AU85" s="519"/>
    </row>
    <row r="86" spans="1:48">
      <c r="A86" s="198"/>
      <c r="B86" s="200"/>
      <c r="C86" s="200"/>
      <c r="D86" s="200"/>
      <c r="E86" s="200"/>
      <c r="F86" s="200"/>
      <c r="G86" s="200"/>
      <c r="H86" s="200"/>
      <c r="I86" s="200"/>
      <c r="J86" s="200"/>
      <c r="K86" s="200"/>
      <c r="L86" s="200"/>
      <c r="M86" s="200"/>
      <c r="N86" s="207"/>
      <c r="O86" s="207"/>
      <c r="P86" s="207"/>
      <c r="Q86" s="207"/>
      <c r="R86" s="199"/>
      <c r="AM86" s="527"/>
      <c r="AN86" s="527"/>
      <c r="AO86" s="527"/>
      <c r="AP86" s="527"/>
      <c r="AQ86" s="527"/>
      <c r="AR86" s="527"/>
      <c r="AS86" s="527"/>
      <c r="AT86" s="519"/>
      <c r="AU86" s="519"/>
    </row>
    <row r="87" spans="1:48">
      <c r="A87" s="217"/>
      <c r="B87" s="218"/>
      <c r="C87" s="218"/>
      <c r="D87" s="218"/>
      <c r="E87" s="218"/>
      <c r="F87" s="218"/>
      <c r="G87" s="218"/>
      <c r="H87" s="218"/>
      <c r="I87" s="218"/>
      <c r="J87" s="218"/>
      <c r="K87" s="218"/>
      <c r="L87" s="218"/>
      <c r="M87" s="218"/>
      <c r="N87" s="220"/>
      <c r="O87" s="220"/>
      <c r="P87" s="220"/>
      <c r="Q87" s="220"/>
      <c r="R87" s="219"/>
      <c r="AM87" s="527"/>
      <c r="AN87" s="527"/>
      <c r="AO87" s="527"/>
      <c r="AP87" s="527"/>
      <c r="AQ87" s="527"/>
      <c r="AR87" s="527"/>
      <c r="AS87" s="527"/>
      <c r="AT87" s="519"/>
      <c r="AU87" s="519"/>
    </row>
    <row r="88" spans="1:48" s="193" customFormat="1">
      <c r="A88" s="191"/>
      <c r="B88" s="191"/>
      <c r="C88" s="191"/>
      <c r="D88" s="191"/>
      <c r="E88" s="191"/>
      <c r="F88" s="191"/>
      <c r="G88" s="191"/>
      <c r="H88" s="191"/>
      <c r="I88" s="191"/>
      <c r="J88" s="191"/>
      <c r="K88" s="191"/>
      <c r="L88" s="191"/>
      <c r="M88" s="191"/>
      <c r="N88" s="192"/>
      <c r="O88" s="192"/>
      <c r="P88" s="192"/>
      <c r="Q88" s="192"/>
      <c r="R88" s="191"/>
      <c r="AL88" s="414"/>
      <c r="AM88" s="527"/>
      <c r="AN88" s="527"/>
      <c r="AO88" s="527"/>
      <c r="AP88" s="527"/>
      <c r="AQ88" s="527"/>
      <c r="AR88" s="527"/>
      <c r="AS88" s="527"/>
      <c r="AT88" s="518"/>
      <c r="AU88" s="518"/>
      <c r="AV88" s="414"/>
    </row>
    <row r="89" spans="1:48" s="193" customFormat="1">
      <c r="A89" s="194"/>
      <c r="B89" s="195"/>
      <c r="C89" s="195"/>
      <c r="D89" s="195"/>
      <c r="E89" s="195"/>
      <c r="F89" s="195"/>
      <c r="G89" s="195"/>
      <c r="H89" s="195"/>
      <c r="I89" s="195"/>
      <c r="J89" s="195"/>
      <c r="K89" s="195"/>
      <c r="L89" s="195"/>
      <c r="M89" s="195"/>
      <c r="N89" s="196"/>
      <c r="O89" s="196"/>
      <c r="P89" s="196"/>
      <c r="Q89" s="196"/>
      <c r="R89" s="197"/>
      <c r="AL89" s="414"/>
      <c r="AM89" s="527"/>
      <c r="AN89" s="527"/>
      <c r="AO89" s="527"/>
      <c r="AP89" s="527"/>
      <c r="AQ89" s="527"/>
      <c r="AR89" s="527"/>
      <c r="AS89" s="527"/>
      <c r="AT89" s="518"/>
      <c r="AU89" s="518"/>
      <c r="AV89" s="414"/>
    </row>
    <row r="90" spans="1:48" ht="23.25" customHeight="1">
      <c r="A90" s="198"/>
      <c r="B90" s="670" t="str">
        <f>Contents!E46</f>
        <v xml:space="preserve">Figure 12: Rate of sudden unexpected death in infancy (SUDI) by district health board, 2008−2012
</v>
      </c>
      <c r="C90" s="670"/>
      <c r="D90" s="670"/>
      <c r="E90" s="670"/>
      <c r="F90" s="670"/>
      <c r="G90" s="670"/>
      <c r="H90" s="670"/>
      <c r="I90" s="670"/>
      <c r="J90" s="670"/>
      <c r="K90" s="670"/>
      <c r="L90" s="670"/>
      <c r="M90" s="670"/>
      <c r="N90" s="670"/>
      <c r="O90" s="670"/>
      <c r="P90" s="670"/>
      <c r="Q90" s="670"/>
      <c r="R90" s="199"/>
      <c r="AM90" s="527"/>
      <c r="AN90" s="527"/>
      <c r="AO90" s="527"/>
      <c r="AP90" s="527"/>
      <c r="AQ90" s="527"/>
      <c r="AR90" s="527"/>
      <c r="AS90" s="527"/>
      <c r="AT90" s="519"/>
      <c r="AU90" s="519"/>
    </row>
    <row r="91" spans="1:48">
      <c r="A91" s="198"/>
      <c r="B91" s="200"/>
      <c r="C91" s="200"/>
      <c r="D91" s="200"/>
      <c r="E91" s="200"/>
      <c r="F91" s="200"/>
      <c r="G91" s="200"/>
      <c r="H91" s="200"/>
      <c r="I91" s="200"/>
      <c r="J91" s="200"/>
      <c r="K91" s="200"/>
      <c r="L91" s="200"/>
      <c r="M91" s="200"/>
      <c r="N91" s="201" t="s">
        <v>170</v>
      </c>
      <c r="O91" s="202" t="s">
        <v>35</v>
      </c>
      <c r="P91" s="233" t="s">
        <v>50</v>
      </c>
      <c r="Q91" s="202" t="s">
        <v>49</v>
      </c>
      <c r="R91" s="199"/>
      <c r="AM91" s="522" t="s">
        <v>373</v>
      </c>
      <c r="AN91" s="522" t="s">
        <v>374</v>
      </c>
      <c r="AO91" s="522" t="s">
        <v>367</v>
      </c>
      <c r="AP91" s="522" t="s">
        <v>368</v>
      </c>
      <c r="AQ91" s="522" t="s">
        <v>353</v>
      </c>
      <c r="AR91" s="522" t="s">
        <v>375</v>
      </c>
      <c r="AS91" s="522" t="s">
        <v>376</v>
      </c>
      <c r="AT91" s="519"/>
      <c r="AU91" s="519"/>
    </row>
    <row r="92" spans="1:48">
      <c r="A92" s="198"/>
      <c r="B92" s="200"/>
      <c r="C92" s="200"/>
      <c r="D92" s="200"/>
      <c r="E92" s="200"/>
      <c r="F92" s="200"/>
      <c r="G92" s="200"/>
      <c r="H92" s="200"/>
      <c r="I92" s="200"/>
      <c r="J92" s="200"/>
      <c r="K92" s="200"/>
      <c r="L92" s="200"/>
      <c r="M92" s="200"/>
      <c r="N92" s="203" t="s">
        <v>91</v>
      </c>
      <c r="O92" s="204">
        <f>SudiTrend!O47</f>
        <v>24</v>
      </c>
      <c r="P92" s="204">
        <f>SudiTrend!P47</f>
        <v>11705</v>
      </c>
      <c r="Q92" s="205">
        <f>SudiTrend!Q47</f>
        <v>2.0504058094831268</v>
      </c>
      <c r="R92" s="199"/>
      <c r="AM92" s="523">
        <f t="shared" ref="AM92:AM111" si="23">IF(O92=0,0,IF(O92&lt;389,CHIINV(0.5+$AN$5/200,2*O92)/2,O92*(1-1/(9*O92)-NORMSINV(0.5+$AN$5/200)/3/SQRT(O92))^3))/P92*1000</f>
        <v>1.3137336911308384</v>
      </c>
      <c r="AN92" s="523">
        <f t="shared" ref="AN92:AN111" si="24">IF(O92&lt;389,CHIINV(0.5-$AN$5/200,2*O92+2)/2,(O92+1)*(1-1/(9*(O92+1))+NORMSINV(0.5+$AN$5/200)/3/SQRT(O92+1))^3)/P92*1000</f>
        <v>3.0508413151433746</v>
      </c>
      <c r="AO92" s="524">
        <f t="shared" ref="AO92:AO111" si="25">Q92-AM92</f>
        <v>0.73667211835228841</v>
      </c>
      <c r="AP92" s="524">
        <f t="shared" ref="AP92:AP111" si="26">AN92-Q92</f>
        <v>1.0004355056602479</v>
      </c>
      <c r="AQ92" s="525">
        <f t="shared" ref="AQ92:AQ111" si="27">Q$113</f>
        <v>0.88181755194850187</v>
      </c>
      <c r="AR92" s="524">
        <f t="shared" ref="AR92:AR111" si="28">AM$113</f>
        <v>0.78154452975290145</v>
      </c>
      <c r="AS92" s="524">
        <f t="shared" ref="AS92:AS111" si="29">AN$113</f>
        <v>0.99138855570078699</v>
      </c>
      <c r="AT92" s="519"/>
      <c r="AU92" s="519"/>
    </row>
    <row r="93" spans="1:48">
      <c r="A93" s="198"/>
      <c r="B93" s="200"/>
      <c r="C93" s="200"/>
      <c r="D93" s="200"/>
      <c r="E93" s="200"/>
      <c r="F93" s="200"/>
      <c r="G93" s="200"/>
      <c r="H93" s="200"/>
      <c r="I93" s="200"/>
      <c r="J93" s="200"/>
      <c r="K93" s="200"/>
      <c r="L93" s="200"/>
      <c r="M93" s="200"/>
      <c r="N93" s="206" t="s">
        <v>92</v>
      </c>
      <c r="O93" s="207">
        <f>SudiTrend!O48</f>
        <v>16</v>
      </c>
      <c r="P93" s="207">
        <f>SudiTrend!P48</f>
        <v>39574</v>
      </c>
      <c r="Q93" s="208">
        <f>SudiTrend!Q48</f>
        <v>0.4043058573811088</v>
      </c>
      <c r="R93" s="199"/>
      <c r="AM93" s="523">
        <f t="shared" si="23"/>
        <v>0.23109573087485541</v>
      </c>
      <c r="AN93" s="523">
        <f t="shared" si="24"/>
        <v>0.65656738256332314</v>
      </c>
      <c r="AO93" s="524">
        <f t="shared" si="25"/>
        <v>0.17321012650625339</v>
      </c>
      <c r="AP93" s="524">
        <f t="shared" si="26"/>
        <v>0.25226152518221434</v>
      </c>
      <c r="AQ93" s="525">
        <f t="shared" si="27"/>
        <v>0.88181755194850187</v>
      </c>
      <c r="AR93" s="524">
        <f t="shared" si="28"/>
        <v>0.78154452975290145</v>
      </c>
      <c r="AS93" s="524">
        <f t="shared" si="29"/>
        <v>0.99138855570078699</v>
      </c>
      <c r="AT93" s="519"/>
      <c r="AU93" s="519"/>
    </row>
    <row r="94" spans="1:48">
      <c r="A94" s="198"/>
      <c r="B94" s="200"/>
      <c r="C94" s="200"/>
      <c r="D94" s="200"/>
      <c r="E94" s="200"/>
      <c r="F94" s="200"/>
      <c r="G94" s="200"/>
      <c r="H94" s="200"/>
      <c r="I94" s="200"/>
      <c r="J94" s="200"/>
      <c r="K94" s="200"/>
      <c r="L94" s="200"/>
      <c r="M94" s="200"/>
      <c r="N94" s="209" t="s">
        <v>93</v>
      </c>
      <c r="O94" s="210">
        <f>SudiTrend!O49</f>
        <v>21</v>
      </c>
      <c r="P94" s="210">
        <f>SudiTrend!P49</f>
        <v>33100</v>
      </c>
      <c r="Q94" s="211">
        <f>SudiTrend!Q49</f>
        <v>0.6344410876132931</v>
      </c>
      <c r="R94" s="199"/>
      <c r="AM94" s="523">
        <f t="shared" si="23"/>
        <v>0.39272903275154647</v>
      </c>
      <c r="AN94" s="523">
        <f t="shared" si="24"/>
        <v>0.96981059622185461</v>
      </c>
      <c r="AO94" s="524">
        <f t="shared" si="25"/>
        <v>0.24171205486174663</v>
      </c>
      <c r="AP94" s="524">
        <f t="shared" si="26"/>
        <v>0.33536950860856152</v>
      </c>
      <c r="AQ94" s="525">
        <f t="shared" si="27"/>
        <v>0.88181755194850187</v>
      </c>
      <c r="AR94" s="524">
        <f t="shared" si="28"/>
        <v>0.78154452975290145</v>
      </c>
      <c r="AS94" s="524">
        <f t="shared" si="29"/>
        <v>0.99138855570078699</v>
      </c>
      <c r="AT94" s="519"/>
      <c r="AU94" s="519"/>
    </row>
    <row r="95" spans="1:48">
      <c r="A95" s="198"/>
      <c r="B95" s="200"/>
      <c r="C95" s="200"/>
      <c r="D95" s="200"/>
      <c r="E95" s="200"/>
      <c r="F95" s="200"/>
      <c r="G95" s="200"/>
      <c r="H95" s="200"/>
      <c r="I95" s="200"/>
      <c r="J95" s="200"/>
      <c r="K95" s="200"/>
      <c r="L95" s="200"/>
      <c r="M95" s="200"/>
      <c r="N95" s="206" t="s">
        <v>94</v>
      </c>
      <c r="O95" s="207">
        <f>SudiTrend!O50</f>
        <v>44</v>
      </c>
      <c r="P95" s="207">
        <f>SudiTrend!P50</f>
        <v>43859</v>
      </c>
      <c r="Q95" s="208">
        <f>SudiTrend!Q50</f>
        <v>1.0032148475797442</v>
      </c>
      <c r="R95" s="199"/>
      <c r="AM95" s="523">
        <f t="shared" si="23"/>
        <v>0.72893744403986249</v>
      </c>
      <c r="AN95" s="523">
        <f t="shared" si="24"/>
        <v>1.346769107373806</v>
      </c>
      <c r="AO95" s="524">
        <f t="shared" si="25"/>
        <v>0.27427740353988173</v>
      </c>
      <c r="AP95" s="524">
        <f t="shared" si="26"/>
        <v>0.34355425979406173</v>
      </c>
      <c r="AQ95" s="525">
        <f t="shared" si="27"/>
        <v>0.88181755194850187</v>
      </c>
      <c r="AR95" s="524">
        <f t="shared" si="28"/>
        <v>0.78154452975290145</v>
      </c>
      <c r="AS95" s="524">
        <f t="shared" si="29"/>
        <v>0.99138855570078699</v>
      </c>
      <c r="AT95" s="519"/>
      <c r="AU95" s="519"/>
    </row>
    <row r="96" spans="1:48">
      <c r="A96" s="198"/>
      <c r="B96" s="200"/>
      <c r="C96" s="200"/>
      <c r="D96" s="200"/>
      <c r="E96" s="200"/>
      <c r="F96" s="200"/>
      <c r="G96" s="200"/>
      <c r="H96" s="200"/>
      <c r="I96" s="200"/>
      <c r="J96" s="200"/>
      <c r="K96" s="200"/>
      <c r="L96" s="200"/>
      <c r="M96" s="200"/>
      <c r="N96" s="209" t="s">
        <v>95</v>
      </c>
      <c r="O96" s="210">
        <f>SudiTrend!O51</f>
        <v>23</v>
      </c>
      <c r="P96" s="210">
        <f>SudiTrend!P51</f>
        <v>27974</v>
      </c>
      <c r="Q96" s="211">
        <f>SudiTrend!Q51</f>
        <v>0.82219203546149999</v>
      </c>
      <c r="R96" s="199"/>
      <c r="AM96" s="523">
        <f t="shared" si="23"/>
        <v>0.52119922202919411</v>
      </c>
      <c r="AN96" s="523">
        <f t="shared" si="24"/>
        <v>1.2336917457222076</v>
      </c>
      <c r="AO96" s="524">
        <f t="shared" si="25"/>
        <v>0.30099281343230588</v>
      </c>
      <c r="AP96" s="524">
        <f t="shared" si="26"/>
        <v>0.41149971026070764</v>
      </c>
      <c r="AQ96" s="525">
        <f t="shared" si="27"/>
        <v>0.88181755194850187</v>
      </c>
      <c r="AR96" s="524">
        <f t="shared" si="28"/>
        <v>0.78154452975290145</v>
      </c>
      <c r="AS96" s="524">
        <f t="shared" si="29"/>
        <v>0.99138855570078699</v>
      </c>
      <c r="AT96" s="519"/>
      <c r="AU96" s="519"/>
    </row>
    <row r="97" spans="1:47">
      <c r="A97" s="198"/>
      <c r="B97" s="200"/>
      <c r="C97" s="200"/>
      <c r="D97" s="200"/>
      <c r="E97" s="200"/>
      <c r="F97" s="200"/>
      <c r="G97" s="200"/>
      <c r="H97" s="200"/>
      <c r="I97" s="200"/>
      <c r="J97" s="200"/>
      <c r="K97" s="200"/>
      <c r="L97" s="200"/>
      <c r="M97" s="200"/>
      <c r="N97" s="206" t="s">
        <v>96</v>
      </c>
      <c r="O97" s="207">
        <f>SudiTrend!O52</f>
        <v>15</v>
      </c>
      <c r="P97" s="207">
        <f>SudiTrend!P52</f>
        <v>8104</v>
      </c>
      <c r="Q97" s="208">
        <f>SudiTrend!Q52</f>
        <v>1.8509378084896349</v>
      </c>
      <c r="R97" s="199"/>
      <c r="AM97" s="523">
        <f t="shared" si="23"/>
        <v>1.0359558406692142</v>
      </c>
      <c r="AN97" s="523">
        <f t="shared" si="24"/>
        <v>3.0528404333027934</v>
      </c>
      <c r="AO97" s="524">
        <f t="shared" si="25"/>
        <v>0.81498196782042065</v>
      </c>
      <c r="AP97" s="524">
        <f t="shared" si="26"/>
        <v>1.2019026248131586</v>
      </c>
      <c r="AQ97" s="525">
        <f t="shared" si="27"/>
        <v>0.88181755194850187</v>
      </c>
      <c r="AR97" s="524">
        <f t="shared" si="28"/>
        <v>0.78154452975290145</v>
      </c>
      <c r="AS97" s="524">
        <f t="shared" si="29"/>
        <v>0.99138855570078699</v>
      </c>
      <c r="AT97" s="519"/>
      <c r="AU97" s="519"/>
    </row>
    <row r="98" spans="1:47">
      <c r="A98" s="198"/>
      <c r="B98" s="200"/>
      <c r="C98" s="200"/>
      <c r="D98" s="200"/>
      <c r="E98" s="200"/>
      <c r="F98" s="200"/>
      <c r="G98" s="200"/>
      <c r="H98" s="200"/>
      <c r="I98" s="200"/>
      <c r="J98" s="200"/>
      <c r="K98" s="200"/>
      <c r="L98" s="200"/>
      <c r="M98" s="200"/>
      <c r="N98" s="209" t="s">
        <v>97</v>
      </c>
      <c r="O98" s="210">
        <f>SudiTrend!O53</f>
        <v>16</v>
      </c>
      <c r="P98" s="210">
        <f>SudiTrend!P53</f>
        <v>14888</v>
      </c>
      <c r="Q98" s="211">
        <f>SudiTrend!Q53</f>
        <v>1.0746910263299303</v>
      </c>
      <c r="R98" s="199"/>
      <c r="AM98" s="523">
        <f t="shared" si="23"/>
        <v>0.61427877845523426</v>
      </c>
      <c r="AN98" s="523">
        <f t="shared" si="24"/>
        <v>1.7452308972031807</v>
      </c>
      <c r="AO98" s="524">
        <f t="shared" si="25"/>
        <v>0.46041224787469603</v>
      </c>
      <c r="AP98" s="524">
        <f t="shared" si="26"/>
        <v>0.6705398708732504</v>
      </c>
      <c r="AQ98" s="525">
        <f t="shared" si="27"/>
        <v>0.88181755194850187</v>
      </c>
      <c r="AR98" s="524">
        <f t="shared" si="28"/>
        <v>0.78154452975290145</v>
      </c>
      <c r="AS98" s="524">
        <f t="shared" si="29"/>
        <v>0.99138855570078699</v>
      </c>
      <c r="AT98" s="519"/>
      <c r="AU98" s="519"/>
    </row>
    <row r="99" spans="1:47">
      <c r="A99" s="198"/>
      <c r="B99" s="200"/>
      <c r="C99" s="200"/>
      <c r="D99" s="200"/>
      <c r="E99" s="200"/>
      <c r="F99" s="200"/>
      <c r="G99" s="200"/>
      <c r="H99" s="200"/>
      <c r="I99" s="200"/>
      <c r="J99" s="200"/>
      <c r="K99" s="200"/>
      <c r="L99" s="200"/>
      <c r="M99" s="200"/>
      <c r="N99" s="206" t="s">
        <v>98</v>
      </c>
      <c r="O99" s="207">
        <f>SudiTrend!O54</f>
        <v>7</v>
      </c>
      <c r="P99" s="207">
        <f>SudiTrend!P54</f>
        <v>3890</v>
      </c>
      <c r="Q99" s="208">
        <f>SudiTrend!Q54</f>
        <v>1.7994858611825193</v>
      </c>
      <c r="R99" s="199"/>
      <c r="AM99" s="523">
        <f t="shared" si="23"/>
        <v>0.72348664563492704</v>
      </c>
      <c r="AN99" s="523">
        <f t="shared" si="24"/>
        <v>3.7076286276869865</v>
      </c>
      <c r="AO99" s="524">
        <f t="shared" si="25"/>
        <v>1.0759992155475921</v>
      </c>
      <c r="AP99" s="524">
        <f t="shared" si="26"/>
        <v>1.9081427665044672</v>
      </c>
      <c r="AQ99" s="525">
        <f t="shared" si="27"/>
        <v>0.88181755194850187</v>
      </c>
      <c r="AR99" s="524">
        <f t="shared" si="28"/>
        <v>0.78154452975290145</v>
      </c>
      <c r="AS99" s="524">
        <f t="shared" si="29"/>
        <v>0.99138855570078699</v>
      </c>
      <c r="AT99" s="519"/>
      <c r="AU99" s="519"/>
    </row>
    <row r="100" spans="1:47">
      <c r="A100" s="198"/>
      <c r="B100" s="200"/>
      <c r="C100" s="200"/>
      <c r="D100" s="200"/>
      <c r="E100" s="200"/>
      <c r="F100" s="200"/>
      <c r="G100" s="200"/>
      <c r="H100" s="200"/>
      <c r="I100" s="200"/>
      <c r="J100" s="200"/>
      <c r="K100" s="200"/>
      <c r="L100" s="200"/>
      <c r="M100" s="200"/>
      <c r="N100" s="209" t="s">
        <v>99</v>
      </c>
      <c r="O100" s="210">
        <f>SudiTrend!O55</f>
        <v>16</v>
      </c>
      <c r="P100" s="210">
        <f>SudiTrend!P55</f>
        <v>11700</v>
      </c>
      <c r="Q100" s="211">
        <f>SudiTrend!Q55</f>
        <v>1.3675213675213675</v>
      </c>
      <c r="R100" s="199"/>
      <c r="AM100" s="523">
        <f t="shared" si="23"/>
        <v>0.78165661996936142</v>
      </c>
      <c r="AN100" s="523">
        <f t="shared" si="24"/>
        <v>2.2207690254325603</v>
      </c>
      <c r="AO100" s="524">
        <f t="shared" si="25"/>
        <v>0.58586474755200613</v>
      </c>
      <c r="AP100" s="524">
        <f t="shared" si="26"/>
        <v>0.85324765791119273</v>
      </c>
      <c r="AQ100" s="525">
        <f t="shared" si="27"/>
        <v>0.88181755194850187</v>
      </c>
      <c r="AR100" s="524">
        <f t="shared" si="28"/>
        <v>0.78154452975290145</v>
      </c>
      <c r="AS100" s="524">
        <f t="shared" si="29"/>
        <v>0.99138855570078699</v>
      </c>
      <c r="AT100" s="519"/>
      <c r="AU100" s="519"/>
    </row>
    <row r="101" spans="1:47">
      <c r="A101" s="198"/>
      <c r="B101" s="200"/>
      <c r="C101" s="200"/>
      <c r="D101" s="200"/>
      <c r="E101" s="200"/>
      <c r="F101" s="200"/>
      <c r="G101" s="200"/>
      <c r="H101" s="200"/>
      <c r="I101" s="200"/>
      <c r="J101" s="200"/>
      <c r="K101" s="200"/>
      <c r="L101" s="200"/>
      <c r="M101" s="200"/>
      <c r="N101" s="206" t="s">
        <v>100</v>
      </c>
      <c r="O101" s="207">
        <f>SudiTrend!O56</f>
        <v>8</v>
      </c>
      <c r="P101" s="207">
        <f>SudiTrend!P56</f>
        <v>7951</v>
      </c>
      <c r="Q101" s="208">
        <f>SudiTrend!Q56</f>
        <v>1.0061627468242988</v>
      </c>
      <c r="R101" s="199"/>
      <c r="AM101" s="523">
        <f t="shared" si="23"/>
        <v>0.43438965875342739</v>
      </c>
      <c r="AN101" s="523">
        <f t="shared" si="24"/>
        <v>1.9825417205626104</v>
      </c>
      <c r="AO101" s="524">
        <f t="shared" si="25"/>
        <v>0.57177308807087146</v>
      </c>
      <c r="AP101" s="524">
        <f t="shared" si="26"/>
        <v>0.97637897373831151</v>
      </c>
      <c r="AQ101" s="525">
        <f t="shared" si="27"/>
        <v>0.88181755194850187</v>
      </c>
      <c r="AR101" s="524">
        <f t="shared" si="28"/>
        <v>0.78154452975290145</v>
      </c>
      <c r="AS101" s="524">
        <f t="shared" si="29"/>
        <v>0.99138855570078699</v>
      </c>
      <c r="AT101" s="519"/>
      <c r="AU101" s="519"/>
    </row>
    <row r="102" spans="1:47">
      <c r="A102" s="198"/>
      <c r="B102" s="200"/>
      <c r="C102" s="200"/>
      <c r="D102" s="200"/>
      <c r="E102" s="200"/>
      <c r="F102" s="200"/>
      <c r="G102" s="200"/>
      <c r="H102" s="200"/>
      <c r="I102" s="200"/>
      <c r="J102" s="200"/>
      <c r="K102" s="200"/>
      <c r="L102" s="200"/>
      <c r="M102" s="200"/>
      <c r="N102" s="209" t="s">
        <v>101</v>
      </c>
      <c r="O102" s="210">
        <f>SudiTrend!O57</f>
        <v>13</v>
      </c>
      <c r="P102" s="210">
        <f>SudiTrend!P57</f>
        <v>11581</v>
      </c>
      <c r="Q102" s="211">
        <f>SudiTrend!Q57</f>
        <v>1.1225282790777997</v>
      </c>
      <c r="R102" s="199"/>
      <c r="AM102" s="523">
        <f t="shared" si="23"/>
        <v>0.59769903212190689</v>
      </c>
      <c r="AN102" s="523">
        <f t="shared" si="24"/>
        <v>1.9195575440945407</v>
      </c>
      <c r="AO102" s="524">
        <f t="shared" si="25"/>
        <v>0.52482924695589284</v>
      </c>
      <c r="AP102" s="524">
        <f t="shared" si="26"/>
        <v>0.79702926501674098</v>
      </c>
      <c r="AQ102" s="525">
        <f t="shared" si="27"/>
        <v>0.88181755194850187</v>
      </c>
      <c r="AR102" s="524">
        <f t="shared" si="28"/>
        <v>0.78154452975290145</v>
      </c>
      <c r="AS102" s="524">
        <f t="shared" si="29"/>
        <v>0.99138855570078699</v>
      </c>
      <c r="AT102" s="519"/>
      <c r="AU102" s="519"/>
    </row>
    <row r="103" spans="1:47">
      <c r="A103" s="198"/>
      <c r="B103" s="200"/>
      <c r="C103" s="200"/>
      <c r="D103" s="200"/>
      <c r="E103" s="200"/>
      <c r="F103" s="200"/>
      <c r="G103" s="200"/>
      <c r="H103" s="200"/>
      <c r="I103" s="200"/>
      <c r="J103" s="200"/>
      <c r="K103" s="200"/>
      <c r="L103" s="200"/>
      <c r="M103" s="200"/>
      <c r="N103" s="206" t="s">
        <v>102</v>
      </c>
      <c r="O103" s="207">
        <f>SudiTrend!O58</f>
        <v>9</v>
      </c>
      <c r="P103" s="207">
        <f>SudiTrend!P58</f>
        <v>4461</v>
      </c>
      <c r="Q103" s="208">
        <f>SudiTrend!Q58</f>
        <v>2.0174848688634839</v>
      </c>
      <c r="R103" s="199"/>
      <c r="AM103" s="523">
        <f t="shared" si="23"/>
        <v>0.92252255040984865</v>
      </c>
      <c r="AN103" s="523">
        <f t="shared" si="24"/>
        <v>3.8298147167494214</v>
      </c>
      <c r="AO103" s="524">
        <f t="shared" si="25"/>
        <v>1.0949623184536352</v>
      </c>
      <c r="AP103" s="524">
        <f t="shared" si="26"/>
        <v>1.8123298478859375</v>
      </c>
      <c r="AQ103" s="525">
        <f t="shared" si="27"/>
        <v>0.88181755194850187</v>
      </c>
      <c r="AR103" s="524">
        <f t="shared" si="28"/>
        <v>0.78154452975290145</v>
      </c>
      <c r="AS103" s="524">
        <f t="shared" si="29"/>
        <v>0.99138855570078699</v>
      </c>
      <c r="AT103" s="519"/>
      <c r="AU103" s="519"/>
    </row>
    <row r="104" spans="1:47">
      <c r="A104" s="198"/>
      <c r="B104" s="200"/>
      <c r="C104" s="200"/>
      <c r="D104" s="200"/>
      <c r="E104" s="200"/>
      <c r="F104" s="200"/>
      <c r="G104" s="200"/>
      <c r="H104" s="200"/>
      <c r="I104" s="200"/>
      <c r="J104" s="200"/>
      <c r="K104" s="200"/>
      <c r="L104" s="200"/>
      <c r="M104" s="200"/>
      <c r="N104" s="209" t="s">
        <v>103</v>
      </c>
      <c r="O104" s="210">
        <f>SudiTrend!O59</f>
        <v>12</v>
      </c>
      <c r="P104" s="210">
        <f>SudiTrend!P59</f>
        <v>19829</v>
      </c>
      <c r="Q104" s="211">
        <f>SudiTrend!Q59</f>
        <v>0.60517423974986129</v>
      </c>
      <c r="R104" s="199"/>
      <c r="AM104" s="523">
        <f t="shared" si="23"/>
        <v>0.31270236061940682</v>
      </c>
      <c r="AN104" s="523">
        <f t="shared" si="24"/>
        <v>1.0571176079568791</v>
      </c>
      <c r="AO104" s="524">
        <f t="shared" si="25"/>
        <v>0.29247187913045447</v>
      </c>
      <c r="AP104" s="524">
        <f t="shared" si="26"/>
        <v>0.45194336820701786</v>
      </c>
      <c r="AQ104" s="525">
        <f t="shared" si="27"/>
        <v>0.88181755194850187</v>
      </c>
      <c r="AR104" s="524">
        <f t="shared" si="28"/>
        <v>0.78154452975290145</v>
      </c>
      <c r="AS104" s="524">
        <f t="shared" si="29"/>
        <v>0.99138855570078699</v>
      </c>
      <c r="AT104" s="519"/>
      <c r="AU104" s="519"/>
    </row>
    <row r="105" spans="1:47">
      <c r="A105" s="198"/>
      <c r="B105" s="200"/>
      <c r="C105" s="200"/>
      <c r="D105" s="200"/>
      <c r="E105" s="200"/>
      <c r="F105" s="200"/>
      <c r="G105" s="200"/>
      <c r="H105" s="200"/>
      <c r="I105" s="200"/>
      <c r="J105" s="200"/>
      <c r="K105" s="200"/>
      <c r="L105" s="200"/>
      <c r="M105" s="200"/>
      <c r="N105" s="206" t="s">
        <v>104</v>
      </c>
      <c r="O105" s="207">
        <f>SudiTrend!O60</f>
        <v>17</v>
      </c>
      <c r="P105" s="207">
        <f>SudiTrend!P60</f>
        <v>10694</v>
      </c>
      <c r="Q105" s="208">
        <f>SudiTrend!Q60</f>
        <v>1.5896764540864037</v>
      </c>
      <c r="R105" s="199"/>
      <c r="AM105" s="523">
        <f t="shared" si="23"/>
        <v>0.92604511591614813</v>
      </c>
      <c r="AN105" s="523">
        <f t="shared" si="24"/>
        <v>2.5452259973729761</v>
      </c>
      <c r="AO105" s="524">
        <f t="shared" si="25"/>
        <v>0.66363133817025555</v>
      </c>
      <c r="AP105" s="524">
        <f t="shared" si="26"/>
        <v>0.95554954328657238</v>
      </c>
      <c r="AQ105" s="525">
        <f t="shared" si="27"/>
        <v>0.88181755194850187</v>
      </c>
      <c r="AR105" s="524">
        <f t="shared" si="28"/>
        <v>0.78154452975290145</v>
      </c>
      <c r="AS105" s="524">
        <f t="shared" si="29"/>
        <v>0.99138855570078699</v>
      </c>
      <c r="AT105" s="519"/>
      <c r="AU105" s="519"/>
    </row>
    <row r="106" spans="1:47">
      <c r="A106" s="198"/>
      <c r="B106" s="200"/>
      <c r="C106" s="200"/>
      <c r="D106" s="200"/>
      <c r="E106" s="200"/>
      <c r="F106" s="200"/>
      <c r="G106" s="200"/>
      <c r="H106" s="200"/>
      <c r="I106" s="200"/>
      <c r="J106" s="200"/>
      <c r="K106" s="200"/>
      <c r="L106" s="200"/>
      <c r="M106" s="200"/>
      <c r="N106" s="209" t="s">
        <v>105</v>
      </c>
      <c r="O106" s="210">
        <f>SudiTrend!O61</f>
        <v>2</v>
      </c>
      <c r="P106" s="210">
        <f>SudiTrend!P61</f>
        <v>2681</v>
      </c>
      <c r="Q106" s="211">
        <f>SudiTrend!Q61</f>
        <v>0.74599030212607242</v>
      </c>
      <c r="R106" s="199"/>
      <c r="AM106" s="523">
        <f t="shared" si="23"/>
        <v>9.0342886439375297E-2</v>
      </c>
      <c r="AN106" s="523">
        <f t="shared" si="24"/>
        <v>2.6947734680059527</v>
      </c>
      <c r="AO106" s="524">
        <f t="shared" si="25"/>
        <v>0.65564741568669715</v>
      </c>
      <c r="AP106" s="524">
        <f t="shared" si="26"/>
        <v>1.9487831658798802</v>
      </c>
      <c r="AQ106" s="525">
        <f t="shared" si="27"/>
        <v>0.88181755194850187</v>
      </c>
      <c r="AR106" s="524">
        <f t="shared" si="28"/>
        <v>0.78154452975290145</v>
      </c>
      <c r="AS106" s="524">
        <f t="shared" si="29"/>
        <v>0.99138855570078699</v>
      </c>
      <c r="AT106" s="519"/>
      <c r="AU106" s="519"/>
    </row>
    <row r="107" spans="1:47">
      <c r="A107" s="198"/>
      <c r="B107" s="200"/>
      <c r="C107" s="200"/>
      <c r="D107" s="200"/>
      <c r="E107" s="200"/>
      <c r="F107" s="200"/>
      <c r="G107" s="200"/>
      <c r="H107" s="200"/>
      <c r="I107" s="200"/>
      <c r="J107" s="200"/>
      <c r="K107" s="200"/>
      <c r="L107" s="200"/>
      <c r="M107" s="200"/>
      <c r="N107" s="206" t="s">
        <v>106</v>
      </c>
      <c r="O107" s="207">
        <f>SudiTrend!O62</f>
        <v>2</v>
      </c>
      <c r="P107" s="207">
        <f>SudiTrend!P62</f>
        <v>8329</v>
      </c>
      <c r="Q107" s="208">
        <f>SudiTrend!Q62</f>
        <v>0.24012486492976348</v>
      </c>
      <c r="R107" s="199"/>
      <c r="AM107" s="523">
        <f t="shared" si="23"/>
        <v>2.9080235147552546E-2</v>
      </c>
      <c r="AN107" s="523">
        <f t="shared" si="24"/>
        <v>0.86741357518597184</v>
      </c>
      <c r="AO107" s="524">
        <f t="shared" si="25"/>
        <v>0.21104462978221095</v>
      </c>
      <c r="AP107" s="524">
        <f t="shared" si="26"/>
        <v>0.62728871025620836</v>
      </c>
      <c r="AQ107" s="525">
        <f t="shared" si="27"/>
        <v>0.88181755194850187</v>
      </c>
      <c r="AR107" s="524">
        <f t="shared" si="28"/>
        <v>0.78154452975290145</v>
      </c>
      <c r="AS107" s="524">
        <f t="shared" si="29"/>
        <v>0.99138855570078699</v>
      </c>
      <c r="AT107" s="519"/>
      <c r="AU107" s="519"/>
    </row>
    <row r="108" spans="1:47">
      <c r="A108" s="198"/>
      <c r="B108" s="200"/>
      <c r="C108" s="200"/>
      <c r="D108" s="200"/>
      <c r="E108" s="200"/>
      <c r="F108" s="200"/>
      <c r="G108" s="200"/>
      <c r="H108" s="200"/>
      <c r="I108" s="200"/>
      <c r="J108" s="200"/>
      <c r="K108" s="200"/>
      <c r="L108" s="200"/>
      <c r="M108" s="200"/>
      <c r="N108" s="209" t="s">
        <v>107</v>
      </c>
      <c r="O108" s="210">
        <f>SudiTrend!O63</f>
        <v>1</v>
      </c>
      <c r="P108" s="210">
        <f>SudiTrend!P63</f>
        <v>2170</v>
      </c>
      <c r="Q108" s="211">
        <f>SudiTrend!Q63</f>
        <v>0.46082949308755761</v>
      </c>
      <c r="R108" s="199"/>
      <c r="AM108" s="523">
        <f t="shared" si="23"/>
        <v>1.1667192619488433E-2</v>
      </c>
      <c r="AN108" s="523">
        <f t="shared" si="24"/>
        <v>2.5675775995110128</v>
      </c>
      <c r="AO108" s="524">
        <f t="shared" si="25"/>
        <v>0.44916230046806915</v>
      </c>
      <c r="AP108" s="524">
        <f t="shared" si="26"/>
        <v>2.1067481064234554</v>
      </c>
      <c r="AQ108" s="525">
        <f t="shared" si="27"/>
        <v>0.88181755194850187</v>
      </c>
      <c r="AR108" s="524">
        <f t="shared" si="28"/>
        <v>0.78154452975290145</v>
      </c>
      <c r="AS108" s="524">
        <f t="shared" si="29"/>
        <v>0.99138855570078699</v>
      </c>
      <c r="AT108" s="519"/>
      <c r="AU108" s="519"/>
    </row>
    <row r="109" spans="1:47">
      <c r="A109" s="198"/>
      <c r="B109" s="200"/>
      <c r="C109" s="200"/>
      <c r="D109" s="200"/>
      <c r="E109" s="200"/>
      <c r="F109" s="200"/>
      <c r="G109" s="200"/>
      <c r="H109" s="200"/>
      <c r="I109" s="200"/>
      <c r="J109" s="200"/>
      <c r="K109" s="200"/>
      <c r="L109" s="200"/>
      <c r="M109" s="200"/>
      <c r="N109" s="206" t="s">
        <v>108</v>
      </c>
      <c r="O109" s="207">
        <f>SudiTrend!O64</f>
        <v>22</v>
      </c>
      <c r="P109" s="207">
        <f>SudiTrend!P64</f>
        <v>32012</v>
      </c>
      <c r="Q109" s="208">
        <f>SudiTrend!Q64</f>
        <v>0.68724228414344624</v>
      </c>
      <c r="R109" s="199"/>
      <c r="AM109" s="523">
        <f t="shared" si="23"/>
        <v>0.43069108060194966</v>
      </c>
      <c r="AN109" s="523">
        <f t="shared" si="24"/>
        <v>1.040493077193716</v>
      </c>
      <c r="AO109" s="524">
        <f t="shared" si="25"/>
        <v>0.25655120354149658</v>
      </c>
      <c r="AP109" s="524">
        <f t="shared" si="26"/>
        <v>0.35325079305026974</v>
      </c>
      <c r="AQ109" s="525">
        <f t="shared" si="27"/>
        <v>0.88181755194850187</v>
      </c>
      <c r="AR109" s="524">
        <f t="shared" si="28"/>
        <v>0.78154452975290145</v>
      </c>
      <c r="AS109" s="524">
        <f t="shared" si="29"/>
        <v>0.99138855570078699</v>
      </c>
      <c r="AT109" s="519"/>
      <c r="AU109" s="519"/>
    </row>
    <row r="110" spans="1:47">
      <c r="A110" s="198"/>
      <c r="B110" s="200"/>
      <c r="C110" s="200"/>
      <c r="D110" s="200"/>
      <c r="E110" s="200"/>
      <c r="F110" s="200"/>
      <c r="G110" s="200"/>
      <c r="H110" s="200"/>
      <c r="I110" s="200"/>
      <c r="J110" s="200"/>
      <c r="K110" s="200"/>
      <c r="L110" s="200"/>
      <c r="M110" s="200"/>
      <c r="N110" s="209" t="s">
        <v>109</v>
      </c>
      <c r="O110" s="210">
        <f>SudiTrend!O65</f>
        <v>1</v>
      </c>
      <c r="P110" s="210">
        <f>SudiTrend!P65</f>
        <v>3136</v>
      </c>
      <c r="Q110" s="211">
        <f>SudiTrend!Q65</f>
        <v>0.31887755102040816</v>
      </c>
      <c r="R110" s="199"/>
      <c r="AM110" s="523">
        <f t="shared" si="23"/>
        <v>8.0732806072352989E-3</v>
      </c>
      <c r="AN110" s="523">
        <f t="shared" si="24"/>
        <v>1.7766719996616385</v>
      </c>
      <c r="AO110" s="524">
        <f t="shared" si="25"/>
        <v>0.31080427041317288</v>
      </c>
      <c r="AP110" s="524">
        <f t="shared" si="26"/>
        <v>1.4577944486412302</v>
      </c>
      <c r="AQ110" s="525">
        <f t="shared" si="27"/>
        <v>0.88181755194850187</v>
      </c>
      <c r="AR110" s="524">
        <f t="shared" si="28"/>
        <v>0.78154452975290145</v>
      </c>
      <c r="AS110" s="524">
        <f t="shared" si="29"/>
        <v>0.99138855570078699</v>
      </c>
      <c r="AT110" s="519"/>
      <c r="AU110" s="519"/>
    </row>
    <row r="111" spans="1:47">
      <c r="A111" s="198"/>
      <c r="B111" s="200"/>
      <c r="C111" s="200"/>
      <c r="D111" s="200"/>
      <c r="E111" s="200"/>
      <c r="F111" s="200"/>
      <c r="G111" s="200"/>
      <c r="H111" s="200"/>
      <c r="I111" s="200"/>
      <c r="J111" s="200"/>
      <c r="K111" s="200"/>
      <c r="L111" s="200"/>
      <c r="M111" s="200"/>
      <c r="N111" s="206" t="s">
        <v>110</v>
      </c>
      <c r="O111" s="207">
        <f>SudiTrend!O66</f>
        <v>10</v>
      </c>
      <c r="P111" s="207">
        <f>SudiTrend!P66</f>
        <v>18581</v>
      </c>
      <c r="Q111" s="208">
        <f>SudiTrend!Q66</f>
        <v>0.53818416662181789</v>
      </c>
      <c r="R111" s="199"/>
      <c r="AM111" s="523">
        <f t="shared" si="23"/>
        <v>0.25808022690557203</v>
      </c>
      <c r="AN111" s="523">
        <f t="shared" si="24"/>
        <v>0.98973984403518545</v>
      </c>
      <c r="AO111" s="524">
        <f t="shared" si="25"/>
        <v>0.28010393971624586</v>
      </c>
      <c r="AP111" s="524">
        <f t="shared" si="26"/>
        <v>0.45155567741336755</v>
      </c>
      <c r="AQ111" s="525">
        <f t="shared" si="27"/>
        <v>0.88181755194850187</v>
      </c>
      <c r="AR111" s="524">
        <f t="shared" si="28"/>
        <v>0.78154452975290145</v>
      </c>
      <c r="AS111" s="524">
        <f t="shared" si="29"/>
        <v>0.99138855570078699</v>
      </c>
      <c r="AT111" s="519"/>
      <c r="AU111" s="519"/>
    </row>
    <row r="112" spans="1:47">
      <c r="A112" s="198"/>
      <c r="B112" s="200"/>
      <c r="C112" s="200"/>
      <c r="D112" s="200"/>
      <c r="E112" s="200"/>
      <c r="F112" s="200"/>
      <c r="G112" s="200"/>
      <c r="H112" s="200"/>
      <c r="I112" s="200"/>
      <c r="J112" s="200"/>
      <c r="K112" s="200"/>
      <c r="L112" s="200"/>
      <c r="M112" s="200"/>
      <c r="N112" s="212" t="s">
        <v>69</v>
      </c>
      <c r="O112" s="213">
        <f>SudiTrend!O67</f>
        <v>1</v>
      </c>
      <c r="P112" s="213">
        <f>SudiTrend!P67</f>
        <v>1307</v>
      </c>
      <c r="Q112" s="362" t="str">
        <f>SudiTrend!Q67</f>
        <v>-</v>
      </c>
      <c r="R112" s="199"/>
      <c r="AM112" s="523"/>
      <c r="AN112" s="523"/>
      <c r="AO112" s="527"/>
      <c r="AP112" s="527"/>
      <c r="AQ112" s="527"/>
      <c r="AR112" s="527"/>
      <c r="AS112" s="527"/>
      <c r="AT112" s="519"/>
      <c r="AU112" s="519"/>
    </row>
    <row r="113" spans="1:47">
      <c r="A113" s="198"/>
      <c r="B113" s="200"/>
      <c r="C113" s="200"/>
      <c r="D113" s="200"/>
      <c r="E113" s="200"/>
      <c r="F113" s="200"/>
      <c r="G113" s="200"/>
      <c r="H113" s="200"/>
      <c r="I113" s="200"/>
      <c r="J113" s="200"/>
      <c r="K113" s="200"/>
      <c r="L113" s="200"/>
      <c r="M113" s="200"/>
      <c r="N113" s="214" t="s">
        <v>17</v>
      </c>
      <c r="O113" s="215">
        <f>SUM(O92:O112)</f>
        <v>280</v>
      </c>
      <c r="P113" s="215">
        <f>SUM(P92:P112)</f>
        <v>317526</v>
      </c>
      <c r="Q113" s="216">
        <f>O113/P113*1000</f>
        <v>0.88181755194850187</v>
      </c>
      <c r="R113" s="199"/>
      <c r="AM113" s="528">
        <f>IF(O113=0,0,IF(O113&lt;389,CHIINV(0.5+$AN$5/200,2*O113)/2,O113*(1-1/(9*O113)-NORMSINV(0.5+$AN$5/200)/3/SQRT(O113))^3))/P113*1000</f>
        <v>0.78154452975290145</v>
      </c>
      <c r="AN113" s="528">
        <f>IF(O113&lt;389,CHIINV(0.5-$AN$5/200,2*O113+2)/2,(O113+1)*(1-1/(9*(O113+1))+NORMSINV(0.5+$AN$5/200)/3/SQRT(O113+1))^3)/P113*1000</f>
        <v>0.99138855570078699</v>
      </c>
      <c r="AO113" s="529">
        <f>Q113-AM113</f>
        <v>0.10027302219560041</v>
      </c>
      <c r="AP113" s="529">
        <f>AN113-Q113</f>
        <v>0.10957100375228512</v>
      </c>
      <c r="AQ113" s="527"/>
      <c r="AR113" s="527"/>
      <c r="AS113" s="527"/>
      <c r="AT113" s="519"/>
      <c r="AU113" s="519"/>
    </row>
    <row r="114" spans="1:47">
      <c r="A114" s="198"/>
      <c r="B114" s="200"/>
      <c r="C114" s="200"/>
      <c r="D114" s="200"/>
      <c r="E114" s="200"/>
      <c r="F114" s="200"/>
      <c r="G114" s="200"/>
      <c r="H114" s="200"/>
      <c r="I114" s="200"/>
      <c r="J114" s="200"/>
      <c r="K114" s="200"/>
      <c r="L114" s="200"/>
      <c r="M114" s="200"/>
      <c r="N114" s="200"/>
      <c r="O114" s="200"/>
      <c r="P114" s="200"/>
      <c r="Q114" s="200"/>
      <c r="R114" s="199"/>
      <c r="AM114" s="518"/>
      <c r="AN114" s="518"/>
      <c r="AO114" s="518"/>
      <c r="AP114" s="518"/>
      <c r="AQ114" s="518"/>
      <c r="AR114" s="518"/>
      <c r="AS114" s="518"/>
      <c r="AT114" s="519"/>
      <c r="AU114" s="519"/>
    </row>
    <row r="115" spans="1:47">
      <c r="A115" s="217"/>
      <c r="B115" s="218"/>
      <c r="C115" s="218"/>
      <c r="D115" s="218"/>
      <c r="E115" s="218"/>
      <c r="F115" s="218"/>
      <c r="G115" s="218"/>
      <c r="H115" s="218"/>
      <c r="I115" s="218"/>
      <c r="J115" s="218"/>
      <c r="K115" s="218"/>
      <c r="L115" s="218"/>
      <c r="M115" s="218"/>
      <c r="N115" s="218"/>
      <c r="O115" s="218"/>
      <c r="P115" s="218"/>
      <c r="Q115" s="218"/>
      <c r="R115" s="219"/>
    </row>
  </sheetData>
  <sheetProtection selectLockedCells="1"/>
  <mergeCells count="4">
    <mergeCell ref="B6:Q6"/>
    <mergeCell ref="B34:Q34"/>
    <mergeCell ref="B62:Q62"/>
    <mergeCell ref="B90:Q90"/>
  </mergeCells>
  <hyperlinks>
    <hyperlink ref="C1" location="Glossary!A1" display="Glossary"/>
    <hyperlink ref="B1" location="Contents!A1" display="Table of contents"/>
    <hyperlink ref="D1" location="About!A1" display="About the publication"/>
    <hyperlink ref="F1" location="KeyFindings!A1" display="Key findings"/>
  </hyperlinks>
  <pageMargins left="0.70866141732283472" right="0.70866141732283472" top="0.74803149606299213" bottom="0.74803149606299213" header="0.31496062992125984" footer="0.31496062992125984"/>
  <pageSetup paperSize="9" scale="55" orientation="landscape" r:id="rId1"/>
  <headerFooter>
    <oddFooter>&amp;L&amp;"Arial,Regular"&amp;8&amp;K01+023Fetal and Infant Deaths 2012&amp;R&amp;"Arial,Regular"&amp;8&amp;K01+022Page &amp;P of &amp;N</oddFooter>
  </headerFooter>
  <rowBreaks count="1" manualBreakCount="1">
    <brk id="59" max="18"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CC78"/>
  <sheetViews>
    <sheetView zoomScaleNormal="100" workbookViewId="0">
      <pane ySplit="5" topLeftCell="A6" activePane="bottomLeft" state="frozen"/>
      <selection activeCell="F28" sqref="F28"/>
      <selection pane="bottomLeft" activeCell="AM1" sqref="AM1:BG1048576"/>
    </sheetView>
  </sheetViews>
  <sheetFormatPr defaultRowHeight="15"/>
  <cols>
    <col min="1" max="1" width="22.42578125" customWidth="1"/>
    <col min="2" max="3" width="10.42578125" customWidth="1"/>
    <col min="4" max="4" width="10.42578125" style="10" customWidth="1"/>
    <col min="5" max="5" width="10.42578125" customWidth="1"/>
    <col min="6" max="6" width="10.42578125" style="10" customWidth="1"/>
    <col min="9" max="9" width="3.85546875" customWidth="1"/>
    <col min="10" max="11" width="9.140625" style="58" customWidth="1"/>
    <col min="12" max="19" width="9.140625" style="152" customWidth="1"/>
    <col min="20" max="20" width="4.5703125" style="152" customWidth="1"/>
    <col min="21" max="21" width="9.140625" style="152" customWidth="1"/>
    <col min="22" max="23" width="9.140625" style="289" customWidth="1"/>
    <col min="24" max="26" width="9.140625" style="577" customWidth="1"/>
    <col min="27" max="28" width="9.140625" style="519" customWidth="1"/>
    <col min="29" max="32" width="8.7109375" style="519" customWidth="1"/>
    <col min="33" max="34" width="9.140625" style="519" customWidth="1"/>
    <col min="35" max="38" width="9.140625" style="578" customWidth="1"/>
    <col min="39" max="43" width="9.140625" style="578" hidden="1" customWidth="1"/>
    <col min="44" max="45" width="10.7109375" style="578" hidden="1" customWidth="1"/>
    <col min="46" max="57" width="9.140625" style="578" hidden="1" customWidth="1"/>
    <col min="58" max="59" width="9.140625" style="577" hidden="1" customWidth="1"/>
    <col min="60" max="81" width="9.140625" style="577"/>
  </cols>
  <sheetData>
    <row r="1" spans="1:81" s="226" customFormat="1">
      <c r="A1" s="223" t="s">
        <v>199</v>
      </c>
      <c r="B1" s="223" t="s">
        <v>135</v>
      </c>
      <c r="C1" s="223" t="s">
        <v>214</v>
      </c>
      <c r="E1" s="351"/>
      <c r="G1" s="224"/>
      <c r="I1" s="352"/>
      <c r="J1" s="352"/>
      <c r="K1" s="352"/>
      <c r="L1" s="352"/>
      <c r="M1" s="352"/>
      <c r="N1" s="352"/>
      <c r="X1" s="576"/>
      <c r="Y1" s="576"/>
      <c r="Z1" s="576"/>
      <c r="AA1" s="326"/>
      <c r="AB1" s="326"/>
      <c r="AC1" s="326"/>
      <c r="AD1" s="326"/>
      <c r="AE1" s="326"/>
      <c r="AF1" s="326"/>
      <c r="AG1" s="326"/>
      <c r="AH1" s="326"/>
      <c r="AI1" s="576"/>
      <c r="AJ1" s="576"/>
      <c r="AK1" s="576"/>
      <c r="AL1" s="576"/>
      <c r="AM1" s="576"/>
      <c r="AN1" s="576"/>
      <c r="AO1" s="576"/>
      <c r="AP1" s="576"/>
      <c r="AQ1" s="576"/>
      <c r="AR1" s="576"/>
      <c r="AS1" s="576"/>
      <c r="AT1" s="576"/>
      <c r="AU1" s="576"/>
      <c r="AV1" s="576"/>
      <c r="AW1" s="576"/>
      <c r="AX1" s="576"/>
      <c r="AY1" s="576"/>
      <c r="AZ1" s="576"/>
      <c r="BA1" s="576"/>
      <c r="BB1" s="576"/>
      <c r="BC1" s="576"/>
      <c r="BD1" s="576"/>
      <c r="BE1" s="576"/>
      <c r="BF1" s="576"/>
      <c r="BG1" s="576"/>
      <c r="BH1" s="576"/>
      <c r="BI1" s="576"/>
      <c r="BJ1" s="576"/>
      <c r="BK1" s="576"/>
      <c r="BL1" s="576"/>
      <c r="BM1" s="576"/>
      <c r="BN1" s="576"/>
      <c r="BO1" s="576"/>
      <c r="BP1" s="576"/>
      <c r="BQ1" s="576"/>
      <c r="BR1" s="576"/>
      <c r="BS1" s="576"/>
      <c r="BT1" s="576"/>
      <c r="BU1" s="576"/>
      <c r="BV1" s="576"/>
      <c r="BW1" s="576"/>
      <c r="BX1" s="576"/>
      <c r="BY1" s="576"/>
      <c r="BZ1" s="576"/>
      <c r="CA1" s="576"/>
      <c r="CB1" s="576"/>
      <c r="CC1" s="576"/>
    </row>
    <row r="2" spans="1:81" s="226" customFormat="1" ht="11.25" customHeight="1">
      <c r="A2" s="223"/>
      <c r="B2" s="223"/>
      <c r="C2" s="223"/>
      <c r="D2" s="351"/>
      <c r="F2" s="223"/>
      <c r="G2" s="207"/>
      <c r="H2" s="352"/>
      <c r="I2" s="352"/>
      <c r="J2" s="352"/>
      <c r="K2" s="352"/>
      <c r="L2" s="352"/>
      <c r="M2" s="352"/>
      <c r="N2" s="352"/>
      <c r="X2" s="576"/>
      <c r="Y2" s="576"/>
      <c r="Z2" s="576"/>
      <c r="AA2" s="326"/>
      <c r="AB2" s="326"/>
      <c r="AC2" s="326"/>
      <c r="AD2" s="326"/>
      <c r="AE2" s="326"/>
      <c r="AF2" s="326"/>
      <c r="AG2" s="326"/>
      <c r="AH2" s="326"/>
      <c r="AI2" s="576"/>
      <c r="AJ2" s="576"/>
      <c r="AK2" s="576"/>
      <c r="AL2" s="576"/>
      <c r="AM2" s="576"/>
      <c r="AN2" s="576"/>
      <c r="AO2" s="576"/>
      <c r="AP2" s="576"/>
      <c r="AQ2" s="576"/>
      <c r="AR2" s="576"/>
      <c r="AS2" s="576"/>
      <c r="AT2" s="576"/>
      <c r="AU2" s="576"/>
      <c r="AV2" s="576"/>
      <c r="AW2" s="576"/>
      <c r="AX2" s="576"/>
      <c r="AY2" s="576"/>
      <c r="AZ2" s="576"/>
      <c r="BA2" s="576"/>
      <c r="BB2" s="576"/>
      <c r="BC2" s="576"/>
      <c r="BD2" s="576"/>
      <c r="BE2" s="576"/>
      <c r="BF2" s="576"/>
      <c r="BG2" s="576"/>
      <c r="BH2" s="576"/>
      <c r="BI2" s="576"/>
      <c r="BJ2" s="576"/>
      <c r="BK2" s="576"/>
      <c r="BL2" s="576"/>
      <c r="BM2" s="576"/>
      <c r="BN2" s="576"/>
      <c r="BO2" s="576"/>
      <c r="BP2" s="576"/>
      <c r="BQ2" s="576"/>
      <c r="BR2" s="576"/>
      <c r="BS2" s="576"/>
      <c r="BT2" s="576"/>
      <c r="BU2" s="576"/>
      <c r="BV2" s="576"/>
      <c r="BW2" s="576"/>
      <c r="BX2" s="576"/>
      <c r="BY2" s="576"/>
      <c r="BZ2" s="576"/>
      <c r="CA2" s="576"/>
      <c r="CB2" s="576"/>
      <c r="CC2" s="576"/>
    </row>
    <row r="3" spans="1:81" s="226" customFormat="1">
      <c r="A3" s="366" t="s">
        <v>401</v>
      </c>
      <c r="B3" s="419"/>
      <c r="C3" s="419"/>
      <c r="D3" s="419"/>
      <c r="E3" s="353"/>
      <c r="F3" s="367"/>
      <c r="H3" s="352"/>
      <c r="M3" s="352"/>
      <c r="N3" s="352"/>
      <c r="X3" s="576"/>
      <c r="Y3" s="576"/>
      <c r="Z3" s="576"/>
      <c r="AA3" s="326"/>
      <c r="AB3" s="326"/>
      <c r="AC3" s="326"/>
      <c r="AD3" s="326"/>
      <c r="AE3" s="326"/>
      <c r="AF3" s="326"/>
      <c r="AG3" s="326"/>
      <c r="AH3" s="326"/>
      <c r="AI3" s="576"/>
      <c r="AJ3" s="576"/>
      <c r="AK3" s="576"/>
      <c r="AL3" s="576"/>
      <c r="AM3" s="576"/>
      <c r="AN3" s="576"/>
      <c r="AO3" s="576"/>
      <c r="AP3" s="576"/>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6"/>
      <c r="BX3" s="576"/>
      <c r="BY3" s="576"/>
      <c r="BZ3" s="576"/>
      <c r="CA3" s="576"/>
      <c r="CB3" s="576"/>
      <c r="CC3" s="576"/>
    </row>
    <row r="4" spans="1:81" s="226" customFormat="1">
      <c r="A4" s="223"/>
      <c r="B4" s="207"/>
      <c r="C4" s="224"/>
      <c r="D4" s="418"/>
      <c r="E4" s="224"/>
      <c r="F4" s="224"/>
      <c r="H4" s="352"/>
      <c r="I4" s="352"/>
      <c r="J4" s="352"/>
      <c r="K4" s="352"/>
      <c r="L4" s="352"/>
      <c r="M4" s="352"/>
      <c r="N4" s="352"/>
      <c r="X4" s="576"/>
      <c r="Y4" s="576"/>
      <c r="Z4" s="576"/>
      <c r="AA4" s="326"/>
      <c r="AB4" s="326"/>
      <c r="AC4" s="326"/>
      <c r="AD4" s="326"/>
      <c r="AE4" s="326"/>
      <c r="AF4" s="326"/>
      <c r="AG4" s="326"/>
      <c r="AH4" s="326"/>
      <c r="AI4" s="576"/>
      <c r="AJ4" s="576"/>
      <c r="AK4" s="576"/>
      <c r="AL4" s="576"/>
      <c r="AM4" s="576"/>
      <c r="AN4" s="576"/>
      <c r="AO4" s="576"/>
      <c r="AP4" s="576"/>
      <c r="AQ4" s="576"/>
      <c r="AR4" s="576"/>
      <c r="AS4" s="576"/>
      <c r="AT4" s="576"/>
      <c r="AU4" s="576"/>
      <c r="AV4" s="576"/>
      <c r="AW4" s="576"/>
      <c r="AX4" s="576"/>
      <c r="AY4" s="576"/>
      <c r="AZ4" s="576"/>
      <c r="BA4" s="576"/>
      <c r="BB4" s="576"/>
      <c r="BC4" s="576"/>
      <c r="BD4" s="576"/>
      <c r="BE4" s="576"/>
      <c r="BF4" s="576"/>
      <c r="BG4" s="576"/>
      <c r="BH4" s="576"/>
      <c r="BI4" s="576"/>
      <c r="BJ4" s="576"/>
      <c r="BK4" s="576"/>
      <c r="BL4" s="576"/>
      <c r="BM4" s="576"/>
      <c r="BN4" s="576"/>
      <c r="BO4" s="576"/>
      <c r="BP4" s="576"/>
      <c r="BQ4" s="576"/>
      <c r="BR4" s="576"/>
      <c r="BS4" s="576"/>
      <c r="BT4" s="576"/>
      <c r="BU4" s="576"/>
      <c r="BV4" s="576"/>
      <c r="BW4" s="576"/>
      <c r="BX4" s="576"/>
      <c r="BY4" s="576"/>
      <c r="BZ4" s="576"/>
      <c r="CA4" s="576"/>
      <c r="CB4" s="576"/>
      <c r="CC4" s="576"/>
    </row>
    <row r="5" spans="1:81" s="226" customFormat="1" ht="20.25">
      <c r="A5" s="225" t="s">
        <v>407</v>
      </c>
      <c r="G5" s="327"/>
      <c r="X5" s="576"/>
      <c r="Y5" s="576"/>
      <c r="Z5" s="576"/>
      <c r="AA5" s="326"/>
      <c r="AB5" s="617"/>
      <c r="AC5" s="326"/>
      <c r="AD5" s="326"/>
      <c r="AE5" s="326"/>
      <c r="AF5" s="326"/>
      <c r="AG5" s="326"/>
      <c r="AH5" s="326"/>
      <c r="AI5" s="576"/>
      <c r="AJ5" s="576"/>
      <c r="AK5" s="576"/>
      <c r="AL5" s="576"/>
      <c r="AM5" s="576"/>
      <c r="AN5" s="576"/>
      <c r="AO5" s="576"/>
      <c r="AP5" s="576"/>
      <c r="AQ5" s="576"/>
      <c r="AR5" s="576"/>
      <c r="AS5" s="576"/>
      <c r="AT5" s="576"/>
      <c r="AU5" s="576"/>
      <c r="AV5" s="576"/>
      <c r="AW5" s="576"/>
      <c r="AX5" s="576"/>
      <c r="AY5" s="576"/>
      <c r="AZ5" s="576"/>
      <c r="BA5" s="576"/>
      <c r="BB5" s="576"/>
      <c r="BC5" s="576"/>
      <c r="BD5" s="576"/>
      <c r="BE5" s="576"/>
      <c r="BF5" s="576"/>
      <c r="BG5" s="576"/>
      <c r="BH5" s="576"/>
      <c r="BI5" s="576"/>
      <c r="BJ5" s="576"/>
      <c r="BK5" s="576"/>
      <c r="BL5" s="576"/>
      <c r="BM5" s="576"/>
      <c r="BN5" s="576"/>
      <c r="BO5" s="576"/>
      <c r="BP5" s="576"/>
      <c r="BQ5" s="576"/>
      <c r="BR5" s="576"/>
      <c r="BS5" s="576"/>
      <c r="BT5" s="576"/>
      <c r="BU5" s="576"/>
      <c r="BV5" s="576"/>
      <c r="BW5" s="576"/>
      <c r="BX5" s="576"/>
      <c r="BY5" s="576"/>
      <c r="BZ5" s="576"/>
      <c r="CA5" s="576"/>
      <c r="CB5" s="576"/>
      <c r="CC5" s="576"/>
    </row>
    <row r="6" spans="1:81">
      <c r="G6" s="317"/>
      <c r="H6" s="317"/>
      <c r="AL6" s="579"/>
      <c r="AM6" s="579"/>
      <c r="AN6" s="579"/>
      <c r="AO6" s="580" t="s">
        <v>171</v>
      </c>
      <c r="AP6" s="580" t="s">
        <v>366</v>
      </c>
      <c r="AQ6" s="580" t="s">
        <v>385</v>
      </c>
      <c r="AR6" s="580" t="s">
        <v>399</v>
      </c>
      <c r="AS6" s="580" t="s">
        <v>241</v>
      </c>
      <c r="AT6" s="579"/>
      <c r="AU6" s="579"/>
      <c r="AV6" s="579"/>
      <c r="AW6" s="579"/>
      <c r="AX6" s="579"/>
      <c r="AY6" s="579"/>
      <c r="AZ6" s="579"/>
      <c r="BA6" s="579"/>
      <c r="BB6" s="579"/>
      <c r="BC6" s="579"/>
      <c r="BD6" s="579"/>
      <c r="BE6" s="579"/>
      <c r="BF6" s="581"/>
      <c r="BG6" s="581"/>
    </row>
    <row r="7" spans="1:81" s="93" customFormat="1" ht="45" customHeight="1">
      <c r="A7" s="681" t="str">
        <f>"Table "&amp;Contents!C47&amp;": Number and rate of fetal and infant deaths for "&amp;AR7&amp;", by sex, ethnic group, maternal age group, deprivation quintile of residence, gestation and birthweight, 2012"</f>
        <v>Table 31: Number and rate of fetal and infant deaths for Waitemata DHB, by sex, ethnic group, maternal age group, deprivation quintile of residence, gestation and birthweight, 2012</v>
      </c>
      <c r="B7" s="681"/>
      <c r="C7" s="681"/>
      <c r="D7" s="681"/>
      <c r="E7" s="681"/>
      <c r="F7" s="681"/>
      <c r="G7" s="382"/>
      <c r="H7" s="383"/>
      <c r="I7" s="331"/>
      <c r="J7" s="680" t="str">
        <f>"Figure "&amp;Contents!C48&amp;": Fetal and infant death rate for "&amp;$AR$7&amp;" by ethnic group, maternal age group (years) and deprivation quintile of residence, 2012"</f>
        <v>Figure 13: Fetal and infant death rate for Waitemata DHB by ethnic group, maternal age group (years) and deprivation quintile of residence, 2012</v>
      </c>
      <c r="K7" s="680"/>
      <c r="L7" s="680"/>
      <c r="M7" s="680"/>
      <c r="N7" s="680"/>
      <c r="O7" s="680"/>
      <c r="P7" s="680"/>
      <c r="Q7" s="680"/>
      <c r="R7" s="680"/>
      <c r="S7" s="680"/>
      <c r="T7" s="332"/>
      <c r="U7" s="384"/>
      <c r="V7" s="384"/>
      <c r="W7" s="384"/>
      <c r="X7" s="582"/>
      <c r="Y7" s="582"/>
      <c r="Z7" s="582"/>
      <c r="AA7" s="554"/>
      <c r="AB7" s="555"/>
      <c r="AC7" s="556"/>
      <c r="AD7" s="557"/>
      <c r="AE7" s="558"/>
      <c r="AF7" s="558"/>
      <c r="AG7" s="558"/>
      <c r="AH7" s="558"/>
      <c r="AI7" s="584"/>
      <c r="AJ7" s="584"/>
      <c r="AK7" s="584"/>
      <c r="AL7" s="583"/>
      <c r="AM7" s="583"/>
      <c r="AN7" s="583"/>
      <c r="AO7" s="585">
        <f>VLOOKUP(AS7, Ref!A2:D22, 4,FALSE)</f>
        <v>6</v>
      </c>
      <c r="AP7" s="585">
        <f>VLOOKUP(99,Ref!$A$1:$D$22, 4,FALSE)</f>
        <v>26</v>
      </c>
      <c r="AQ7" s="585">
        <v>95</v>
      </c>
      <c r="AR7" s="585" t="str">
        <f>VLOOKUP(AS7, Ref!A2:D22, 2,FALSE)</f>
        <v>Waitemata DHB</v>
      </c>
      <c r="AS7" s="583">
        <v>2</v>
      </c>
      <c r="AT7" s="583"/>
      <c r="AU7" s="583"/>
      <c r="AV7" s="583"/>
      <c r="AW7" s="583"/>
      <c r="AX7" s="583"/>
      <c r="AY7" s="583"/>
      <c r="AZ7" s="583"/>
      <c r="BA7" s="583"/>
      <c r="BB7" s="583"/>
      <c r="BC7" s="583"/>
      <c r="BD7" s="583"/>
      <c r="BE7" s="583"/>
      <c r="BF7" s="583"/>
      <c r="BG7" s="583"/>
      <c r="BH7" s="584"/>
      <c r="BI7" s="584"/>
      <c r="BJ7" s="584"/>
      <c r="BK7" s="584"/>
      <c r="BL7" s="584"/>
      <c r="BM7" s="584"/>
      <c r="BN7" s="616"/>
      <c r="BO7" s="616"/>
      <c r="BP7" s="616"/>
      <c r="BQ7" s="616"/>
      <c r="BR7" s="616"/>
      <c r="BS7" s="616"/>
      <c r="BT7" s="616"/>
      <c r="BU7" s="616"/>
      <c r="BV7" s="616"/>
      <c r="BW7" s="616"/>
      <c r="BX7" s="616"/>
      <c r="BY7" s="616"/>
      <c r="BZ7" s="616"/>
      <c r="CA7" s="616"/>
      <c r="CB7" s="616"/>
      <c r="CC7" s="616"/>
    </row>
    <row r="8" spans="1:81">
      <c r="A8" s="683" t="s">
        <v>74</v>
      </c>
      <c r="B8" s="687" t="s">
        <v>73</v>
      </c>
      <c r="C8" s="685" t="s">
        <v>56</v>
      </c>
      <c r="D8" s="686"/>
      <c r="E8" s="685" t="s">
        <v>60</v>
      </c>
      <c r="F8" s="685"/>
      <c r="G8" s="372"/>
      <c r="H8" s="330"/>
      <c r="I8" s="303"/>
      <c r="J8" s="200"/>
      <c r="K8" s="200"/>
      <c r="L8" s="200"/>
      <c r="M8" s="200"/>
      <c r="N8" s="200"/>
      <c r="O8" s="200"/>
      <c r="P8" s="200"/>
      <c r="Q8" s="200"/>
      <c r="R8" s="200"/>
      <c r="S8" s="200"/>
      <c r="T8" s="304"/>
      <c r="U8" s="109"/>
      <c r="V8" s="109"/>
      <c r="W8" s="109"/>
      <c r="X8" s="581"/>
      <c r="Y8" s="581"/>
      <c r="Z8" s="581"/>
      <c r="AA8" s="559"/>
      <c r="AB8" s="559"/>
      <c r="AC8" s="559"/>
      <c r="AD8" s="560"/>
      <c r="AL8" s="579"/>
      <c r="AM8" s="579"/>
      <c r="AN8" s="587"/>
      <c r="AO8" s="587"/>
      <c r="AP8" s="587"/>
      <c r="AQ8" s="587"/>
      <c r="AR8" s="587"/>
      <c r="AS8" s="587"/>
      <c r="AT8" s="587"/>
      <c r="AU8" s="587"/>
      <c r="AV8" s="587"/>
      <c r="AW8" s="587"/>
      <c r="AX8" s="587"/>
      <c r="AY8" s="587"/>
      <c r="AZ8" s="587"/>
      <c r="BA8" s="587"/>
      <c r="BB8" s="587"/>
      <c r="BC8" s="587"/>
      <c r="BD8" s="587"/>
      <c r="BE8" s="587"/>
      <c r="BF8" s="581"/>
      <c r="BG8" s="581"/>
    </row>
    <row r="9" spans="1:81" ht="15" customHeight="1">
      <c r="A9" s="684"/>
      <c r="B9" s="688"/>
      <c r="C9" s="335" t="s">
        <v>150</v>
      </c>
      <c r="D9" s="336" t="s">
        <v>267</v>
      </c>
      <c r="E9" s="335" t="s">
        <v>150</v>
      </c>
      <c r="F9" s="335" t="s">
        <v>268</v>
      </c>
      <c r="G9" s="372"/>
      <c r="H9" s="330"/>
      <c r="I9" s="303"/>
      <c r="J9" s="200"/>
      <c r="K9" s="200"/>
      <c r="L9" s="200"/>
      <c r="M9" s="200"/>
      <c r="N9" s="200"/>
      <c r="O9" s="200"/>
      <c r="P9" s="200"/>
      <c r="Q9" s="200"/>
      <c r="R9" s="200"/>
      <c r="S9" s="200"/>
      <c r="T9" s="333"/>
      <c r="U9" s="231"/>
      <c r="V9" s="231"/>
      <c r="W9" s="231"/>
      <c r="X9" s="588"/>
      <c r="Y9" s="588"/>
      <c r="Z9" s="588"/>
      <c r="AA9" s="561"/>
      <c r="AB9" s="561"/>
      <c r="AC9" s="562">
        <f>$AS$7</f>
        <v>2</v>
      </c>
      <c r="AD9" s="563" t="s">
        <v>387</v>
      </c>
      <c r="AE9" s="564" t="s">
        <v>388</v>
      </c>
      <c r="AF9" s="564" t="s">
        <v>389</v>
      </c>
      <c r="AL9" s="579"/>
      <c r="AM9" s="579"/>
      <c r="AN9" s="587"/>
      <c r="AO9" s="682" t="s">
        <v>74</v>
      </c>
      <c r="AP9" s="589" t="s">
        <v>51</v>
      </c>
      <c r="AQ9" s="589" t="s">
        <v>51</v>
      </c>
      <c r="AR9" s="589" t="s">
        <v>51</v>
      </c>
      <c r="AS9" s="589" t="s">
        <v>51</v>
      </c>
      <c r="AT9" s="589" t="s">
        <v>51</v>
      </c>
      <c r="AU9" s="589" t="s">
        <v>51</v>
      </c>
      <c r="AV9" s="589" t="s">
        <v>51</v>
      </c>
      <c r="AW9" s="589" t="s">
        <v>51</v>
      </c>
      <c r="AX9" s="589" t="s">
        <v>52</v>
      </c>
      <c r="AY9" s="589" t="s">
        <v>52</v>
      </c>
      <c r="AZ9" s="589" t="s">
        <v>52</v>
      </c>
      <c r="BA9" s="589" t="s">
        <v>52</v>
      </c>
      <c r="BB9" s="589" t="s">
        <v>52</v>
      </c>
      <c r="BC9" s="589" t="s">
        <v>52</v>
      </c>
      <c r="BD9" s="589" t="s">
        <v>52</v>
      </c>
      <c r="BE9" s="589" t="s">
        <v>52</v>
      </c>
      <c r="BF9" s="590"/>
      <c r="BG9" s="590"/>
      <c r="BH9" s="591"/>
      <c r="BI9" s="590"/>
      <c r="BJ9" s="590"/>
      <c r="BK9" s="590"/>
      <c r="BL9" s="590"/>
    </row>
    <row r="10" spans="1:81">
      <c r="A10" s="337" t="s">
        <v>117</v>
      </c>
      <c r="B10" s="338"/>
      <c r="C10" s="337"/>
      <c r="D10" s="339"/>
      <c r="E10" s="338"/>
      <c r="F10" s="338"/>
      <c r="G10" s="372"/>
      <c r="H10" s="330"/>
      <c r="I10" s="303"/>
      <c r="J10" s="200"/>
      <c r="K10" s="200"/>
      <c r="L10" s="200"/>
      <c r="M10" s="200"/>
      <c r="N10" s="200"/>
      <c r="O10" s="200"/>
      <c r="P10" s="200"/>
      <c r="Q10" s="200"/>
      <c r="R10" s="200"/>
      <c r="S10" s="200"/>
      <c r="T10" s="689"/>
      <c r="U10" s="232"/>
      <c r="V10" s="232"/>
      <c r="W10" s="232"/>
      <c r="X10" s="592"/>
      <c r="Y10" s="592"/>
      <c r="Z10" s="592"/>
      <c r="AA10" s="565" t="s">
        <v>382</v>
      </c>
      <c r="AB10" s="563" t="s">
        <v>80</v>
      </c>
      <c r="AC10" s="566">
        <f>AT18</f>
        <v>7.333333333333333</v>
      </c>
      <c r="AD10" s="566">
        <f t="shared" ref="AD10:AF10" si="0">AU18</f>
        <v>5.7880256755346364</v>
      </c>
      <c r="AE10" s="566">
        <f t="shared" si="0"/>
        <v>3.672559755175441</v>
      </c>
      <c r="AF10" s="566">
        <f t="shared" si="0"/>
        <v>7.0262793914246204</v>
      </c>
      <c r="AL10" s="579"/>
      <c r="AM10" s="579"/>
      <c r="AN10" s="587"/>
      <c r="AO10" s="682"/>
      <c r="AP10" s="589" t="s">
        <v>377</v>
      </c>
      <c r="AQ10" s="589" t="s">
        <v>50</v>
      </c>
      <c r="AR10" s="589" t="s">
        <v>379</v>
      </c>
      <c r="AS10" s="589" t="s">
        <v>380</v>
      </c>
      <c r="AT10" s="589" t="s">
        <v>49</v>
      </c>
      <c r="AU10" s="589" t="s">
        <v>368</v>
      </c>
      <c r="AV10" s="589" t="s">
        <v>367</v>
      </c>
      <c r="AW10" s="589" t="s">
        <v>353</v>
      </c>
      <c r="AX10" s="589" t="s">
        <v>377</v>
      </c>
      <c r="AY10" s="593" t="s">
        <v>50</v>
      </c>
      <c r="AZ10" s="589" t="s">
        <v>379</v>
      </c>
      <c r="BA10" s="589" t="s">
        <v>380</v>
      </c>
      <c r="BB10" s="589" t="s">
        <v>49</v>
      </c>
      <c r="BC10" s="589" t="s">
        <v>368</v>
      </c>
      <c r="BD10" s="589" t="s">
        <v>367</v>
      </c>
      <c r="BE10" s="589" t="s">
        <v>353</v>
      </c>
      <c r="BF10" s="594"/>
      <c r="BG10" s="590"/>
      <c r="BH10" s="591"/>
      <c r="BI10" s="590"/>
      <c r="BJ10" s="590"/>
      <c r="BK10" s="590"/>
      <c r="BL10" s="590"/>
    </row>
    <row r="11" spans="1:81">
      <c r="A11" s="340" t="s">
        <v>48</v>
      </c>
      <c r="B11" s="340">
        <f>AY12</f>
        <v>7953</v>
      </c>
      <c r="C11" s="340">
        <f>AP12</f>
        <v>58</v>
      </c>
      <c r="D11" s="341">
        <f>C11/(B11+C11)*1000</f>
        <v>7.2400449382099614</v>
      </c>
      <c r="E11" s="340">
        <f>AX12</f>
        <v>18</v>
      </c>
      <c r="F11" s="342">
        <f>E11/B11*1000</f>
        <v>2.2632968691059978</v>
      </c>
      <c r="G11" s="372"/>
      <c r="H11" s="330"/>
      <c r="I11" s="303"/>
      <c r="J11" s="200"/>
      <c r="K11" s="200"/>
      <c r="L11" s="200"/>
      <c r="M11" s="200"/>
      <c r="N11" s="200"/>
      <c r="O11" s="200"/>
      <c r="P11" s="200"/>
      <c r="Q11" s="200"/>
      <c r="R11" s="200"/>
      <c r="S11" s="200"/>
      <c r="T11" s="689"/>
      <c r="U11" s="232"/>
      <c r="V11" s="232"/>
      <c r="W11" s="232"/>
      <c r="X11" s="592"/>
      <c r="Y11" s="592"/>
      <c r="Z11" s="592"/>
      <c r="AA11" s="567"/>
      <c r="AB11" s="563" t="s">
        <v>403</v>
      </c>
      <c r="AC11" s="566">
        <f t="shared" ref="AC11:AC13" si="1">AT19</f>
        <v>6.5005417118093174</v>
      </c>
      <c r="AD11" s="566">
        <f t="shared" ref="AD11:AD13" si="2">AU19</f>
        <v>7.6484008911361698</v>
      </c>
      <c r="AE11" s="566">
        <f t="shared" ref="AE11:AE13" si="3">AV19</f>
        <v>4.1149574718408974</v>
      </c>
      <c r="AF11" s="566">
        <f t="shared" ref="AF11:AF13" si="4">AW19</f>
        <v>7.1377587437544605</v>
      </c>
      <c r="AL11" s="579"/>
      <c r="AM11" s="579"/>
      <c r="AN11" s="595"/>
      <c r="AO11" s="595" t="s">
        <v>117</v>
      </c>
      <c r="AP11" s="587"/>
      <c r="AQ11" s="587"/>
      <c r="AR11" s="587"/>
      <c r="AS11" s="587"/>
      <c r="AT11" s="587"/>
      <c r="AU11" s="587"/>
      <c r="AV11" s="587"/>
      <c r="AW11" s="587"/>
      <c r="AX11" s="587"/>
      <c r="AY11" s="587"/>
      <c r="AZ11" s="587"/>
      <c r="BA11" s="587"/>
      <c r="BB11" s="587"/>
      <c r="BC11" s="587"/>
      <c r="BD11" s="587"/>
      <c r="BE11" s="587"/>
      <c r="BF11" s="581"/>
      <c r="BG11" s="581"/>
    </row>
    <row r="12" spans="1:81">
      <c r="A12" s="337" t="s">
        <v>75</v>
      </c>
      <c r="B12" s="337"/>
      <c r="C12" s="337"/>
      <c r="D12" s="343"/>
      <c r="E12" s="337"/>
      <c r="F12" s="337"/>
      <c r="G12" s="372"/>
      <c r="H12" s="317"/>
      <c r="I12" s="303"/>
      <c r="J12" s="200"/>
      <c r="K12" s="200"/>
      <c r="L12" s="200"/>
      <c r="M12" s="200"/>
      <c r="N12" s="200"/>
      <c r="O12" s="200"/>
      <c r="P12" s="200"/>
      <c r="Q12" s="200"/>
      <c r="R12" s="200"/>
      <c r="S12" s="200"/>
      <c r="T12" s="334"/>
      <c r="U12" s="106"/>
      <c r="V12" s="106"/>
      <c r="W12" s="106"/>
      <c r="X12" s="596"/>
      <c r="Y12" s="596"/>
      <c r="Z12" s="596"/>
      <c r="AA12" s="566"/>
      <c r="AB12" s="563" t="s">
        <v>551</v>
      </c>
      <c r="AC12" s="566">
        <f t="shared" si="1"/>
        <v>7.5390414647280561</v>
      </c>
      <c r="AD12" s="566">
        <f t="shared" si="2"/>
        <v>5.1101890801483982</v>
      </c>
      <c r="AE12" s="566">
        <f t="shared" si="3"/>
        <v>3.417377341787506</v>
      </c>
      <c r="AF12" s="566">
        <f t="shared" si="4"/>
        <v>8.7466912187823684</v>
      </c>
      <c r="AL12" s="579"/>
      <c r="AM12" s="579"/>
      <c r="AN12" s="587" t="str">
        <f>AO11&amp;AO12</f>
        <v>OverallTotal</v>
      </c>
      <c r="AO12" s="597" t="s">
        <v>48</v>
      </c>
      <c r="AP12" s="598">
        <f>VLOOKUP(AP$9&amp;$AN12,DHBData,DHB!$AO$7,FALSE)</f>
        <v>58</v>
      </c>
      <c r="AQ12" s="587">
        <f>AP12+AY12</f>
        <v>8011</v>
      </c>
      <c r="AR12" s="599">
        <f>IF(AP12=0,0,IF(AP12&lt;389,CHIINV(0.5+$AQ$7/200,2*AP12)/2,AP12*(1-1/(9*AP12)-NORMSINV(0.5+$AQ$7/200)/3/SQRT(AP12))^3))/AQ12*1000</f>
        <v>5.4976696642428848</v>
      </c>
      <c r="AS12" s="599">
        <f>IF(AP12&lt;389,CHIINV(0.5-$AQ$7/200,2*AP12+2)/2,(AP12+1)*(1-1/(9*(AP12+1))+NORMSINV(0.5+$AQ$7/200)/3/SQRT(AP12+1))^3)/AQ12*1000</f>
        <v>9.3594369922225145</v>
      </c>
      <c r="AT12" s="600">
        <f>AP12/AQ12*1000</f>
        <v>7.2400449382099614</v>
      </c>
      <c r="AU12" s="600">
        <f>AS12-AT12</f>
        <v>2.119392054012553</v>
      </c>
      <c r="AV12" s="600">
        <f>AT12-AR12</f>
        <v>1.7423752739670766</v>
      </c>
      <c r="AW12" s="600">
        <f>FetalTrend!R73</f>
        <v>7.1699502264615971</v>
      </c>
      <c r="AX12" s="598">
        <f>VLOOKUP(AX$9&amp;$AN12,DHBData,DHB!$AO$7,FALSE)</f>
        <v>18</v>
      </c>
      <c r="AY12" s="598">
        <f>VLOOKUP(AY$10&amp;$AN12,DHBData!$A:$Z,DHB!$AO$7,FALSE)</f>
        <v>7953</v>
      </c>
      <c r="AZ12" s="601">
        <f>IF(AX12=0,0,IF(AX12&lt;389,CHIINV(0.5+$AQ$7/200,2*AX12)/2,AX12*(1-1/(9*AX12)-NORMSINV(0.5+$AQ$7/200)/3/SQRT(AX12))^3))/AY12*1000</f>
        <v>1.3413731648936911</v>
      </c>
      <c r="BA12" s="601">
        <f>IF(AX12&lt;389,CHIINV(0.5-$AQ$7/200,2*AX12+2)/2,(AX12+1)*(1-1/(9*(AX12+1))+NORMSINV(0.5+$AQ$7/200)/3/SQRT(AX12+1))^3)/AY12*1000</f>
        <v>3.576984819254116</v>
      </c>
      <c r="BB12" s="600">
        <f>AX12/AY12*1000</f>
        <v>2.2632968691059978</v>
      </c>
      <c r="BC12" s="600">
        <f>BA12-BB12</f>
        <v>1.3136879501481182</v>
      </c>
      <c r="BD12" s="600">
        <f>BB12-AZ12</f>
        <v>0.92192370421230674</v>
      </c>
      <c r="BE12" s="600">
        <f>InfantTrend!R73</f>
        <v>4.7392600951076007</v>
      </c>
      <c r="BF12" s="602"/>
      <c r="BG12" s="602"/>
      <c r="BH12" s="602"/>
      <c r="BI12" s="603"/>
      <c r="BJ12" s="603"/>
      <c r="BK12" s="603"/>
      <c r="BL12" s="603"/>
    </row>
    <row r="13" spans="1:81">
      <c r="A13" s="340" t="s">
        <v>76</v>
      </c>
      <c r="B13" s="340">
        <f>AY14</f>
        <v>4085</v>
      </c>
      <c r="C13" s="340">
        <f>AP14</f>
        <v>24</v>
      </c>
      <c r="D13" s="341">
        <f t="shared" ref="D13:D14" si="5">C13/(B13+C13)*1000</f>
        <v>5.8408371866634212</v>
      </c>
      <c r="E13" s="340">
        <f>AX14</f>
        <v>9</v>
      </c>
      <c r="F13" s="342">
        <f t="shared" ref="F13:F14" si="6">E13/B13*1000</f>
        <v>2.203182374541004</v>
      </c>
      <c r="G13" s="372"/>
      <c r="H13" s="330"/>
      <c r="I13" s="303"/>
      <c r="J13" s="200"/>
      <c r="K13" s="200"/>
      <c r="L13" s="200"/>
      <c r="M13" s="200"/>
      <c r="N13" s="200"/>
      <c r="O13" s="200"/>
      <c r="P13" s="200"/>
      <c r="Q13" s="200"/>
      <c r="R13" s="200"/>
      <c r="S13" s="200"/>
      <c r="T13" s="334"/>
      <c r="U13" s="106"/>
      <c r="V13" s="106"/>
      <c r="W13" s="106"/>
      <c r="X13" s="596"/>
      <c r="Y13" s="596"/>
      <c r="Z13" s="596"/>
      <c r="AB13" s="519" t="s">
        <v>552</v>
      </c>
      <c r="AC13" s="566">
        <f t="shared" si="1"/>
        <v>7.236665773251139</v>
      </c>
      <c r="AD13" s="566">
        <f t="shared" si="2"/>
        <v>3.2923029871782612</v>
      </c>
      <c r="AE13" s="566">
        <f t="shared" si="3"/>
        <v>2.4676574291705231</v>
      </c>
      <c r="AF13" s="566">
        <f t="shared" si="4"/>
        <v>6.7911123493766103</v>
      </c>
      <c r="AL13" s="579"/>
      <c r="AM13" s="579"/>
      <c r="AN13" s="595"/>
      <c r="AO13" s="589" t="s">
        <v>75</v>
      </c>
      <c r="AP13" s="595"/>
      <c r="AQ13" s="587"/>
      <c r="AR13" s="587"/>
      <c r="AS13" s="587"/>
      <c r="AT13" s="587"/>
      <c r="AU13" s="587"/>
      <c r="AV13" s="587"/>
      <c r="AW13" s="587"/>
      <c r="AX13" s="595"/>
      <c r="AY13" s="595"/>
      <c r="AZ13" s="601"/>
      <c r="BA13" s="601"/>
      <c r="BB13" s="604"/>
      <c r="BC13" s="587"/>
      <c r="BD13" s="587"/>
      <c r="BE13" s="587"/>
      <c r="BF13" s="605"/>
      <c r="BG13" s="581"/>
    </row>
    <row r="14" spans="1:81">
      <c r="A14" s="340" t="s">
        <v>77</v>
      </c>
      <c r="B14" s="340">
        <f>AY15</f>
        <v>3868</v>
      </c>
      <c r="C14" s="340">
        <f>AP15</f>
        <v>33</v>
      </c>
      <c r="D14" s="341">
        <f t="shared" si="5"/>
        <v>8.4593693924634703</v>
      </c>
      <c r="E14" s="340">
        <f>AX15</f>
        <v>9</v>
      </c>
      <c r="F14" s="342">
        <f t="shared" si="6"/>
        <v>2.3267838676318511</v>
      </c>
      <c r="G14" s="372"/>
      <c r="H14" s="330"/>
      <c r="I14" s="303"/>
      <c r="J14" s="200"/>
      <c r="K14" s="200"/>
      <c r="L14" s="200"/>
      <c r="M14" s="200"/>
      <c r="N14" s="200"/>
      <c r="O14" s="200"/>
      <c r="P14" s="200"/>
      <c r="Q14" s="200"/>
      <c r="R14" s="200"/>
      <c r="S14" s="200"/>
      <c r="T14" s="334"/>
      <c r="U14" s="106"/>
      <c r="V14" s="106"/>
      <c r="W14" s="106"/>
      <c r="X14" s="596"/>
      <c r="Y14" s="596"/>
      <c r="Z14" s="596"/>
      <c r="AA14" s="566" t="s">
        <v>383</v>
      </c>
      <c r="AB14" s="563" t="s">
        <v>80</v>
      </c>
      <c r="AC14" s="566">
        <f>BB18</f>
        <v>2.0147750167897915</v>
      </c>
      <c r="AD14" s="566">
        <f>BC18</f>
        <v>3.8732525653071357</v>
      </c>
      <c r="AE14" s="566">
        <f>BD18</f>
        <v>1.5992799711916705</v>
      </c>
      <c r="AF14" s="566">
        <f>BE18</f>
        <v>5.7388009806106535</v>
      </c>
      <c r="AL14" s="579"/>
      <c r="AM14" s="579"/>
      <c r="AN14" s="587" t="str">
        <f t="shared" ref="AN14" si="7">AO13&amp;AO14</f>
        <v>SexM</v>
      </c>
      <c r="AO14" s="587" t="s">
        <v>151</v>
      </c>
      <c r="AP14" s="598">
        <f>VLOOKUP(AP$9&amp;$AN14,DHBData,DHB!$AO$7,FALSE)</f>
        <v>24</v>
      </c>
      <c r="AQ14" s="587">
        <f>AP14+AY14</f>
        <v>4109</v>
      </c>
      <c r="AR14" s="599">
        <f t="shared" ref="AR14:AR15" si="8">IF(AP14=0,0,IF(AP14&lt;389,CHIINV(0.5+$AQ$7/200,2*AP14)/2,AP14*(1-1/(9*AP14)-NORMSINV(0.5+$AQ$7/200)/3/SQRT(AP14))^3))/AQ14*1000</f>
        <v>3.7423345959324563</v>
      </c>
      <c r="AS14" s="599">
        <f t="shared" ref="AS14:AS15" si="9">IF(AP14&lt;389,CHIINV(0.5-$AQ$7/200,2*AP14+2)/2,(AP14+1)*(1-1/(9*(AP14+1))+NORMSINV(0.5+$AQ$7/200)/3/SQRT(AP14+1))^3)/AQ14*1000</f>
        <v>8.6907027485405717</v>
      </c>
      <c r="AT14" s="600">
        <f t="shared" ref="AT14:AT15" si="10">AP14/AQ14*1000</f>
        <v>5.8408371866634212</v>
      </c>
      <c r="AU14" s="600">
        <f t="shared" ref="AU14:AU15" si="11">AS14-AT14</f>
        <v>2.8498655618771505</v>
      </c>
      <c r="AV14" s="600">
        <f t="shared" ref="AV14:AV15" si="12">AT14-AR14</f>
        <v>2.0985025907309649</v>
      </c>
      <c r="AW14" s="600">
        <f>FetalTrend!R75</f>
        <v>7.0171041914667001</v>
      </c>
      <c r="AX14" s="598">
        <f>VLOOKUP(AX$9&amp;$AN14,DHBData,DHB!$AO$7,FALSE)</f>
        <v>9</v>
      </c>
      <c r="AY14" s="598">
        <f>VLOOKUP(AY$10&amp;$AN14,DHBData!$A:$Z,DHB!$AO$7,FALSE)</f>
        <v>4085</v>
      </c>
      <c r="AZ14" s="601">
        <f t="shared" ref="AZ14:AZ15" si="13">IF(AX14=0,0,IF(AX14&lt;389,CHIINV(0.5+$AQ$7/200,2*AX14)/2,AX14*(1-1/(9*AX14)-NORMSINV(0.5+$AQ$7/200)/3/SQRT(AX14))^3))/AY14*1000</f>
        <v>1.0074352747560185</v>
      </c>
      <c r="BA14" s="601">
        <f t="shared" ref="BA14:BA15" si="14">IF(AX14&lt;389,CHIINV(0.5-$AQ$7/200,2*AX14+2)/2,(AX14+1)*(1-1/(9*(AX14+1))+NORMSINV(0.5+$AQ$7/200)/3/SQRT(AX14+1))^3)/AY14*1000</f>
        <v>4.1823264262960018</v>
      </c>
      <c r="BB14" s="600">
        <f t="shared" ref="BB14:BB15" si="15">AX14/AY14*1000</f>
        <v>2.203182374541004</v>
      </c>
      <c r="BC14" s="600">
        <f t="shared" ref="BC14:BC15" si="16">BA14-BB14</f>
        <v>1.9791440517549979</v>
      </c>
      <c r="BD14" s="600">
        <f t="shared" ref="BD14:BD15" si="17">BB14-AZ14</f>
        <v>1.1957470997849855</v>
      </c>
      <c r="BE14" s="600">
        <f>InfantTrend!R75</f>
        <v>5.1738280017666725</v>
      </c>
      <c r="BF14" s="602"/>
      <c r="BG14" s="602"/>
      <c r="BH14" s="602"/>
      <c r="BI14" s="603"/>
      <c r="BJ14" s="603"/>
      <c r="BK14" s="603"/>
      <c r="BL14" s="603"/>
    </row>
    <row r="15" spans="1:81">
      <c r="A15" s="340" t="s">
        <v>69</v>
      </c>
      <c r="B15" s="340">
        <f>AY16</f>
        <v>0</v>
      </c>
      <c r="C15" s="340">
        <f>AP16</f>
        <v>1</v>
      </c>
      <c r="D15" s="344" t="s">
        <v>139</v>
      </c>
      <c r="E15" s="340">
        <f>AX16</f>
        <v>0</v>
      </c>
      <c r="F15" s="345" t="s">
        <v>139</v>
      </c>
      <c r="G15" s="372"/>
      <c r="H15" s="330"/>
      <c r="I15" s="303"/>
      <c r="J15" s="200"/>
      <c r="K15" s="200"/>
      <c r="L15" s="200"/>
      <c r="M15" s="200"/>
      <c r="N15" s="200"/>
      <c r="O15" s="200"/>
      <c r="P15" s="200"/>
      <c r="Q15" s="200"/>
      <c r="R15" s="200"/>
      <c r="S15" s="200"/>
      <c r="T15" s="334"/>
      <c r="U15" s="106"/>
      <c r="V15" s="106"/>
      <c r="W15" s="106"/>
      <c r="X15" s="596"/>
      <c r="Y15" s="596"/>
      <c r="Z15" s="596"/>
      <c r="AA15" s="566"/>
      <c r="AB15" s="563" t="s">
        <v>403</v>
      </c>
      <c r="AC15" s="566">
        <f t="shared" ref="AC15:AF15" si="18">BB19</f>
        <v>2.1810250817884405</v>
      </c>
      <c r="AD15" s="566">
        <f t="shared" si="18"/>
        <v>5.6975874239083524</v>
      </c>
      <c r="AE15" s="566">
        <f t="shared" si="18"/>
        <v>1.9168928260153051</v>
      </c>
      <c r="AF15" s="566">
        <f t="shared" si="18"/>
        <v>6.9015097052480234</v>
      </c>
      <c r="AL15" s="579"/>
      <c r="AM15" s="579"/>
      <c r="AN15" s="587" t="str">
        <f>AO13&amp;AO15</f>
        <v>SexF</v>
      </c>
      <c r="AO15" s="587" t="s">
        <v>152</v>
      </c>
      <c r="AP15" s="598">
        <f>VLOOKUP(AP$9&amp;$AN15,DHBData,DHB!$AO$7,FALSE)</f>
        <v>33</v>
      </c>
      <c r="AQ15" s="587">
        <f>AP15+AY15</f>
        <v>3901</v>
      </c>
      <c r="AR15" s="599">
        <f t="shared" si="8"/>
        <v>5.8230406492514337</v>
      </c>
      <c r="AS15" s="599">
        <f t="shared" si="9"/>
        <v>11.880099787021093</v>
      </c>
      <c r="AT15" s="600">
        <f t="shared" si="10"/>
        <v>8.4593693924634703</v>
      </c>
      <c r="AU15" s="600">
        <f t="shared" si="11"/>
        <v>3.4207303945576228</v>
      </c>
      <c r="AV15" s="600">
        <f t="shared" si="12"/>
        <v>2.6363287432120366</v>
      </c>
      <c r="AW15" s="600">
        <f>FetalTrend!R76</f>
        <v>7.0371825085100816</v>
      </c>
      <c r="AX15" s="598">
        <f>VLOOKUP(AX$9&amp;$AN15,DHBData,DHB!$AO$7,FALSE)</f>
        <v>9</v>
      </c>
      <c r="AY15" s="598">
        <f>VLOOKUP(AY$10&amp;$AN15,DHBData!$A:$Z,DHB!$AO$7,FALSE)</f>
        <v>3868</v>
      </c>
      <c r="AZ15" s="601">
        <f t="shared" si="13"/>
        <v>1.0639537480295591</v>
      </c>
      <c r="BA15" s="601">
        <f t="shared" si="14"/>
        <v>4.4169605613803435</v>
      </c>
      <c r="BB15" s="600">
        <f t="shared" si="15"/>
        <v>2.3267838676318511</v>
      </c>
      <c r="BC15" s="600">
        <f t="shared" si="16"/>
        <v>2.0901766937484925</v>
      </c>
      <c r="BD15" s="600">
        <f t="shared" si="17"/>
        <v>1.262830119602292</v>
      </c>
      <c r="BE15" s="600">
        <f>InfantTrend!R76</f>
        <v>4.2851962949533577</v>
      </c>
      <c r="BF15" s="602"/>
      <c r="BG15" s="602"/>
      <c r="BH15" s="602"/>
      <c r="BI15" s="603"/>
      <c r="BJ15" s="603"/>
      <c r="BK15" s="603"/>
      <c r="BL15" s="603"/>
    </row>
    <row r="16" spans="1:81">
      <c r="A16" s="337" t="s">
        <v>79</v>
      </c>
      <c r="B16" s="337"/>
      <c r="C16" s="337"/>
      <c r="D16" s="343"/>
      <c r="E16" s="337"/>
      <c r="F16" s="337"/>
      <c r="G16" s="372"/>
      <c r="H16" s="317"/>
      <c r="I16" s="303"/>
      <c r="J16" s="200"/>
      <c r="K16" s="200"/>
      <c r="L16" s="200"/>
      <c r="M16" s="200"/>
      <c r="N16" s="200"/>
      <c r="O16" s="200"/>
      <c r="P16" s="200"/>
      <c r="Q16" s="200"/>
      <c r="R16" s="200"/>
      <c r="S16" s="200"/>
      <c r="T16" s="334"/>
      <c r="U16" s="106"/>
      <c r="V16" s="106"/>
      <c r="W16" s="106"/>
      <c r="X16" s="596"/>
      <c r="Y16" s="596"/>
      <c r="Z16" s="596"/>
      <c r="AA16" s="566"/>
      <c r="AB16" s="563" t="s">
        <v>551</v>
      </c>
      <c r="AC16" s="566">
        <f t="shared" ref="AC16:AF16" si="19">BB20</f>
        <v>0.54259359739555069</v>
      </c>
      <c r="AD16" s="566">
        <f t="shared" si="19"/>
        <v>2.4805444334991309</v>
      </c>
      <c r="AE16" s="566">
        <f t="shared" si="19"/>
        <v>0.52885631688318502</v>
      </c>
      <c r="AF16" s="566">
        <f t="shared" si="19"/>
        <v>2.9025891094856613</v>
      </c>
      <c r="AL16" s="579"/>
      <c r="AM16" s="579"/>
      <c r="AN16" s="587" t="str">
        <f>AO13&amp;AO16</f>
        <v>SexU</v>
      </c>
      <c r="AO16" s="587" t="s">
        <v>153</v>
      </c>
      <c r="AP16" s="598">
        <f>VLOOKUP(AP$9&amp;$AN16,DHBData,DHB!$AO$7,FALSE)</f>
        <v>1</v>
      </c>
      <c r="AQ16" s="587">
        <f>AP16+AY16</f>
        <v>1</v>
      </c>
      <c r="AR16" s="587"/>
      <c r="AS16" s="587"/>
      <c r="AT16" s="587"/>
      <c r="AU16" s="587"/>
      <c r="AV16" s="587"/>
      <c r="AW16" s="587"/>
      <c r="AX16" s="598">
        <f>VLOOKUP(AX$9&amp;$AN16,DHBData,DHB!$AO$7,FALSE)</f>
        <v>0</v>
      </c>
      <c r="AY16" s="598">
        <f>VLOOKUP(AY$10&amp;$AN16,DHBData!$A:$Z,DHB!$AO$7,FALSE)</f>
        <v>0</v>
      </c>
      <c r="AZ16" s="601"/>
      <c r="BA16" s="601"/>
      <c r="BB16" s="604"/>
      <c r="BC16" s="587"/>
      <c r="BD16" s="587"/>
      <c r="BE16" s="600"/>
      <c r="BF16" s="602"/>
      <c r="BG16" s="602"/>
      <c r="BH16" s="602"/>
    </row>
    <row r="17" spans="1:64">
      <c r="A17" s="340" t="s">
        <v>124</v>
      </c>
      <c r="B17" s="340">
        <f>AY18</f>
        <v>1489</v>
      </c>
      <c r="C17" s="340">
        <f>AP18</f>
        <v>11</v>
      </c>
      <c r="D17" s="341">
        <f t="shared" ref="D17" si="20">C17/(B17+C17)*1000</f>
        <v>7.333333333333333</v>
      </c>
      <c r="E17" s="340">
        <f>AX18</f>
        <v>3</v>
      </c>
      <c r="F17" s="342">
        <f t="shared" ref="F17" si="21">E17/B17*1000</f>
        <v>2.0147750167897915</v>
      </c>
      <c r="G17" s="372"/>
      <c r="H17" s="330"/>
      <c r="I17" s="303"/>
      <c r="J17" s="200"/>
      <c r="K17" s="200"/>
      <c r="L17" s="200"/>
      <c r="M17" s="200"/>
      <c r="N17" s="200"/>
      <c r="O17" s="200"/>
      <c r="P17" s="200"/>
      <c r="Q17" s="200"/>
      <c r="R17" s="200"/>
      <c r="S17" s="200"/>
      <c r="T17" s="334"/>
      <c r="U17" s="106"/>
      <c r="V17" s="106"/>
      <c r="W17" s="106"/>
      <c r="X17" s="596"/>
      <c r="Y17" s="596"/>
      <c r="Z17" s="596"/>
      <c r="AA17" s="568"/>
      <c r="AB17" s="519" t="s">
        <v>552</v>
      </c>
      <c r="AC17" s="566">
        <f t="shared" ref="AC17:AF17" si="22">BB21</f>
        <v>3.2397408207343412</v>
      </c>
      <c r="AD17" s="566">
        <f t="shared" si="22"/>
        <v>2.4194344082551167</v>
      </c>
      <c r="AE17" s="566">
        <f t="shared" si="22"/>
        <v>1.5657194630879541</v>
      </c>
      <c r="AF17" s="566">
        <f t="shared" si="22"/>
        <v>4.1375924822048464</v>
      </c>
      <c r="AL17" s="579"/>
      <c r="AM17" s="579"/>
      <c r="AN17" s="595"/>
      <c r="AO17" s="589" t="s">
        <v>145</v>
      </c>
      <c r="AP17" s="595"/>
      <c r="AQ17" s="587"/>
      <c r="AR17" s="587"/>
      <c r="AS17" s="587"/>
      <c r="AT17" s="587"/>
      <c r="AU17" s="587"/>
      <c r="AV17" s="587"/>
      <c r="AW17" s="587"/>
      <c r="AX17" s="595"/>
      <c r="AY17" s="595"/>
      <c r="AZ17" s="601"/>
      <c r="BA17" s="601"/>
      <c r="BB17" s="604"/>
      <c r="BC17" s="587"/>
      <c r="BD17" s="587"/>
      <c r="BE17" s="587"/>
      <c r="BF17" s="605"/>
      <c r="BG17" s="581"/>
    </row>
    <row r="18" spans="1:64">
      <c r="A18" s="340" t="s">
        <v>403</v>
      </c>
      <c r="B18" s="340">
        <f t="shared" ref="B18:B20" si="23">AY19</f>
        <v>917</v>
      </c>
      <c r="C18" s="340">
        <f t="shared" ref="C18:C20" si="24">AP19</f>
        <v>6</v>
      </c>
      <c r="D18" s="341">
        <f t="shared" ref="D18:D20" si="25">C18/(B18+C18)*1000</f>
        <v>6.5005417118093174</v>
      </c>
      <c r="E18" s="340">
        <f t="shared" ref="E18:E20" si="26">AX19</f>
        <v>2</v>
      </c>
      <c r="F18" s="342">
        <f t="shared" ref="F18:F20" si="27">E18/B18*1000</f>
        <v>2.1810250817884405</v>
      </c>
      <c r="G18" s="372"/>
      <c r="H18" s="330"/>
      <c r="I18" s="303"/>
      <c r="J18" s="200"/>
      <c r="K18" s="200"/>
      <c r="L18" s="200"/>
      <c r="M18" s="200"/>
      <c r="N18" s="200"/>
      <c r="O18" s="200"/>
      <c r="P18" s="200"/>
      <c r="Q18" s="200"/>
      <c r="R18" s="200"/>
      <c r="S18" s="200"/>
      <c r="T18" s="304"/>
      <c r="U18" s="109"/>
      <c r="V18" s="109"/>
      <c r="W18" s="109"/>
      <c r="X18" s="581"/>
      <c r="Y18" s="581"/>
      <c r="Z18" s="581"/>
      <c r="AA18" s="559"/>
      <c r="AB18" s="559"/>
      <c r="AC18" s="559"/>
      <c r="AD18" s="560"/>
      <c r="AL18" s="579"/>
      <c r="AM18" s="579"/>
      <c r="AN18" s="587" t="str">
        <f>AO$17&amp;AO18</f>
        <v>EthnicMaori</v>
      </c>
      <c r="AO18" s="587" t="s">
        <v>154</v>
      </c>
      <c r="AP18" s="598">
        <f>VLOOKUP(AP$9&amp;$AN18,DHBData,DHB!$AO$7,FALSE)</f>
        <v>11</v>
      </c>
      <c r="AQ18" s="587">
        <f>AP18+AY18</f>
        <v>1500</v>
      </c>
      <c r="AR18" s="599">
        <f t="shared" ref="AR18" si="28">IF(AP18=0,0,IF(AP18&lt;389,CHIINV(0.5+$AQ$7/200,2*AP18)/2,AP18*(1-1/(9*AP18)-NORMSINV(0.5+$AQ$7/200)/3/SQRT(AP18))^3))/AQ18*1000</f>
        <v>3.6607735781578921</v>
      </c>
      <c r="AS18" s="599">
        <f t="shared" ref="AS18" si="29">IF(AP18&lt;389,CHIINV(0.5-$AQ$7/200,2*AP18+2)/2,(AP18+1)*(1-1/(9*(AP18+1))+NORMSINV(0.5+$AQ$7/200)/3/SQRT(AP18+1))^3)/AQ18*1000</f>
        <v>13.121359008867969</v>
      </c>
      <c r="AT18" s="600">
        <f t="shared" ref="AT18" si="30">AP18/AQ18*1000</f>
        <v>7.333333333333333</v>
      </c>
      <c r="AU18" s="600">
        <f t="shared" ref="AU18" si="31">AS18-AT18</f>
        <v>5.7880256755346364</v>
      </c>
      <c r="AV18" s="600">
        <f t="shared" ref="AV18" si="32">AT18-AR18</f>
        <v>3.672559755175441</v>
      </c>
      <c r="AW18" s="600">
        <f>FetalTrend!R78</f>
        <v>7.0262793914246204</v>
      </c>
      <c r="AX18" s="598">
        <f>VLOOKUP(AX$9&amp;$AN18,DHBData,DHB!$AO$7,FALSE)</f>
        <v>3</v>
      </c>
      <c r="AY18" s="598">
        <f>VLOOKUP(AY$10&amp;$AN18,DHBData!$A:$Z,DHB!$AO$7,FALSE)</f>
        <v>1489</v>
      </c>
      <c r="AZ18" s="601">
        <f t="shared" ref="AZ18" si="33">IF(AX18=0,0,IF(AX18&lt;389,CHIINV(0.5+$AQ$7/200,2*AX18)/2,AX18*(1-1/(9*AX18)-NORMSINV(0.5+$AQ$7/200)/3/SQRT(AX18))^3))/AY18*1000</f>
        <v>0.415495045598121</v>
      </c>
      <c r="BA18" s="601">
        <f t="shared" ref="BA18" si="34">IF(AX18&lt;389,CHIINV(0.5-$AQ$7/200,2*AX18+2)/2,(AX18+1)*(1-1/(9*(AX18+1))+NORMSINV(0.5+$AQ$7/200)/3/SQRT(AX18+1))^3)/AY18*1000</f>
        <v>5.8880275820969272</v>
      </c>
      <c r="BB18" s="600">
        <f t="shared" ref="BB18" si="35">AX18/AY18*1000</f>
        <v>2.0147750167897915</v>
      </c>
      <c r="BC18" s="600">
        <f t="shared" ref="BC18" si="36">BA18-BB18</f>
        <v>3.8732525653071357</v>
      </c>
      <c r="BD18" s="600">
        <f t="shared" ref="BD18" si="37">BB18-AZ18</f>
        <v>1.5992799711916705</v>
      </c>
      <c r="BE18" s="600">
        <f>InfantTrend!R78</f>
        <v>5.7388009806106535</v>
      </c>
      <c r="BF18" s="602"/>
      <c r="BG18" s="602"/>
      <c r="BH18" s="602"/>
      <c r="BI18" s="603"/>
      <c r="BJ18" s="603"/>
      <c r="BK18" s="603"/>
      <c r="BL18" s="603"/>
    </row>
    <row r="19" spans="1:64">
      <c r="A19" s="540" t="s">
        <v>551</v>
      </c>
      <c r="B19" s="340">
        <f t="shared" si="23"/>
        <v>1843</v>
      </c>
      <c r="C19" s="340">
        <f t="shared" si="24"/>
        <v>14</v>
      </c>
      <c r="D19" s="341">
        <f t="shared" si="25"/>
        <v>7.5390414647280561</v>
      </c>
      <c r="E19" s="340">
        <f t="shared" si="26"/>
        <v>1</v>
      </c>
      <c r="F19" s="342">
        <f t="shared" si="27"/>
        <v>0.54259359739555069</v>
      </c>
      <c r="G19" s="372"/>
      <c r="H19" s="330"/>
      <c r="I19" s="303"/>
      <c r="J19" s="200"/>
      <c r="K19" s="200"/>
      <c r="L19" s="200"/>
      <c r="M19" s="200"/>
      <c r="N19" s="200"/>
      <c r="O19" s="200"/>
      <c r="P19" s="200"/>
      <c r="Q19" s="200"/>
      <c r="R19" s="200"/>
      <c r="S19" s="200"/>
      <c r="T19" s="304"/>
      <c r="U19" s="109"/>
      <c r="V19" s="109"/>
      <c r="W19" s="109"/>
      <c r="X19" s="581"/>
      <c r="Y19" s="581"/>
      <c r="Z19" s="581"/>
      <c r="AA19" s="559"/>
      <c r="AB19" s="559"/>
      <c r="AC19" s="559"/>
      <c r="AD19" s="560"/>
      <c r="AL19" s="579"/>
      <c r="AM19" s="579"/>
      <c r="AN19" s="587" t="str">
        <f t="shared" ref="AN19:AN21" si="38">AO$17&amp;AO19</f>
        <v>EthnicPacific peoples</v>
      </c>
      <c r="AO19" s="587" t="s">
        <v>403</v>
      </c>
      <c r="AP19" s="598">
        <f>VLOOKUP(AP$9&amp;$AN19,DHBData,DHB!$AO$7,FALSE)</f>
        <v>6</v>
      </c>
      <c r="AQ19" s="587">
        <f t="shared" ref="AQ19:AQ21" si="39">AP19+AY19</f>
        <v>923</v>
      </c>
      <c r="AR19" s="599">
        <f t="shared" ref="AR19" si="40">IF(AP19=0,0,IF(AP19&lt;389,CHIINV(0.5+$AQ$7/200,2*AP19)/2,AP19*(1-1/(9*AP19)-NORMSINV(0.5+$AQ$7/200)/3/SQRT(AP19))^3))/AQ19*1000</f>
        <v>2.3855842399684204</v>
      </c>
      <c r="AS19" s="599">
        <f t="shared" ref="AS19" si="41">IF(AP19&lt;389,CHIINV(0.5-$AQ$7/200,2*AP19+2)/2,(AP19+1)*(1-1/(9*(AP19+1))+NORMSINV(0.5+$AQ$7/200)/3/SQRT(AP19+1))^3)/AQ19*1000</f>
        <v>14.148942602945487</v>
      </c>
      <c r="AT19" s="600">
        <f t="shared" ref="AT19" si="42">AP19/AQ19*1000</f>
        <v>6.5005417118093174</v>
      </c>
      <c r="AU19" s="600">
        <f t="shared" ref="AU19" si="43">AS19-AT19</f>
        <v>7.6484008911361698</v>
      </c>
      <c r="AV19" s="600">
        <f t="shared" ref="AV19" si="44">AT19-AR19</f>
        <v>4.1149574718408974</v>
      </c>
      <c r="AW19" s="600">
        <f>FetalTrend!R79</f>
        <v>7.1377587437544605</v>
      </c>
      <c r="AX19" s="598">
        <f>VLOOKUP(AX$9&amp;$AN19,DHBData,DHB!$AO$7,FALSE)</f>
        <v>2</v>
      </c>
      <c r="AY19" s="598">
        <f>VLOOKUP(AY$10&amp;$AN19,DHBData!$A:$Z,DHB!$AO$7,FALSE)</f>
        <v>917</v>
      </c>
      <c r="AZ19" s="601">
        <f t="shared" ref="AZ19" si="45">IF(AX19=0,0,IF(AX19&lt;389,CHIINV(0.5+$AQ$7/200,2*AX19)/2,AX19*(1-1/(9*AX19)-NORMSINV(0.5+$AQ$7/200)/3/SQRT(AX19))^3))/AY19*1000</f>
        <v>0.26413225577313543</v>
      </c>
      <c r="BA19" s="601">
        <f t="shared" ref="BA19" si="46">IF(AX19&lt;389,CHIINV(0.5-$AQ$7/200,2*AX19+2)/2,(AX19+1)*(1-1/(9*(AX19+1))+NORMSINV(0.5+$AQ$7/200)/3/SQRT(AX19+1))^3)/AY19*1000</f>
        <v>7.8786125056967933</v>
      </c>
      <c r="BB19" s="600">
        <f t="shared" ref="BB19" si="47">AX19/AY19*1000</f>
        <v>2.1810250817884405</v>
      </c>
      <c r="BC19" s="600">
        <f t="shared" ref="BC19" si="48">BA19-BB19</f>
        <v>5.6975874239083524</v>
      </c>
      <c r="BD19" s="600">
        <f t="shared" ref="BD19" si="49">BB19-AZ19</f>
        <v>1.9168928260153051</v>
      </c>
      <c r="BE19" s="600">
        <f>InfantTrend!R79</f>
        <v>6.9015097052480234</v>
      </c>
      <c r="BF19" s="602"/>
      <c r="BG19" s="602"/>
      <c r="BH19" s="602"/>
      <c r="BI19" s="603"/>
      <c r="BJ19" s="603"/>
      <c r="BK19" s="603"/>
      <c r="BL19" s="603"/>
    </row>
    <row r="20" spans="1:64">
      <c r="A20" s="540" t="s">
        <v>552</v>
      </c>
      <c r="B20" s="340">
        <f t="shared" si="23"/>
        <v>3704</v>
      </c>
      <c r="C20" s="340">
        <f t="shared" si="24"/>
        <v>27</v>
      </c>
      <c r="D20" s="341">
        <f t="shared" si="25"/>
        <v>7.236665773251139</v>
      </c>
      <c r="E20" s="340">
        <f t="shared" si="26"/>
        <v>12</v>
      </c>
      <c r="F20" s="342">
        <f t="shared" si="27"/>
        <v>3.2397408207343412</v>
      </c>
      <c r="G20" s="372"/>
      <c r="H20" s="317"/>
      <c r="I20" s="303"/>
      <c r="J20" s="200"/>
      <c r="K20" s="200"/>
      <c r="L20" s="200"/>
      <c r="M20" s="200"/>
      <c r="N20" s="200"/>
      <c r="O20" s="200"/>
      <c r="P20" s="200"/>
      <c r="Q20" s="200"/>
      <c r="R20" s="200"/>
      <c r="S20" s="200"/>
      <c r="T20" s="304"/>
      <c r="U20" s="109"/>
      <c r="V20" s="109"/>
      <c r="W20" s="109"/>
      <c r="X20" s="581"/>
      <c r="Y20" s="581"/>
      <c r="Z20" s="581"/>
      <c r="AA20" s="559"/>
      <c r="AB20" s="559"/>
      <c r="AC20" s="559"/>
      <c r="AD20" s="560"/>
      <c r="AL20" s="579"/>
      <c r="AM20" s="579"/>
      <c r="AN20" s="587" t="str">
        <f t="shared" si="38"/>
        <v>EthnicAsian</v>
      </c>
      <c r="AO20" s="587" t="s">
        <v>551</v>
      </c>
      <c r="AP20" s="598">
        <f>VLOOKUP(AP$9&amp;$AN20,DHBData,DHB!$AO$7,FALSE)</f>
        <v>14</v>
      </c>
      <c r="AQ20" s="587">
        <f t="shared" si="39"/>
        <v>1857</v>
      </c>
      <c r="AR20" s="599">
        <f t="shared" ref="AR20:AR21" si="50">IF(AP20=0,0,IF(AP20&lt;389,CHIINV(0.5+$AQ$7/200,2*AP20)/2,AP20*(1-1/(9*AP20)-NORMSINV(0.5+$AQ$7/200)/3/SQRT(AP20))^3))/AQ20*1000</f>
        <v>4.1216641229405502</v>
      </c>
      <c r="AS20" s="599">
        <f t="shared" ref="AS20:AS21" si="51">IF(AP20&lt;389,CHIINV(0.5-$AQ$7/200,2*AP20+2)/2,(AP20+1)*(1-1/(9*(AP20+1))+NORMSINV(0.5+$AQ$7/200)/3/SQRT(AP20+1))^3)/AQ20*1000</f>
        <v>12.649230544876454</v>
      </c>
      <c r="AT20" s="600">
        <f t="shared" ref="AT20:AT21" si="52">AP20/AQ20*1000</f>
        <v>7.5390414647280561</v>
      </c>
      <c r="AU20" s="600">
        <f t="shared" ref="AU20:AU21" si="53">AS20-AT20</f>
        <v>5.1101890801483982</v>
      </c>
      <c r="AV20" s="600">
        <f t="shared" ref="AV20:AV21" si="54">AT20-AR20</f>
        <v>3.417377341787506</v>
      </c>
      <c r="AW20" s="600">
        <f>FetalTrend!R80</f>
        <v>8.7466912187823684</v>
      </c>
      <c r="AX20" s="598">
        <f>VLOOKUP(AX$9&amp;$AN20,DHBData,DHB!$AO$7,FALSE)</f>
        <v>1</v>
      </c>
      <c r="AY20" s="598">
        <f>VLOOKUP(AY$10&amp;$AN20,DHBData!$A:$Z,DHB!$AO$7,FALSE)</f>
        <v>1843</v>
      </c>
      <c r="AZ20" s="601">
        <f t="shared" ref="AZ20:AZ21" si="55">IF(AX20=0,0,IF(AX20&lt;389,CHIINV(0.5+$AQ$7/200,2*AX20)/2,AX20*(1-1/(9*AX20)-NORMSINV(0.5+$AQ$7/200)/3/SQRT(AX20))^3))/AY20*1000</f>
        <v>1.3737280512365653E-2</v>
      </c>
      <c r="BA20" s="601">
        <f t="shared" ref="BA20:BA21" si="56">IF(AX20&lt;389,CHIINV(0.5-$AQ$7/200,2*AX20+2)/2,(AX20+1)*(1-1/(9*(AX20+1))+NORMSINV(0.5+$AQ$7/200)/3/SQRT(AX20+1))^3)/AY20*1000</f>
        <v>3.0231380308946818</v>
      </c>
      <c r="BB20" s="600">
        <f t="shared" ref="BB20:BB21" si="57">AX20/AY20*1000</f>
        <v>0.54259359739555069</v>
      </c>
      <c r="BC20" s="600">
        <f t="shared" ref="BC20:BC21" si="58">BA20-BB20</f>
        <v>2.4805444334991309</v>
      </c>
      <c r="BD20" s="600">
        <f t="shared" ref="BD20:BD21" si="59">BB20-AZ20</f>
        <v>0.52885631688318502</v>
      </c>
      <c r="BE20" s="600">
        <f>InfantTrend!R80</f>
        <v>2.9025891094856613</v>
      </c>
      <c r="BF20" s="602"/>
      <c r="BG20" s="602"/>
      <c r="BH20" s="602"/>
      <c r="BI20" s="603"/>
      <c r="BJ20" s="603"/>
      <c r="BK20" s="603"/>
      <c r="BL20" s="603"/>
    </row>
    <row r="21" spans="1:64">
      <c r="A21" s="337" t="s">
        <v>187</v>
      </c>
      <c r="B21" s="337"/>
      <c r="C21" s="337"/>
      <c r="D21" s="343"/>
      <c r="E21" s="337"/>
      <c r="F21" s="337"/>
      <c r="G21" s="372"/>
      <c r="H21" s="330"/>
      <c r="I21" s="303"/>
      <c r="J21" s="200"/>
      <c r="K21" s="200"/>
      <c r="L21" s="200"/>
      <c r="M21" s="200"/>
      <c r="N21" s="200"/>
      <c r="O21" s="200"/>
      <c r="P21" s="200"/>
      <c r="Q21" s="200"/>
      <c r="R21" s="200"/>
      <c r="S21" s="200"/>
      <c r="T21" s="304"/>
      <c r="U21" s="109"/>
      <c r="V21" s="109"/>
      <c r="W21" s="109"/>
      <c r="X21" s="581"/>
      <c r="Y21" s="581"/>
      <c r="Z21" s="581"/>
      <c r="AA21" s="559"/>
      <c r="AB21" s="559"/>
      <c r="AC21" s="559"/>
      <c r="AD21" s="560"/>
      <c r="AL21" s="579"/>
      <c r="AM21" s="579"/>
      <c r="AN21" s="587" t="str">
        <f t="shared" si="38"/>
        <v>EthnicEuropean or Other</v>
      </c>
      <c r="AO21" s="587" t="s">
        <v>552</v>
      </c>
      <c r="AP21" s="598">
        <f>VLOOKUP(AP$9&amp;$AN21,DHBData,DHB!$AO$7,FALSE)</f>
        <v>27</v>
      </c>
      <c r="AQ21" s="587">
        <f t="shared" si="39"/>
        <v>3731</v>
      </c>
      <c r="AR21" s="599">
        <f t="shared" si="50"/>
        <v>4.7690083440806159</v>
      </c>
      <c r="AS21" s="599">
        <f t="shared" si="51"/>
        <v>10.5289687604294</v>
      </c>
      <c r="AT21" s="600">
        <f t="shared" si="52"/>
        <v>7.236665773251139</v>
      </c>
      <c r="AU21" s="600">
        <f t="shared" si="53"/>
        <v>3.2923029871782612</v>
      </c>
      <c r="AV21" s="600">
        <f t="shared" si="54"/>
        <v>2.4676574291705231</v>
      </c>
      <c r="AW21" s="600">
        <f>FetalTrend!R81</f>
        <v>6.7911123493766103</v>
      </c>
      <c r="AX21" s="598">
        <f>VLOOKUP(AX$9&amp;$AN21,DHBData,DHB!$AO$7,FALSE)</f>
        <v>12</v>
      </c>
      <c r="AY21" s="598">
        <f>VLOOKUP(AY$10&amp;$AN21,DHBData!$A:$Z,DHB!$AO$7,FALSE)</f>
        <v>3704</v>
      </c>
      <c r="AZ21" s="601">
        <f t="shared" si="55"/>
        <v>1.6740213576463872</v>
      </c>
      <c r="BA21" s="601">
        <f t="shared" si="56"/>
        <v>5.6591752289894579</v>
      </c>
      <c r="BB21" s="600">
        <f t="shared" si="57"/>
        <v>3.2397408207343412</v>
      </c>
      <c r="BC21" s="600">
        <f t="shared" si="58"/>
        <v>2.4194344082551167</v>
      </c>
      <c r="BD21" s="600">
        <f t="shared" si="59"/>
        <v>1.5657194630879541</v>
      </c>
      <c r="BE21" s="600">
        <f>InfantTrend!R81</f>
        <v>4.1375924822048464</v>
      </c>
      <c r="BF21" s="605"/>
      <c r="BG21" s="581"/>
    </row>
    <row r="22" spans="1:64">
      <c r="A22" s="340" t="s">
        <v>82</v>
      </c>
      <c r="B22" s="340">
        <f t="shared" ref="B22:B28" si="60">AY23</f>
        <v>288</v>
      </c>
      <c r="C22" s="340">
        <f t="shared" ref="C22:C28" si="61">AP23</f>
        <v>3</v>
      </c>
      <c r="D22" s="341">
        <f t="shared" ref="D22:D27" si="62">C22/(B22+C22)*1000</f>
        <v>10.309278350515465</v>
      </c>
      <c r="E22" s="340">
        <f t="shared" ref="E22:E28" si="63">AX23</f>
        <v>2</v>
      </c>
      <c r="F22" s="342">
        <f t="shared" ref="F22:F27" si="64">E22/B22*1000</f>
        <v>6.9444444444444438</v>
      </c>
      <c r="G22" s="372"/>
      <c r="H22" s="330"/>
      <c r="I22" s="303"/>
      <c r="J22" s="200"/>
      <c r="K22" s="200"/>
      <c r="L22" s="200"/>
      <c r="M22" s="200"/>
      <c r="N22" s="200"/>
      <c r="O22" s="200"/>
      <c r="P22" s="200"/>
      <c r="Q22" s="200"/>
      <c r="R22" s="200"/>
      <c r="S22" s="200"/>
      <c r="T22" s="304"/>
      <c r="U22" s="109"/>
      <c r="V22" s="109"/>
      <c r="W22" s="109"/>
      <c r="X22" s="581"/>
      <c r="Y22" s="581"/>
      <c r="Z22" s="581"/>
      <c r="AA22" s="559"/>
      <c r="AB22" s="559"/>
      <c r="AC22" s="559"/>
      <c r="AD22" s="560"/>
      <c r="AL22" s="579"/>
      <c r="AM22" s="579"/>
      <c r="AN22" s="595"/>
      <c r="AO22" s="589" t="s">
        <v>144</v>
      </c>
      <c r="AP22" s="595"/>
      <c r="AQ22" s="587"/>
      <c r="AR22" s="587"/>
      <c r="AS22" s="587"/>
      <c r="AT22" s="587"/>
      <c r="AU22" s="587"/>
      <c r="AV22" s="587"/>
      <c r="AW22" s="587"/>
      <c r="AX22" s="595"/>
      <c r="AY22" s="595"/>
      <c r="AZ22" s="601"/>
      <c r="BA22" s="601"/>
      <c r="BB22" s="604"/>
      <c r="BC22" s="587"/>
      <c r="BD22" s="587"/>
      <c r="BE22" s="587"/>
      <c r="BF22" s="602"/>
      <c r="BG22" s="602"/>
      <c r="BH22" s="602"/>
      <c r="BI22" s="603"/>
      <c r="BJ22" s="603"/>
      <c r="BK22" s="603"/>
      <c r="BL22" s="603"/>
    </row>
    <row r="23" spans="1:64">
      <c r="A23" s="340" t="s">
        <v>83</v>
      </c>
      <c r="B23" s="340">
        <f t="shared" si="60"/>
        <v>1056</v>
      </c>
      <c r="C23" s="340">
        <f t="shared" si="61"/>
        <v>9</v>
      </c>
      <c r="D23" s="341">
        <f t="shared" si="62"/>
        <v>8.4507042253521121</v>
      </c>
      <c r="E23" s="340">
        <f t="shared" si="63"/>
        <v>0</v>
      </c>
      <c r="F23" s="342">
        <f t="shared" si="64"/>
        <v>0</v>
      </c>
      <c r="G23" s="372"/>
      <c r="H23" s="330"/>
      <c r="I23" s="303"/>
      <c r="J23" s="679"/>
      <c r="K23" s="679"/>
      <c r="L23" s="679"/>
      <c r="M23" s="679"/>
      <c r="N23" s="679"/>
      <c r="O23" s="679"/>
      <c r="P23" s="679"/>
      <c r="Q23" s="679"/>
      <c r="R23" s="679"/>
      <c r="S23" s="679"/>
      <c r="T23" s="304"/>
      <c r="U23" s="109"/>
      <c r="V23" s="109"/>
      <c r="W23" s="109"/>
      <c r="X23" s="581"/>
      <c r="Y23" s="581"/>
      <c r="Z23" s="581"/>
      <c r="AA23" s="559"/>
      <c r="AB23" s="559"/>
      <c r="AC23" s="559"/>
      <c r="AD23" s="560"/>
      <c r="AL23" s="579"/>
      <c r="AM23" s="579"/>
      <c r="AN23" s="587" t="str">
        <f>AO$22&amp;AO23</f>
        <v>MatAge&lt;20</v>
      </c>
      <c r="AO23" s="581" t="s">
        <v>438</v>
      </c>
      <c r="AP23" s="598">
        <f>VLOOKUP(AP$9&amp;$AN23,DHBData,DHB!$AO$7,FALSE)</f>
        <v>3</v>
      </c>
      <c r="AQ23" s="587">
        <f t="shared" ref="AQ23:AQ29" si="65">AP23+AY23</f>
        <v>291</v>
      </c>
      <c r="AR23" s="599">
        <f t="shared" ref="AR23:AR28" si="66">IF(AP23=0,0,IF(AP23&lt;389,CHIINV(0.5+$AQ$7/200,2*AP23)/2,AP23*(1-1/(9*AP23)-NORMSINV(0.5+$AQ$7/200)/3/SQRT(AP23))^3))/AQ23*1000</f>
        <v>2.1260210408783582</v>
      </c>
      <c r="AS23" s="599">
        <f t="shared" ref="AS23:AS28" si="67">IF(AP23&lt;389,CHIINV(0.5-$AQ$7/200,2*AP23+2)/2,(AP23+1)*(1-1/(9*(AP23+1))+NORMSINV(0.5+$AQ$7/200)/3/SQRT(AP23+1))^3)/AQ23*1000</f>
        <v>30.128086150317266</v>
      </c>
      <c r="AT23" s="600">
        <f t="shared" ref="AT23:AT28" si="68">AP23/AQ23*1000</f>
        <v>10.309278350515465</v>
      </c>
      <c r="AU23" s="600">
        <f t="shared" ref="AU23:AU28" si="69">AS23-AT23</f>
        <v>19.818807799801803</v>
      </c>
      <c r="AV23" s="600">
        <f t="shared" ref="AV23:AV28" si="70">AT23-AR23</f>
        <v>8.1832573096371064</v>
      </c>
      <c r="AW23" s="600">
        <f>FetalTrend!R83</f>
        <v>10.453850076491586</v>
      </c>
      <c r="AX23" s="598">
        <f>VLOOKUP(AX$9&amp;$AN23,DHBData,DHB!$AO$7,FALSE)</f>
        <v>2</v>
      </c>
      <c r="AY23" s="598">
        <f>VLOOKUP(AY$10&amp;$AN23,DHBData!$A:$Z,DHB!$AO$7,FALSE)</f>
        <v>288</v>
      </c>
      <c r="AZ23" s="601">
        <f t="shared" ref="AZ23:AZ28" si="71">IF(AX23=0,0,IF(AX23&lt;389,CHIINV(0.5+$AQ$7/200,2*AX23)/2,AX23*(1-1/(9*AX23)-NORMSINV(0.5+$AQ$7/200)/3/SQRT(AX23))^3))/AY23*1000</f>
        <v>0.8410044393887679</v>
      </c>
      <c r="BA23" s="601">
        <f t="shared" ref="BA23:BA28" si="72">IF(AX23&lt;389,CHIINV(0.5-$AQ$7/200,2*AX23+2)/2,(AX23+1)*(1-1/(9*(AX23+1))+NORMSINV(0.5+$AQ$7/200)/3/SQRT(AX23+1))^3)/AY23*1000</f>
        <v>25.08572106848597</v>
      </c>
      <c r="BB23" s="600">
        <f t="shared" ref="BB23:BB28" si="73">AX23/AY23*1000</f>
        <v>6.9444444444444438</v>
      </c>
      <c r="BC23" s="600">
        <f t="shared" ref="BC23:BC28" si="74">BA23-BB23</f>
        <v>18.141276624041527</v>
      </c>
      <c r="BD23" s="600">
        <f t="shared" ref="BD23:BD28" si="75">BB23-AZ23</f>
        <v>6.1034400050556759</v>
      </c>
      <c r="BE23" s="600">
        <f>InfantTrend!R83</f>
        <v>8.5029631538263342</v>
      </c>
      <c r="BF23" s="602"/>
      <c r="BG23" s="602"/>
      <c r="BH23" s="602"/>
      <c r="BI23" s="603"/>
      <c r="BJ23" s="603"/>
      <c r="BK23" s="603"/>
      <c r="BL23" s="603"/>
    </row>
    <row r="24" spans="1:64">
      <c r="A24" s="340" t="s">
        <v>84</v>
      </c>
      <c r="B24" s="340">
        <f t="shared" si="60"/>
        <v>2085</v>
      </c>
      <c r="C24" s="340">
        <f t="shared" si="61"/>
        <v>12</v>
      </c>
      <c r="D24" s="341">
        <f t="shared" si="62"/>
        <v>5.7224606580829755</v>
      </c>
      <c r="E24" s="340">
        <f t="shared" si="63"/>
        <v>5</v>
      </c>
      <c r="F24" s="342">
        <f t="shared" si="64"/>
        <v>2.398081534772182</v>
      </c>
      <c r="G24" s="372"/>
      <c r="H24" s="330"/>
      <c r="I24" s="303"/>
      <c r="J24" s="200"/>
      <c r="K24" s="200"/>
      <c r="L24" s="200"/>
      <c r="M24" s="200"/>
      <c r="N24" s="200"/>
      <c r="O24" s="200"/>
      <c r="P24" s="200"/>
      <c r="Q24" s="200"/>
      <c r="R24" s="200"/>
      <c r="S24" s="200"/>
      <c r="T24" s="304"/>
      <c r="U24" s="109"/>
      <c r="V24" s="109"/>
      <c r="W24" s="109"/>
      <c r="X24" s="581"/>
      <c r="Y24" s="581"/>
      <c r="Z24" s="581"/>
      <c r="AA24" s="561"/>
      <c r="AB24" s="561"/>
      <c r="AC24" s="562">
        <f>$AS$7</f>
        <v>2</v>
      </c>
      <c r="AD24" s="563" t="s">
        <v>387</v>
      </c>
      <c r="AE24" s="564" t="s">
        <v>388</v>
      </c>
      <c r="AF24" s="564" t="s">
        <v>389</v>
      </c>
      <c r="AL24" s="579"/>
      <c r="AM24" s="579"/>
      <c r="AN24" s="587" t="str">
        <f t="shared" ref="AN24:AN29" si="76">AO$22&amp;AO24</f>
        <v>MatAge20-24</v>
      </c>
      <c r="AO24" s="581" t="s">
        <v>155</v>
      </c>
      <c r="AP24" s="598">
        <f>VLOOKUP(AP$9&amp;$AN24,DHBData,DHB!$AO$7,FALSE)</f>
        <v>9</v>
      </c>
      <c r="AQ24" s="587">
        <f t="shared" si="65"/>
        <v>1065</v>
      </c>
      <c r="AR24" s="599">
        <f t="shared" si="66"/>
        <v>3.8642000914350563</v>
      </c>
      <c r="AS24" s="599">
        <f t="shared" si="67"/>
        <v>16.042068968468705</v>
      </c>
      <c r="AT24" s="600">
        <f t="shared" si="68"/>
        <v>8.4507042253521121</v>
      </c>
      <c r="AU24" s="600">
        <f t="shared" si="69"/>
        <v>7.5913647431165927</v>
      </c>
      <c r="AV24" s="600">
        <f t="shared" si="70"/>
        <v>4.5865041339170558</v>
      </c>
      <c r="AW24" s="600">
        <f>FetalTrend!R84</f>
        <v>6.8050650357481262</v>
      </c>
      <c r="AX24" s="598">
        <f>VLOOKUP(AX$9&amp;$AN24,DHBData,DHB!$AO$7,FALSE)</f>
        <v>0</v>
      </c>
      <c r="AY24" s="598">
        <f>VLOOKUP(AY$10&amp;$AN24,DHBData!$A:$Z,DHB!$AO$7,FALSE)</f>
        <v>1056</v>
      </c>
      <c r="AZ24" s="601">
        <f t="shared" si="71"/>
        <v>0</v>
      </c>
      <c r="BA24" s="601">
        <f t="shared" si="72"/>
        <v>3.4932570588200145</v>
      </c>
      <c r="BB24" s="600">
        <f t="shared" si="73"/>
        <v>0</v>
      </c>
      <c r="BC24" s="600">
        <f t="shared" si="74"/>
        <v>3.4932570588200145</v>
      </c>
      <c r="BD24" s="600">
        <f t="shared" si="75"/>
        <v>0</v>
      </c>
      <c r="BE24" s="600">
        <f>InfantTrend!R84</f>
        <v>6.3313096270598432</v>
      </c>
      <c r="BF24" s="602"/>
      <c r="BG24" s="602"/>
      <c r="BH24" s="602"/>
      <c r="BI24" s="603"/>
      <c r="BJ24" s="603"/>
      <c r="BK24" s="603"/>
      <c r="BL24" s="603"/>
    </row>
    <row r="25" spans="1:64">
      <c r="A25" s="340" t="s">
        <v>85</v>
      </c>
      <c r="B25" s="340">
        <f t="shared" si="60"/>
        <v>2644</v>
      </c>
      <c r="C25" s="340">
        <f t="shared" si="61"/>
        <v>16</v>
      </c>
      <c r="D25" s="341">
        <f t="shared" si="62"/>
        <v>6.015037593984963</v>
      </c>
      <c r="E25" s="340">
        <f t="shared" si="63"/>
        <v>2</v>
      </c>
      <c r="F25" s="342">
        <f t="shared" si="64"/>
        <v>0.75642965204236012</v>
      </c>
      <c r="G25" s="372"/>
      <c r="H25" s="330"/>
      <c r="I25" s="303"/>
      <c r="J25" s="200"/>
      <c r="K25" s="200"/>
      <c r="L25" s="200"/>
      <c r="M25" s="200"/>
      <c r="N25" s="200"/>
      <c r="O25" s="200"/>
      <c r="P25" s="200"/>
      <c r="Q25" s="200"/>
      <c r="R25" s="200"/>
      <c r="S25" s="200"/>
      <c r="T25" s="304"/>
      <c r="U25" s="109"/>
      <c r="V25" s="109"/>
      <c r="W25" s="109"/>
      <c r="X25" s="581"/>
      <c r="Y25" s="581"/>
      <c r="Z25" s="581"/>
      <c r="AA25" s="565" t="s">
        <v>382</v>
      </c>
      <c r="AB25" s="563" t="s">
        <v>82</v>
      </c>
      <c r="AC25" s="566">
        <f>AT23</f>
        <v>10.309278350515465</v>
      </c>
      <c r="AD25" s="566">
        <f t="shared" ref="AD25:AF30" si="77">AU23</f>
        <v>19.818807799801803</v>
      </c>
      <c r="AE25" s="566">
        <f t="shared" si="77"/>
        <v>8.1832573096371064</v>
      </c>
      <c r="AF25" s="566">
        <f t="shared" si="77"/>
        <v>10.453850076491586</v>
      </c>
      <c r="AL25" s="579"/>
      <c r="AM25" s="579"/>
      <c r="AN25" s="587" t="str">
        <f t="shared" si="76"/>
        <v>MatAge25-29</v>
      </c>
      <c r="AO25" s="581" t="s">
        <v>156</v>
      </c>
      <c r="AP25" s="598">
        <f>VLOOKUP(AP$9&amp;$AN25,DHBData,DHB!$AO$7,FALSE)</f>
        <v>12</v>
      </c>
      <c r="AQ25" s="587">
        <f t="shared" si="65"/>
        <v>2097</v>
      </c>
      <c r="AR25" s="599">
        <f t="shared" si="66"/>
        <v>2.9568789264292885</v>
      </c>
      <c r="AS25" s="599">
        <f t="shared" si="67"/>
        <v>9.9959871474377451</v>
      </c>
      <c r="AT25" s="600">
        <f t="shared" si="68"/>
        <v>5.7224606580829755</v>
      </c>
      <c r="AU25" s="600">
        <f t="shared" si="69"/>
        <v>4.2735264893547695</v>
      </c>
      <c r="AV25" s="600">
        <f t="shared" si="70"/>
        <v>2.765581731653687</v>
      </c>
      <c r="AW25" s="600">
        <f>FetalTrend!R85</f>
        <v>5.5168954924456148</v>
      </c>
      <c r="AX25" s="598">
        <f>VLOOKUP(AX$9&amp;$AN25,DHBData,DHB!$AO$7,FALSE)</f>
        <v>5</v>
      </c>
      <c r="AY25" s="598">
        <f>VLOOKUP(AY$10&amp;$AN25,DHBData!$A:$Z,DHB!$AO$7,FALSE)</f>
        <v>2085</v>
      </c>
      <c r="AZ25" s="601">
        <f t="shared" si="71"/>
        <v>0.77865054681938595</v>
      </c>
      <c r="BA25" s="601">
        <f t="shared" si="72"/>
        <v>5.5963223402027191</v>
      </c>
      <c r="BB25" s="600">
        <f t="shared" si="73"/>
        <v>2.398081534772182</v>
      </c>
      <c r="BC25" s="600">
        <f t="shared" si="74"/>
        <v>3.1982408054305371</v>
      </c>
      <c r="BD25" s="600">
        <f t="shared" si="75"/>
        <v>1.6194309879527959</v>
      </c>
      <c r="BE25" s="600">
        <f>InfantTrend!R85</f>
        <v>4.2867049107987141</v>
      </c>
      <c r="BF25" s="602"/>
      <c r="BG25" s="602"/>
      <c r="BH25" s="602"/>
      <c r="BI25" s="603"/>
      <c r="BJ25" s="603"/>
      <c r="BK25" s="603"/>
      <c r="BL25" s="603"/>
    </row>
    <row r="26" spans="1:64" ht="15" customHeight="1">
      <c r="A26" s="340" t="s">
        <v>86</v>
      </c>
      <c r="B26" s="340">
        <f t="shared" si="60"/>
        <v>1493</v>
      </c>
      <c r="C26" s="340">
        <f t="shared" si="61"/>
        <v>9</v>
      </c>
      <c r="D26" s="341">
        <f t="shared" si="62"/>
        <v>5.9920106524633816</v>
      </c>
      <c r="E26" s="340">
        <f t="shared" si="63"/>
        <v>7</v>
      </c>
      <c r="F26" s="342">
        <f t="shared" si="64"/>
        <v>4.688546550569324</v>
      </c>
      <c r="G26" s="372"/>
      <c r="H26" s="330"/>
      <c r="I26" s="303"/>
      <c r="J26" s="200"/>
      <c r="K26" s="200"/>
      <c r="L26" s="200"/>
      <c r="M26" s="200"/>
      <c r="N26" s="200"/>
      <c r="O26" s="200"/>
      <c r="P26" s="200"/>
      <c r="Q26" s="200"/>
      <c r="R26" s="200"/>
      <c r="S26" s="200"/>
      <c r="T26" s="304"/>
      <c r="U26" s="109"/>
      <c r="V26" s="109"/>
      <c r="W26" s="109"/>
      <c r="X26" s="581"/>
      <c r="Y26" s="581"/>
      <c r="Z26" s="581"/>
      <c r="AA26" s="567"/>
      <c r="AB26" s="563" t="s">
        <v>83</v>
      </c>
      <c r="AC26" s="566">
        <f t="shared" ref="AC26:AC30" si="78">AT24</f>
        <v>8.4507042253521121</v>
      </c>
      <c r="AD26" s="566">
        <f t="shared" si="77"/>
        <v>7.5913647431165927</v>
      </c>
      <c r="AE26" s="566">
        <f t="shared" si="77"/>
        <v>4.5865041339170558</v>
      </c>
      <c r="AF26" s="566">
        <f t="shared" si="77"/>
        <v>6.8050650357481262</v>
      </c>
      <c r="AL26" s="579"/>
      <c r="AM26" s="579"/>
      <c r="AN26" s="587" t="str">
        <f t="shared" si="76"/>
        <v>MatAge30-34</v>
      </c>
      <c r="AO26" s="581" t="s">
        <v>157</v>
      </c>
      <c r="AP26" s="598">
        <f>VLOOKUP(AP$9&amp;$AN26,DHBData,DHB!$AO$7,FALSE)</f>
        <v>16</v>
      </c>
      <c r="AQ26" s="587">
        <f t="shared" si="65"/>
        <v>2660</v>
      </c>
      <c r="AR26" s="599">
        <f t="shared" si="66"/>
        <v>3.438113704376514</v>
      </c>
      <c r="AS26" s="599">
        <f t="shared" si="67"/>
        <v>9.7680442096093802</v>
      </c>
      <c r="AT26" s="600">
        <f t="shared" si="68"/>
        <v>6.015037593984963</v>
      </c>
      <c r="AU26" s="600">
        <f t="shared" si="69"/>
        <v>3.7530066156244173</v>
      </c>
      <c r="AV26" s="600">
        <f t="shared" si="70"/>
        <v>2.576923889608449</v>
      </c>
      <c r="AW26" s="600">
        <f>FetalTrend!R86</f>
        <v>6.5908066696710232</v>
      </c>
      <c r="AX26" s="598">
        <f>VLOOKUP(AX$9&amp;$AN26,DHBData,DHB!$AO$7,FALSE)</f>
        <v>2</v>
      </c>
      <c r="AY26" s="598">
        <f>VLOOKUP(AY$10&amp;$AN26,DHBData!$A:$Z,DHB!$AO$7,FALSE)</f>
        <v>2644</v>
      </c>
      <c r="AZ26" s="601">
        <f t="shared" si="71"/>
        <v>9.1607140145221311E-2</v>
      </c>
      <c r="BA26" s="601">
        <f t="shared" si="72"/>
        <v>2.7324839893055821</v>
      </c>
      <c r="BB26" s="600">
        <f t="shared" si="73"/>
        <v>0.75642965204236012</v>
      </c>
      <c r="BC26" s="600">
        <f t="shared" si="74"/>
        <v>1.976054337263222</v>
      </c>
      <c r="BD26" s="600">
        <f t="shared" si="75"/>
        <v>0.66482251189713881</v>
      </c>
      <c r="BE26" s="600">
        <f>InfantTrend!R86</f>
        <v>2.9486815990927133</v>
      </c>
      <c r="BF26" s="602"/>
      <c r="BG26" s="602"/>
      <c r="BH26" s="602"/>
      <c r="BI26" s="603"/>
      <c r="BJ26" s="603"/>
      <c r="BK26" s="603"/>
      <c r="BL26" s="603"/>
    </row>
    <row r="27" spans="1:64">
      <c r="A27" s="340" t="s">
        <v>87</v>
      </c>
      <c r="B27" s="340">
        <f t="shared" si="60"/>
        <v>387</v>
      </c>
      <c r="C27" s="340">
        <f t="shared" si="61"/>
        <v>9</v>
      </c>
      <c r="D27" s="341">
        <f t="shared" si="62"/>
        <v>22.727272727272727</v>
      </c>
      <c r="E27" s="340">
        <f t="shared" si="63"/>
        <v>2</v>
      </c>
      <c r="F27" s="342">
        <f t="shared" si="64"/>
        <v>5.1679586563307494</v>
      </c>
      <c r="G27" s="372"/>
      <c r="H27" s="330"/>
      <c r="I27" s="303"/>
      <c r="J27" s="200"/>
      <c r="K27" s="200"/>
      <c r="L27" s="200"/>
      <c r="M27" s="200"/>
      <c r="N27" s="200"/>
      <c r="O27" s="200"/>
      <c r="P27" s="200"/>
      <c r="Q27" s="200"/>
      <c r="R27" s="200"/>
      <c r="S27" s="200"/>
      <c r="T27" s="304"/>
      <c r="U27" s="109"/>
      <c r="V27" s="109"/>
      <c r="W27" s="109"/>
      <c r="X27" s="581"/>
      <c r="Y27" s="581"/>
      <c r="Z27" s="581"/>
      <c r="AA27" s="566"/>
      <c r="AB27" s="563" t="s">
        <v>84</v>
      </c>
      <c r="AC27" s="566">
        <f t="shared" si="78"/>
        <v>5.7224606580829755</v>
      </c>
      <c r="AD27" s="566">
        <f t="shared" si="77"/>
        <v>4.2735264893547695</v>
      </c>
      <c r="AE27" s="566">
        <f t="shared" si="77"/>
        <v>2.765581731653687</v>
      </c>
      <c r="AF27" s="566">
        <f t="shared" si="77"/>
        <v>5.5168954924456148</v>
      </c>
      <c r="AL27" s="579"/>
      <c r="AM27" s="579"/>
      <c r="AN27" s="587" t="str">
        <f t="shared" si="76"/>
        <v>MatAge35-39</v>
      </c>
      <c r="AO27" s="581" t="s">
        <v>158</v>
      </c>
      <c r="AP27" s="598">
        <f>VLOOKUP(AP$9&amp;$AN27,DHBData,DHB!$AO$7,FALSE)</f>
        <v>9</v>
      </c>
      <c r="AQ27" s="587">
        <f t="shared" si="65"/>
        <v>1502</v>
      </c>
      <c r="AR27" s="599">
        <f t="shared" si="66"/>
        <v>2.7399288264835784</v>
      </c>
      <c r="AS27" s="599">
        <f t="shared" si="67"/>
        <v>11.374702697349647</v>
      </c>
      <c r="AT27" s="600">
        <f t="shared" si="68"/>
        <v>5.9920106524633816</v>
      </c>
      <c r="AU27" s="600">
        <f t="shared" si="69"/>
        <v>5.3826920448862658</v>
      </c>
      <c r="AV27" s="600">
        <f t="shared" si="70"/>
        <v>3.2520818259798032</v>
      </c>
      <c r="AW27" s="600">
        <f>FetalTrend!R87</f>
        <v>8.5308056872037916</v>
      </c>
      <c r="AX27" s="598">
        <f>VLOOKUP(AX$9&amp;$AN27,DHBData,DHB!$AO$7,FALSE)</f>
        <v>7</v>
      </c>
      <c r="AY27" s="598">
        <f>VLOOKUP(AY$10&amp;$AN27,DHBData!$A:$Z,DHB!$AO$7,FALSE)</f>
        <v>1493</v>
      </c>
      <c r="AZ27" s="601">
        <f t="shared" si="71"/>
        <v>1.8850388824647462</v>
      </c>
      <c r="BA27" s="601">
        <f t="shared" si="72"/>
        <v>9.6601978310129795</v>
      </c>
      <c r="BB27" s="600">
        <f t="shared" si="73"/>
        <v>4.688546550569324</v>
      </c>
      <c r="BC27" s="600">
        <f t="shared" si="74"/>
        <v>4.9716512804436555</v>
      </c>
      <c r="BD27" s="600">
        <f t="shared" si="75"/>
        <v>2.8035076681045776</v>
      </c>
      <c r="BE27" s="600">
        <f>InfantTrend!R87</f>
        <v>4.6845124282982784</v>
      </c>
      <c r="BF27" s="602"/>
      <c r="BG27" s="602"/>
      <c r="BH27" s="602"/>
      <c r="BI27" s="603"/>
      <c r="BJ27" s="603"/>
      <c r="BK27" s="603"/>
      <c r="BL27" s="603"/>
    </row>
    <row r="28" spans="1:64">
      <c r="A28" s="340" t="s">
        <v>69</v>
      </c>
      <c r="B28" s="340">
        <f t="shared" si="60"/>
        <v>0</v>
      </c>
      <c r="C28" s="340">
        <f t="shared" si="61"/>
        <v>0</v>
      </c>
      <c r="D28" s="344" t="s">
        <v>139</v>
      </c>
      <c r="E28" s="340">
        <f t="shared" si="63"/>
        <v>0</v>
      </c>
      <c r="F28" s="345" t="s">
        <v>139</v>
      </c>
      <c r="G28" s="372"/>
      <c r="H28" s="317"/>
      <c r="I28" s="303"/>
      <c r="J28" s="200"/>
      <c r="K28" s="200"/>
      <c r="L28" s="200"/>
      <c r="M28" s="200"/>
      <c r="N28" s="200"/>
      <c r="O28" s="200"/>
      <c r="P28" s="200"/>
      <c r="Q28" s="200"/>
      <c r="R28" s="200"/>
      <c r="S28" s="200"/>
      <c r="T28" s="304"/>
      <c r="U28" s="109"/>
      <c r="V28" s="109"/>
      <c r="W28" s="109"/>
      <c r="X28" s="581"/>
      <c r="Y28" s="581"/>
      <c r="Z28" s="581"/>
      <c r="AB28" s="519" t="s">
        <v>85</v>
      </c>
      <c r="AC28" s="566">
        <f t="shared" si="78"/>
        <v>6.015037593984963</v>
      </c>
      <c r="AD28" s="566">
        <f t="shared" si="77"/>
        <v>3.7530066156244173</v>
      </c>
      <c r="AE28" s="566">
        <f t="shared" si="77"/>
        <v>2.576923889608449</v>
      </c>
      <c r="AF28" s="566">
        <f t="shared" si="77"/>
        <v>6.5908066696710232</v>
      </c>
      <c r="AL28" s="579"/>
      <c r="AM28" s="579"/>
      <c r="AN28" s="587" t="str">
        <f t="shared" si="76"/>
        <v>MatAge40+</v>
      </c>
      <c r="AO28" s="581" t="s">
        <v>159</v>
      </c>
      <c r="AP28" s="598">
        <f>VLOOKUP(AP$9&amp;$AN28,DHBData,DHB!$AO$7,FALSE)</f>
        <v>9</v>
      </c>
      <c r="AQ28" s="587">
        <f t="shared" si="65"/>
        <v>396</v>
      </c>
      <c r="AR28" s="599">
        <f t="shared" si="66"/>
        <v>10.392356306510948</v>
      </c>
      <c r="AS28" s="599">
        <f t="shared" si="67"/>
        <v>43.143443059139315</v>
      </c>
      <c r="AT28" s="600">
        <f t="shared" si="68"/>
        <v>22.727272727272727</v>
      </c>
      <c r="AU28" s="600">
        <f t="shared" si="69"/>
        <v>20.416170331866589</v>
      </c>
      <c r="AV28" s="600">
        <f t="shared" si="70"/>
        <v>12.334916420761779</v>
      </c>
      <c r="AW28" s="600">
        <f>FetalTrend!R88</f>
        <v>12.226750648388293</v>
      </c>
      <c r="AX28" s="598">
        <f>VLOOKUP(AX$9&amp;$AN28,DHBData,DHB!$AO$7,FALSE)</f>
        <v>2</v>
      </c>
      <c r="AY28" s="598">
        <f>VLOOKUP(AY$10&amp;$AN28,DHBData!$A:$Z,DHB!$AO$7,FALSE)</f>
        <v>387</v>
      </c>
      <c r="AZ28" s="601">
        <f t="shared" si="71"/>
        <v>0.6258637688474552</v>
      </c>
      <c r="BA28" s="601">
        <f t="shared" si="72"/>
        <v>18.668443585850024</v>
      </c>
      <c r="BB28" s="600">
        <f t="shared" si="73"/>
        <v>5.1679586563307494</v>
      </c>
      <c r="BC28" s="600">
        <f t="shared" si="74"/>
        <v>13.500484929519274</v>
      </c>
      <c r="BD28" s="600">
        <f t="shared" si="75"/>
        <v>4.5420948874832945</v>
      </c>
      <c r="BE28" s="600">
        <f>InfantTrend!R88</f>
        <v>6.0015003750937739</v>
      </c>
      <c r="BF28" s="602"/>
      <c r="BG28" s="602"/>
      <c r="BH28" s="602"/>
    </row>
    <row r="29" spans="1:64">
      <c r="A29" s="337" t="s">
        <v>88</v>
      </c>
      <c r="B29" s="337"/>
      <c r="C29" s="337"/>
      <c r="D29" s="343"/>
      <c r="E29" s="337"/>
      <c r="F29" s="337"/>
      <c r="G29" s="372"/>
      <c r="H29" s="330"/>
      <c r="I29" s="303"/>
      <c r="J29" s="200"/>
      <c r="K29" s="200"/>
      <c r="L29" s="200"/>
      <c r="M29" s="200"/>
      <c r="N29" s="200"/>
      <c r="O29" s="200"/>
      <c r="P29" s="200"/>
      <c r="Q29" s="200"/>
      <c r="R29" s="200"/>
      <c r="S29" s="200"/>
      <c r="T29" s="304"/>
      <c r="U29" s="109"/>
      <c r="V29" s="109"/>
      <c r="W29" s="109"/>
      <c r="X29" s="581"/>
      <c r="Y29" s="581"/>
      <c r="Z29" s="581"/>
      <c r="AB29" s="519" t="s">
        <v>86</v>
      </c>
      <c r="AC29" s="566">
        <f t="shared" si="78"/>
        <v>5.9920106524633816</v>
      </c>
      <c r="AD29" s="566">
        <f t="shared" si="77"/>
        <v>5.3826920448862658</v>
      </c>
      <c r="AE29" s="566">
        <f t="shared" si="77"/>
        <v>3.2520818259798032</v>
      </c>
      <c r="AF29" s="566">
        <f t="shared" si="77"/>
        <v>8.5308056872037916</v>
      </c>
      <c r="AL29" s="579"/>
      <c r="AM29" s="579"/>
      <c r="AN29" s="587" t="str">
        <f t="shared" si="76"/>
        <v>MatAgeUnknown</v>
      </c>
      <c r="AO29" s="597" t="s">
        <v>69</v>
      </c>
      <c r="AP29" s="598">
        <f>VLOOKUP(AP$9&amp;$AN29,DHBData,DHB!$AO$7,FALSE)</f>
        <v>0</v>
      </c>
      <c r="AQ29" s="587">
        <f t="shared" si="65"/>
        <v>0</v>
      </c>
      <c r="AR29" s="587"/>
      <c r="AS29" s="587"/>
      <c r="AT29" s="587"/>
      <c r="AU29" s="587"/>
      <c r="AV29" s="587"/>
      <c r="AW29" s="587"/>
      <c r="AX29" s="598">
        <f>VLOOKUP(AX$9&amp;$AN29,DHBData,DHB!$AO$7,FALSE)</f>
        <v>0</v>
      </c>
      <c r="AY29" s="598">
        <f>VLOOKUP(AY$10&amp;$AN29,DHBData!$A:$Z,DHB!$AO$7,FALSE)</f>
        <v>0</v>
      </c>
      <c r="AZ29" s="601"/>
      <c r="BA29" s="601"/>
      <c r="BB29" s="604"/>
      <c r="BC29" s="587"/>
      <c r="BD29" s="587"/>
      <c r="BE29" s="587"/>
      <c r="BF29" s="605"/>
      <c r="BG29" s="581"/>
    </row>
    <row r="30" spans="1:64" ht="15" customHeight="1">
      <c r="A30" s="340" t="s">
        <v>89</v>
      </c>
      <c r="B30" s="340">
        <f t="shared" ref="B30:B35" si="79">AY31</f>
        <v>1574</v>
      </c>
      <c r="C30" s="340">
        <f t="shared" ref="C30:C35" si="80">AP31</f>
        <v>10</v>
      </c>
      <c r="D30" s="341">
        <f t="shared" ref="D30:D34" si="81">C30/(B30+C30)*1000</f>
        <v>6.3131313131313131</v>
      </c>
      <c r="E30" s="340">
        <f t="shared" ref="E30:E35" si="82">AX31</f>
        <v>6</v>
      </c>
      <c r="F30" s="342">
        <f t="shared" ref="F30:F34" si="83">E30/B30*1000</f>
        <v>3.8119440914866582</v>
      </c>
      <c r="G30" s="372"/>
      <c r="H30" s="330"/>
      <c r="I30" s="303"/>
      <c r="J30" s="200"/>
      <c r="K30" s="200"/>
      <c r="L30" s="200"/>
      <c r="M30" s="200"/>
      <c r="N30" s="200"/>
      <c r="O30" s="200"/>
      <c r="P30" s="200"/>
      <c r="Q30" s="200"/>
      <c r="R30" s="200"/>
      <c r="S30" s="200"/>
      <c r="T30" s="304"/>
      <c r="U30" s="109"/>
      <c r="V30" s="109"/>
      <c r="W30" s="109"/>
      <c r="X30" s="581"/>
      <c r="Y30" s="581"/>
      <c r="Z30" s="581"/>
      <c r="AB30" s="519" t="s">
        <v>87</v>
      </c>
      <c r="AC30" s="566">
        <f t="shared" si="78"/>
        <v>22.727272727272727</v>
      </c>
      <c r="AD30" s="566">
        <f t="shared" si="77"/>
        <v>20.416170331866589</v>
      </c>
      <c r="AE30" s="566">
        <f t="shared" si="77"/>
        <v>12.334916420761779</v>
      </c>
      <c r="AF30" s="566">
        <f t="shared" si="77"/>
        <v>12.226750648388293</v>
      </c>
      <c r="AL30" s="579"/>
      <c r="AM30" s="579"/>
      <c r="AN30" s="595"/>
      <c r="AO30" s="606" t="s">
        <v>146</v>
      </c>
      <c r="AP30" s="595"/>
      <c r="AQ30" s="587"/>
      <c r="AR30" s="587"/>
      <c r="AS30" s="587"/>
      <c r="AT30" s="587"/>
      <c r="AU30" s="587"/>
      <c r="AV30" s="587"/>
      <c r="AW30" s="587"/>
      <c r="AX30" s="595"/>
      <c r="AY30" s="595"/>
      <c r="AZ30" s="601"/>
      <c r="BA30" s="601"/>
      <c r="BB30" s="604"/>
      <c r="BC30" s="587"/>
      <c r="BD30" s="587"/>
      <c r="BE30" s="587"/>
      <c r="BF30" s="602"/>
      <c r="BG30" s="602"/>
      <c r="BH30" s="602"/>
      <c r="BI30" s="603"/>
      <c r="BJ30" s="603"/>
      <c r="BK30" s="603"/>
      <c r="BL30" s="603"/>
    </row>
    <row r="31" spans="1:64">
      <c r="A31" s="346">
        <v>2</v>
      </c>
      <c r="B31" s="340">
        <f t="shared" si="79"/>
        <v>1735</v>
      </c>
      <c r="C31" s="340">
        <f t="shared" si="80"/>
        <v>11</v>
      </c>
      <c r="D31" s="341">
        <f t="shared" si="81"/>
        <v>6.3001145475372278</v>
      </c>
      <c r="E31" s="340">
        <f t="shared" si="82"/>
        <v>4</v>
      </c>
      <c r="F31" s="342">
        <f t="shared" si="83"/>
        <v>2.3054755043227666</v>
      </c>
      <c r="G31" s="372"/>
      <c r="H31" s="330"/>
      <c r="I31" s="303"/>
      <c r="J31" s="200"/>
      <c r="K31" s="200"/>
      <c r="L31" s="200"/>
      <c r="M31" s="200"/>
      <c r="N31" s="200"/>
      <c r="O31" s="200"/>
      <c r="P31" s="200"/>
      <c r="Q31" s="200"/>
      <c r="R31" s="200"/>
      <c r="S31" s="200"/>
      <c r="T31" s="304"/>
      <c r="U31" s="109"/>
      <c r="V31" s="109"/>
      <c r="W31" s="109"/>
      <c r="X31" s="581"/>
      <c r="Y31" s="581"/>
      <c r="Z31" s="581"/>
      <c r="AA31" s="566" t="s">
        <v>383</v>
      </c>
      <c r="AB31" s="563" t="s">
        <v>82</v>
      </c>
      <c r="AC31" s="566">
        <f>BB23</f>
        <v>6.9444444444444438</v>
      </c>
      <c r="AD31" s="566">
        <f t="shared" ref="AD31:AF36" si="84">BC23</f>
        <v>18.141276624041527</v>
      </c>
      <c r="AE31" s="566">
        <f t="shared" si="84"/>
        <v>6.1034400050556759</v>
      </c>
      <c r="AF31" s="566">
        <f t="shared" si="84"/>
        <v>8.5029631538263342</v>
      </c>
      <c r="AL31" s="579"/>
      <c r="AM31" s="579"/>
      <c r="AN31" s="587" t="str">
        <f>AO$30&amp;AO31</f>
        <v>DepQuin1</v>
      </c>
      <c r="AO31" s="607">
        <v>1</v>
      </c>
      <c r="AP31" s="598">
        <f>VLOOKUP(AP$9&amp;$AN31,DHBData,DHB!$AO$7,FALSE)</f>
        <v>10</v>
      </c>
      <c r="AQ31" s="587">
        <f t="shared" ref="AQ31:AQ36" si="85">AP31+AY31</f>
        <v>1584</v>
      </c>
      <c r="AR31" s="599">
        <f t="shared" ref="AR31:AR35" si="86">IF(AP31=0,0,IF(AP31&lt;389,CHIINV(0.5+$AQ$7/200,2*AP31)/2,AP31*(1-1/(9*AP31)-NORMSINV(0.5+$AQ$7/200)/3/SQRT(AP31))^3))/AQ31*1000</f>
        <v>3.0273918536189606</v>
      </c>
      <c r="AS31" s="599">
        <f t="shared" ref="AS31:AS35" si="87">IF(AP31&lt;389,CHIINV(0.5-$AQ$7/200,2*AP31+2)/2,(AP31+1)*(1-1/(9*(AP31+1))+NORMSINV(0.5+$AQ$7/200)/3/SQRT(AP31+1))^3)/AQ31*1000</f>
        <v>11.610073258849607</v>
      </c>
      <c r="AT31" s="600">
        <f t="shared" ref="AT31:AT35" si="88">AP31/AQ31*1000</f>
        <v>6.3131313131313131</v>
      </c>
      <c r="AU31" s="600">
        <f t="shared" ref="AU31:AU35" si="89">AS31-AT31</f>
        <v>5.2969419457182934</v>
      </c>
      <c r="AV31" s="600">
        <f t="shared" ref="AV31:AV35" si="90">AT31-AR31</f>
        <v>3.2857394595123526</v>
      </c>
      <c r="AW31" s="600">
        <f>FetalTrend!R90</f>
        <v>6.386663780038969</v>
      </c>
      <c r="AX31" s="598">
        <f>VLOOKUP(AX$9&amp;$AN31,DHBData,DHB!$AO$7,FALSE)</f>
        <v>6</v>
      </c>
      <c r="AY31" s="598">
        <f>VLOOKUP(AY$10&amp;$AN31,DHBData!$A:$Z,DHB!$AO$7,FALSE)</f>
        <v>1574</v>
      </c>
      <c r="AZ31" s="601">
        <f t="shared" ref="AZ31:AZ35" si="91">IF(AX31=0,0,IF(AX31&lt;389,CHIINV(0.5+$AQ$7/200,2*AX31)/2,AX31*(1-1/(9*AX31)-NORMSINV(0.5+$AQ$7/200)/3/SQRT(AX31))^3))/AY31*1000</f>
        <v>1.398916298278813</v>
      </c>
      <c r="BA31" s="601">
        <f t="shared" ref="BA31:BA35" si="92">IF(AX31&lt;389,CHIINV(0.5-$AQ$7/200,2*AX31+2)/2,(AX31+1)*(1-1/(9*(AX31+1))+NORMSINV(0.5+$AQ$7/200)/3/SQRT(AX31+1))^3)/AY31*1000</f>
        <v>8.2969974730106006</v>
      </c>
      <c r="BB31" s="600">
        <f t="shared" ref="BB31:BB35" si="93">AX31/AY31*1000</f>
        <v>3.8119440914866582</v>
      </c>
      <c r="BC31" s="600">
        <f t="shared" ref="BC31:BC35" si="94">BA31-BB31</f>
        <v>4.485053381523942</v>
      </c>
      <c r="BD31" s="600">
        <f t="shared" ref="BD31:BD35" si="95">BB31-AZ31</f>
        <v>2.4130277932078452</v>
      </c>
      <c r="BE31" s="600">
        <f>InfantTrend!R90</f>
        <v>2.8325525656389585</v>
      </c>
      <c r="BF31" s="602"/>
      <c r="BG31" s="602"/>
      <c r="BH31" s="602"/>
      <c r="BI31" s="603"/>
      <c r="BJ31" s="603"/>
      <c r="BK31" s="603"/>
      <c r="BL31" s="603"/>
    </row>
    <row r="32" spans="1:64">
      <c r="A32" s="346">
        <v>3</v>
      </c>
      <c r="B32" s="340">
        <f t="shared" si="79"/>
        <v>1602</v>
      </c>
      <c r="C32" s="340">
        <f t="shared" si="80"/>
        <v>14</v>
      </c>
      <c r="D32" s="341">
        <f t="shared" si="81"/>
        <v>8.6633663366336648</v>
      </c>
      <c r="E32" s="340">
        <f t="shared" si="82"/>
        <v>1</v>
      </c>
      <c r="F32" s="342">
        <f t="shared" si="83"/>
        <v>0.62421972534332082</v>
      </c>
      <c r="G32" s="372"/>
      <c r="H32" s="330"/>
      <c r="I32" s="303"/>
      <c r="J32" s="200"/>
      <c r="K32" s="200"/>
      <c r="L32" s="200"/>
      <c r="M32" s="200"/>
      <c r="N32" s="200"/>
      <c r="O32" s="200"/>
      <c r="P32" s="200"/>
      <c r="Q32" s="200"/>
      <c r="R32" s="200"/>
      <c r="S32" s="200"/>
      <c r="T32" s="304"/>
      <c r="U32" s="109"/>
      <c r="V32" s="109"/>
      <c r="W32" s="109"/>
      <c r="X32" s="581"/>
      <c r="Y32" s="581"/>
      <c r="Z32" s="581"/>
      <c r="AA32" s="566"/>
      <c r="AB32" s="563" t="s">
        <v>83</v>
      </c>
      <c r="AC32" s="566">
        <f t="shared" ref="AC32:AC36" si="96">BB24</f>
        <v>0</v>
      </c>
      <c r="AD32" s="566">
        <f t="shared" si="84"/>
        <v>3.4932570588200145</v>
      </c>
      <c r="AE32" s="566">
        <f t="shared" si="84"/>
        <v>0</v>
      </c>
      <c r="AF32" s="566">
        <f t="shared" si="84"/>
        <v>6.3313096270598432</v>
      </c>
      <c r="AL32" s="579"/>
      <c r="AM32" s="579"/>
      <c r="AN32" s="587" t="str">
        <f t="shared" ref="AN32:AN36" si="97">AO$30&amp;AO32</f>
        <v>DepQuin2</v>
      </c>
      <c r="AO32" s="607">
        <v>2</v>
      </c>
      <c r="AP32" s="598">
        <f>VLOOKUP(AP$9&amp;$AN32,DHBData,DHB!$AO$7,FALSE)</f>
        <v>11</v>
      </c>
      <c r="AQ32" s="587">
        <f t="shared" si="85"/>
        <v>1746</v>
      </c>
      <c r="AR32" s="599">
        <f t="shared" si="86"/>
        <v>3.1449944829535155</v>
      </c>
      <c r="AS32" s="599">
        <f t="shared" si="87"/>
        <v>11.272645196621966</v>
      </c>
      <c r="AT32" s="600">
        <f t="shared" si="88"/>
        <v>6.3001145475372278</v>
      </c>
      <c r="AU32" s="600">
        <f t="shared" si="89"/>
        <v>4.9725306490847379</v>
      </c>
      <c r="AV32" s="600">
        <f t="shared" si="90"/>
        <v>3.1551200645837123</v>
      </c>
      <c r="AW32" s="600">
        <f>FetalTrend!R91</f>
        <v>6.3923292049540548</v>
      </c>
      <c r="AX32" s="598">
        <f>VLOOKUP(AX$9&amp;$AN32,DHBData,DHB!$AO$7,FALSE)</f>
        <v>4</v>
      </c>
      <c r="AY32" s="598">
        <f>VLOOKUP(AY$10&amp;$AN32,DHBData!$A:$Z,DHB!$AO$7,FALSE)</f>
        <v>1735</v>
      </c>
      <c r="AZ32" s="601">
        <f t="shared" si="91"/>
        <v>0.62816448047626816</v>
      </c>
      <c r="BA32" s="601">
        <f t="shared" si="92"/>
        <v>5.9029329541231688</v>
      </c>
      <c r="BB32" s="600">
        <f t="shared" si="93"/>
        <v>2.3054755043227666</v>
      </c>
      <c r="BC32" s="600">
        <f t="shared" si="94"/>
        <v>3.5974574498004022</v>
      </c>
      <c r="BD32" s="600">
        <f t="shared" si="95"/>
        <v>1.6773110238464985</v>
      </c>
      <c r="BE32" s="600">
        <f>InfantTrend!R91</f>
        <v>3.3172496984318456</v>
      </c>
      <c r="BF32" s="602"/>
      <c r="BG32" s="602"/>
      <c r="BH32" s="602"/>
      <c r="BI32" s="603"/>
      <c r="BJ32" s="603"/>
      <c r="BK32" s="603"/>
      <c r="BL32" s="603"/>
    </row>
    <row r="33" spans="1:64">
      <c r="A33" s="346">
        <v>4</v>
      </c>
      <c r="B33" s="340">
        <f t="shared" si="79"/>
        <v>2452</v>
      </c>
      <c r="C33" s="340">
        <f t="shared" si="80"/>
        <v>20</v>
      </c>
      <c r="D33" s="341">
        <f t="shared" si="81"/>
        <v>8.090614886731391</v>
      </c>
      <c r="E33" s="340">
        <f t="shared" si="82"/>
        <v>7</v>
      </c>
      <c r="F33" s="342">
        <f t="shared" si="83"/>
        <v>2.8548123980424145</v>
      </c>
      <c r="G33" s="372"/>
      <c r="H33" s="330"/>
      <c r="I33" s="303"/>
      <c r="J33" s="200"/>
      <c r="K33" s="200"/>
      <c r="L33" s="200"/>
      <c r="M33" s="200"/>
      <c r="N33" s="200"/>
      <c r="O33" s="200"/>
      <c r="P33" s="200"/>
      <c r="Q33" s="200"/>
      <c r="R33" s="200"/>
      <c r="S33" s="200"/>
      <c r="T33" s="304"/>
      <c r="U33" s="109"/>
      <c r="V33" s="109"/>
      <c r="W33" s="109"/>
      <c r="X33" s="581"/>
      <c r="Y33" s="581"/>
      <c r="Z33" s="581"/>
      <c r="AA33" s="566"/>
      <c r="AB33" s="563" t="s">
        <v>84</v>
      </c>
      <c r="AC33" s="566">
        <f t="shared" si="96"/>
        <v>2.398081534772182</v>
      </c>
      <c r="AD33" s="566">
        <f t="shared" si="84"/>
        <v>3.1982408054305371</v>
      </c>
      <c r="AE33" s="566">
        <f t="shared" si="84"/>
        <v>1.6194309879527959</v>
      </c>
      <c r="AF33" s="566">
        <f t="shared" si="84"/>
        <v>4.2867049107987141</v>
      </c>
      <c r="AL33" s="579"/>
      <c r="AM33" s="579"/>
      <c r="AN33" s="587" t="str">
        <f t="shared" si="97"/>
        <v>DepQuin3</v>
      </c>
      <c r="AO33" s="607">
        <v>3</v>
      </c>
      <c r="AP33" s="598">
        <f>VLOOKUP(AP$9&amp;$AN33,DHBData,DHB!$AO$7,FALSE)</f>
        <v>14</v>
      </c>
      <c r="AQ33" s="587">
        <f t="shared" si="85"/>
        <v>1616</v>
      </c>
      <c r="AR33" s="599">
        <f t="shared" si="86"/>
        <v>4.7363429927602727</v>
      </c>
      <c r="AS33" s="599">
        <f t="shared" si="87"/>
        <v>14.535656634799242</v>
      </c>
      <c r="AT33" s="600">
        <f t="shared" si="88"/>
        <v>8.6633663366336648</v>
      </c>
      <c r="AU33" s="600">
        <f t="shared" si="89"/>
        <v>5.8722902981655771</v>
      </c>
      <c r="AV33" s="600">
        <f t="shared" si="90"/>
        <v>3.9270233438733921</v>
      </c>
      <c r="AW33" s="600">
        <f>FetalTrend!R92</f>
        <v>6.5632458233890212</v>
      </c>
      <c r="AX33" s="598">
        <f>VLOOKUP(AX$9&amp;$AN33,DHBData,DHB!$AO$7,FALSE)</f>
        <v>1</v>
      </c>
      <c r="AY33" s="598">
        <f>VLOOKUP(AY$10&amp;$AN33,DHBData!$A:$Z,DHB!$AO$7,FALSE)</f>
        <v>1602</v>
      </c>
      <c r="AZ33" s="601">
        <f t="shared" si="91"/>
        <v>1.5803875146248373E-2</v>
      </c>
      <c r="BA33" s="601">
        <f t="shared" si="92"/>
        <v>3.4779297072028079</v>
      </c>
      <c r="BB33" s="600">
        <f t="shared" si="93"/>
        <v>0.62421972534332082</v>
      </c>
      <c r="BC33" s="600">
        <f t="shared" si="94"/>
        <v>2.8537099818594873</v>
      </c>
      <c r="BD33" s="600">
        <f t="shared" si="95"/>
        <v>0.60841585019707245</v>
      </c>
      <c r="BE33" s="600">
        <f>InfantTrend!R92</f>
        <v>3.5178035178035176</v>
      </c>
      <c r="BF33" s="602"/>
      <c r="BG33" s="602"/>
      <c r="BH33" s="602"/>
      <c r="BI33" s="603"/>
      <c r="BJ33" s="603"/>
      <c r="BK33" s="603"/>
      <c r="BL33" s="603"/>
    </row>
    <row r="34" spans="1:64">
      <c r="A34" s="340" t="s">
        <v>90</v>
      </c>
      <c r="B34" s="340">
        <f t="shared" si="79"/>
        <v>589</v>
      </c>
      <c r="C34" s="340">
        <f t="shared" si="80"/>
        <v>3</v>
      </c>
      <c r="D34" s="341">
        <f t="shared" si="81"/>
        <v>5.0675675675675675</v>
      </c>
      <c r="E34" s="340">
        <f t="shared" si="82"/>
        <v>0</v>
      </c>
      <c r="F34" s="342">
        <f t="shared" si="83"/>
        <v>0</v>
      </c>
      <c r="G34" s="372"/>
      <c r="H34" s="330"/>
      <c r="I34" s="303"/>
      <c r="J34" s="200"/>
      <c r="K34" s="200"/>
      <c r="L34" s="200"/>
      <c r="M34" s="200"/>
      <c r="N34" s="200"/>
      <c r="O34" s="200"/>
      <c r="P34" s="200"/>
      <c r="Q34" s="200"/>
      <c r="R34" s="200"/>
      <c r="S34" s="200"/>
      <c r="T34" s="304"/>
      <c r="U34" s="185"/>
      <c r="V34" s="288"/>
      <c r="W34" s="288"/>
      <c r="X34" s="608"/>
      <c r="Y34" s="608"/>
      <c r="Z34" s="608"/>
      <c r="AA34" s="560"/>
      <c r="AB34" s="519" t="s">
        <v>85</v>
      </c>
      <c r="AC34" s="566">
        <f t="shared" si="96"/>
        <v>0.75642965204236012</v>
      </c>
      <c r="AD34" s="566">
        <f t="shared" si="84"/>
        <v>1.976054337263222</v>
      </c>
      <c r="AE34" s="566">
        <f t="shared" si="84"/>
        <v>0.66482251189713881</v>
      </c>
      <c r="AF34" s="566">
        <f t="shared" si="84"/>
        <v>2.9486815990927133</v>
      </c>
      <c r="AL34" s="579"/>
      <c r="AM34" s="579"/>
      <c r="AN34" s="587" t="str">
        <f t="shared" si="97"/>
        <v>DepQuin4</v>
      </c>
      <c r="AO34" s="607">
        <v>4</v>
      </c>
      <c r="AP34" s="598">
        <f>VLOOKUP(AP$9&amp;$AN34,DHBData,DHB!$AO$7,FALSE)</f>
        <v>20</v>
      </c>
      <c r="AQ34" s="587">
        <f t="shared" si="85"/>
        <v>2472</v>
      </c>
      <c r="AR34" s="599">
        <f t="shared" si="86"/>
        <v>4.9419577610857379</v>
      </c>
      <c r="AS34" s="599">
        <f t="shared" si="87"/>
        <v>12.495298504318203</v>
      </c>
      <c r="AT34" s="600">
        <f t="shared" si="88"/>
        <v>8.090614886731391</v>
      </c>
      <c r="AU34" s="600">
        <f t="shared" si="89"/>
        <v>4.4046836175868123</v>
      </c>
      <c r="AV34" s="600">
        <f t="shared" si="90"/>
        <v>3.148657125645653</v>
      </c>
      <c r="AW34" s="600">
        <f>FetalTrend!R93</f>
        <v>6.0781875949716806</v>
      </c>
      <c r="AX34" s="598">
        <f>VLOOKUP(AX$9&amp;$AN34,DHBData,DHB!$AO$7,FALSE)</f>
        <v>7</v>
      </c>
      <c r="AY34" s="598">
        <f>VLOOKUP(AY$10&amp;$AN34,DHBData!$A:$Z,DHB!$AO$7,FALSE)</f>
        <v>2452</v>
      </c>
      <c r="AZ34" s="601">
        <f t="shared" si="91"/>
        <v>1.1477826474387707</v>
      </c>
      <c r="BA34" s="601">
        <f t="shared" si="92"/>
        <v>5.8820046336469733</v>
      </c>
      <c r="BB34" s="600">
        <f t="shared" si="93"/>
        <v>2.8548123980424145</v>
      </c>
      <c r="BC34" s="600">
        <f t="shared" si="94"/>
        <v>3.0271922356045589</v>
      </c>
      <c r="BD34" s="600">
        <f t="shared" si="95"/>
        <v>1.7070297506036438</v>
      </c>
      <c r="BE34" s="600">
        <f>InfantTrend!R93</f>
        <v>4.0305767894371085</v>
      </c>
      <c r="BF34" s="602"/>
      <c r="BG34" s="602"/>
      <c r="BH34" s="602"/>
      <c r="BI34" s="603"/>
      <c r="BJ34" s="603"/>
      <c r="BK34" s="603"/>
      <c r="BL34" s="603"/>
    </row>
    <row r="35" spans="1:64">
      <c r="A35" s="340" t="s">
        <v>69</v>
      </c>
      <c r="B35" s="340">
        <f t="shared" si="79"/>
        <v>1</v>
      </c>
      <c r="C35" s="340">
        <f t="shared" si="80"/>
        <v>0</v>
      </c>
      <c r="D35" s="344" t="s">
        <v>139</v>
      </c>
      <c r="E35" s="340">
        <f t="shared" si="82"/>
        <v>0</v>
      </c>
      <c r="F35" s="345" t="s">
        <v>139</v>
      </c>
      <c r="G35" s="372"/>
      <c r="H35" s="317"/>
      <c r="I35" s="303"/>
      <c r="J35" s="200"/>
      <c r="K35" s="200"/>
      <c r="L35" s="200"/>
      <c r="M35" s="200"/>
      <c r="N35" s="200"/>
      <c r="O35" s="200"/>
      <c r="P35" s="200"/>
      <c r="Q35" s="200"/>
      <c r="R35" s="200"/>
      <c r="S35" s="200"/>
      <c r="T35" s="304"/>
      <c r="AB35" s="519" t="s">
        <v>86</v>
      </c>
      <c r="AC35" s="566">
        <f t="shared" si="96"/>
        <v>4.688546550569324</v>
      </c>
      <c r="AD35" s="566">
        <f t="shared" si="84"/>
        <v>4.9716512804436555</v>
      </c>
      <c r="AE35" s="566">
        <f t="shared" si="84"/>
        <v>2.8035076681045776</v>
      </c>
      <c r="AF35" s="566">
        <f t="shared" si="84"/>
        <v>4.6845124282982784</v>
      </c>
      <c r="AL35" s="579"/>
      <c r="AM35" s="579"/>
      <c r="AN35" s="587" t="str">
        <f t="shared" si="97"/>
        <v>DepQuin5</v>
      </c>
      <c r="AO35" s="607">
        <v>5</v>
      </c>
      <c r="AP35" s="598">
        <f>VLOOKUP(AP$9&amp;$AN35,DHBData,DHB!$AO$7,FALSE)</f>
        <v>3</v>
      </c>
      <c r="AQ35" s="587">
        <f t="shared" si="85"/>
        <v>592</v>
      </c>
      <c r="AR35" s="599">
        <f t="shared" si="86"/>
        <v>1.0450542616479768</v>
      </c>
      <c r="AS35" s="599">
        <f t="shared" si="87"/>
        <v>14.809582888078252</v>
      </c>
      <c r="AT35" s="600">
        <f t="shared" si="88"/>
        <v>5.0675675675675675</v>
      </c>
      <c r="AU35" s="600">
        <f t="shared" si="89"/>
        <v>9.742015320510685</v>
      </c>
      <c r="AV35" s="600">
        <f t="shared" si="90"/>
        <v>4.022513305919591</v>
      </c>
      <c r="AW35" s="600">
        <f>FetalTrend!R94</f>
        <v>9.2724679029957215</v>
      </c>
      <c r="AX35" s="598">
        <f>VLOOKUP(AX$9&amp;$AN35,DHBData,DHB!$AO$7,FALSE)</f>
        <v>0</v>
      </c>
      <c r="AY35" s="598">
        <f>VLOOKUP(AY$10&amp;$AN35,DHBData!$A:$Z,DHB!$AO$7,FALSE)</f>
        <v>589</v>
      </c>
      <c r="AZ35" s="601">
        <f t="shared" si="91"/>
        <v>0</v>
      </c>
      <c r="BA35" s="601">
        <f t="shared" si="92"/>
        <v>6.2629532327910615</v>
      </c>
      <c r="BB35" s="600">
        <f t="shared" si="93"/>
        <v>0</v>
      </c>
      <c r="BC35" s="600">
        <f t="shared" si="94"/>
        <v>6.2629532327910615</v>
      </c>
      <c r="BD35" s="600">
        <f t="shared" si="95"/>
        <v>0</v>
      </c>
      <c r="BE35" s="600">
        <f>InfantTrend!R94</f>
        <v>8.0993520518358544</v>
      </c>
      <c r="BF35" s="602"/>
      <c r="BG35" s="602"/>
      <c r="BH35" s="602"/>
    </row>
    <row r="36" spans="1:64" ht="15.75" customHeight="1">
      <c r="A36" s="337" t="s">
        <v>119</v>
      </c>
      <c r="B36" s="337"/>
      <c r="C36" s="337"/>
      <c r="D36" s="343"/>
      <c r="E36" s="337"/>
      <c r="F36" s="337"/>
      <c r="G36" s="372"/>
      <c r="H36" s="330"/>
      <c r="I36" s="303"/>
      <c r="J36" s="200"/>
      <c r="K36" s="200"/>
      <c r="L36" s="200"/>
      <c r="M36" s="200"/>
      <c r="N36" s="200"/>
      <c r="O36" s="200"/>
      <c r="P36" s="200"/>
      <c r="Q36" s="200"/>
      <c r="R36" s="200"/>
      <c r="S36" s="200"/>
      <c r="T36" s="304"/>
      <c r="AB36" s="519" t="s">
        <v>87</v>
      </c>
      <c r="AC36" s="566">
        <f t="shared" si="96"/>
        <v>5.1679586563307494</v>
      </c>
      <c r="AD36" s="566">
        <f t="shared" si="84"/>
        <v>13.500484929519274</v>
      </c>
      <c r="AE36" s="566">
        <f t="shared" si="84"/>
        <v>4.5420948874832945</v>
      </c>
      <c r="AF36" s="566">
        <f t="shared" si="84"/>
        <v>6.0015003750937739</v>
      </c>
      <c r="AL36" s="579"/>
      <c r="AM36" s="579"/>
      <c r="AN36" s="587" t="str">
        <f t="shared" si="97"/>
        <v>DepQuinUnknown</v>
      </c>
      <c r="AO36" s="607" t="s">
        <v>69</v>
      </c>
      <c r="AP36" s="598">
        <f>VLOOKUP(AP$9&amp;$AN36,DHBData,DHB!$AO$7,FALSE)</f>
        <v>0</v>
      </c>
      <c r="AQ36" s="587">
        <f t="shared" si="85"/>
        <v>1</v>
      </c>
      <c r="AR36" s="587"/>
      <c r="AS36" s="587"/>
      <c r="AT36" s="587"/>
      <c r="AU36" s="587"/>
      <c r="AV36" s="587"/>
      <c r="AW36" s="587"/>
      <c r="AX36" s="598">
        <f>VLOOKUP(AX$9&amp;$AN36,DHBData,DHB!$AO$7,FALSE)</f>
        <v>0</v>
      </c>
      <c r="AY36" s="598">
        <f>VLOOKUP(AY$10&amp;$AN36,DHBData!$A:$Z,DHB!$AO$7,FALSE)</f>
        <v>1</v>
      </c>
      <c r="AZ36" s="601"/>
      <c r="BA36" s="601"/>
      <c r="BB36" s="604"/>
      <c r="BC36" s="587"/>
      <c r="BD36" s="587"/>
      <c r="BE36" s="587"/>
      <c r="BF36" s="605"/>
      <c r="BG36" s="581"/>
    </row>
    <row r="37" spans="1:64">
      <c r="A37" s="340" t="s">
        <v>118</v>
      </c>
      <c r="B37" s="340">
        <f>AY38</f>
        <v>78</v>
      </c>
      <c r="C37" s="340">
        <f>AP38</f>
        <v>42</v>
      </c>
      <c r="D37" s="341">
        <f t="shared" ref="D37:D40" si="98">C37/(B37+C37)*1000</f>
        <v>350</v>
      </c>
      <c r="E37" s="340">
        <f>AX38</f>
        <v>11</v>
      </c>
      <c r="F37" s="342">
        <f t="shared" ref="F37:F40" si="99">E37/B37*1000</f>
        <v>141.02564102564102</v>
      </c>
      <c r="G37" s="372"/>
      <c r="H37" s="330"/>
      <c r="I37" s="303"/>
      <c r="J37" s="200"/>
      <c r="K37" s="200"/>
      <c r="L37" s="200"/>
      <c r="M37" s="200"/>
      <c r="N37" s="200"/>
      <c r="O37" s="200"/>
      <c r="P37" s="200"/>
      <c r="Q37" s="200"/>
      <c r="R37" s="200"/>
      <c r="S37" s="200"/>
      <c r="T37" s="304"/>
      <c r="AL37" s="579"/>
      <c r="AM37" s="579"/>
      <c r="AN37" s="595"/>
      <c r="AO37" s="589" t="s">
        <v>160</v>
      </c>
      <c r="AP37" s="595"/>
      <c r="AQ37" s="587"/>
      <c r="AR37" s="587"/>
      <c r="AS37" s="587"/>
      <c r="AT37" s="587"/>
      <c r="AU37" s="587"/>
      <c r="AV37" s="587"/>
      <c r="AW37" s="587"/>
      <c r="AX37" s="595"/>
      <c r="AY37" s="595"/>
      <c r="AZ37" s="601"/>
      <c r="BA37" s="601"/>
      <c r="BB37" s="604"/>
      <c r="BC37" s="587"/>
      <c r="BD37" s="587"/>
      <c r="BE37" s="587"/>
      <c r="BF37" s="602"/>
      <c r="BG37" s="602"/>
      <c r="BH37" s="602"/>
      <c r="BI37" s="603"/>
      <c r="BJ37" s="603"/>
      <c r="BK37" s="603"/>
      <c r="BL37" s="603"/>
    </row>
    <row r="38" spans="1:64">
      <c r="A38" s="340" t="s">
        <v>70</v>
      </c>
      <c r="B38" s="340">
        <f>AY39</f>
        <v>516</v>
      </c>
      <c r="C38" s="340">
        <f>AP39</f>
        <v>9</v>
      </c>
      <c r="D38" s="341">
        <f t="shared" si="98"/>
        <v>17.142857142857142</v>
      </c>
      <c r="E38" s="340">
        <f>AX39</f>
        <v>1</v>
      </c>
      <c r="F38" s="342">
        <f t="shared" si="99"/>
        <v>1.9379844961240309</v>
      </c>
      <c r="G38" s="372"/>
      <c r="H38" s="330"/>
      <c r="I38" s="303"/>
      <c r="J38" s="200"/>
      <c r="K38" s="200"/>
      <c r="L38" s="200"/>
      <c r="M38" s="200"/>
      <c r="N38" s="200"/>
      <c r="O38" s="200"/>
      <c r="P38" s="200"/>
      <c r="Q38" s="200"/>
      <c r="R38" s="200"/>
      <c r="S38" s="200"/>
      <c r="T38" s="304"/>
      <c r="AL38" s="579"/>
      <c r="AM38" s="579"/>
      <c r="AN38" s="587" t="str">
        <f>AO$37&amp;AO38</f>
        <v>Gest&lt;32</v>
      </c>
      <c r="AO38" s="581" t="s">
        <v>118</v>
      </c>
      <c r="AP38" s="598">
        <f>VLOOKUP(AP$9&amp;$AN38,DHBData,DHB!$AO$7,FALSE)</f>
        <v>42</v>
      </c>
      <c r="AQ38" s="587">
        <f>AP38+AY38</f>
        <v>120</v>
      </c>
      <c r="AR38" s="599">
        <f t="shared" ref="AR38:AR41" si="100">IF(AP38=0,0,IF(AP38&lt;389,CHIINV(0.5+$AQ$7/200,2*AP38)/2,AP38*(1-1/(9*AP38)-NORMSINV(0.5+$AQ$7/200)/3/SQRT(AP38))^3))/AQ38*1000</f>
        <v>252.24921443731418</v>
      </c>
      <c r="AS38" s="599">
        <f t="shared" ref="AS38:AS41" si="101">IF(AP38&lt;389,CHIINV(0.5-$AQ$7/200,2*AP38+2)/2,(AP38+1)*(1-1/(9*(AP38+1))+NORMSINV(0.5+$AQ$7/200)/3/SQRT(AP38+1))^3)/AQ38*1000</f>
        <v>473.0983231540888</v>
      </c>
      <c r="AT38" s="600">
        <f t="shared" ref="AT38:AT41" si="102">AP38/AQ38*1000</f>
        <v>350</v>
      </c>
      <c r="AU38" s="600">
        <f t="shared" ref="AU38:AU41" si="103">AS38-AT38</f>
        <v>123.0983231540888</v>
      </c>
      <c r="AV38" s="600">
        <f t="shared" ref="AV38:AV41" si="104">AT38-AR38</f>
        <v>97.75078556268582</v>
      </c>
      <c r="AW38" s="600">
        <f>FetalTrend!R96</f>
        <v>283.73382624768942</v>
      </c>
      <c r="AX38" s="598">
        <f>VLOOKUP(AX$9&amp;$AN38,DHBData,DHB!$AO$7,FALSE)</f>
        <v>11</v>
      </c>
      <c r="AY38" s="598">
        <f>VLOOKUP(AY$10&amp;$AN38,DHBData!$A:$Z,DHB!$AO$7,FALSE)</f>
        <v>78</v>
      </c>
      <c r="AZ38" s="601">
        <f t="shared" ref="AZ38:AZ41" si="105">IF(AX38=0,0,IF(AX38&lt;389,CHIINV(0.5+$AQ$7/200,2*AX38)/2,AX38*(1-1/(9*AX38)-NORMSINV(0.5+$AQ$7/200)/3/SQRT(AX38))^3))/AY38*1000</f>
        <v>70.399491887651763</v>
      </c>
      <c r="BA38" s="601">
        <f t="shared" ref="BA38:BA41" si="106">IF(AX38&lt;389,CHIINV(0.5-$AQ$7/200,2*AX38+2)/2,(AX38+1)*(1-1/(9*(AX38+1))+NORMSINV(0.5+$AQ$7/200)/3/SQRT(AX38+1))^3)/AY38*1000</f>
        <v>252.33382709361479</v>
      </c>
      <c r="BB38" s="600">
        <f t="shared" ref="BB38:BB41" si="107">AX38/AY38*1000</f>
        <v>141.02564102564102</v>
      </c>
      <c r="BC38" s="600">
        <f t="shared" ref="BC38:BC41" si="108">BA38-BB38</f>
        <v>111.30818606797376</v>
      </c>
      <c r="BD38" s="600">
        <f t="shared" ref="BD38:BD41" si="109">BB38-AZ38</f>
        <v>70.626149137989259</v>
      </c>
      <c r="BE38" s="600">
        <f>InfantTrend!R96</f>
        <v>184.51612903225805</v>
      </c>
      <c r="BF38" s="602"/>
      <c r="BG38" s="602"/>
      <c r="BH38" s="602"/>
      <c r="BI38" s="603"/>
      <c r="BJ38" s="603"/>
      <c r="BK38" s="603"/>
      <c r="BL38" s="603"/>
    </row>
    <row r="39" spans="1:64">
      <c r="A39" s="340" t="s">
        <v>71</v>
      </c>
      <c r="B39" s="340">
        <f>AY40</f>
        <v>7130</v>
      </c>
      <c r="C39" s="340">
        <f>AP40</f>
        <v>7</v>
      </c>
      <c r="D39" s="341">
        <f t="shared" si="98"/>
        <v>0.98080425949278405</v>
      </c>
      <c r="E39" s="340">
        <f>AX40</f>
        <v>4</v>
      </c>
      <c r="F39" s="342">
        <f t="shared" si="99"/>
        <v>0.56100981767180924</v>
      </c>
      <c r="G39" s="372"/>
      <c r="H39" s="330"/>
      <c r="I39" s="303"/>
      <c r="J39" s="200"/>
      <c r="K39" s="200"/>
      <c r="L39" s="200"/>
      <c r="M39" s="200"/>
      <c r="N39" s="200"/>
      <c r="O39" s="200"/>
      <c r="P39" s="200"/>
      <c r="Q39" s="200"/>
      <c r="R39" s="200"/>
      <c r="S39" s="200"/>
      <c r="T39" s="304"/>
      <c r="AL39" s="579"/>
      <c r="AM39" s="579"/>
      <c r="AN39" s="587" t="str">
        <f t="shared" ref="AN39:AN42" si="110">AO$37&amp;AO39</f>
        <v>Gest32-36</v>
      </c>
      <c r="AO39" s="597" t="s">
        <v>161</v>
      </c>
      <c r="AP39" s="598">
        <f>VLOOKUP(AP$9&amp;$AN39,DHBData,DHB!$AO$7,FALSE)</f>
        <v>9</v>
      </c>
      <c r="AQ39" s="587">
        <f>AP39+AY39</f>
        <v>525</v>
      </c>
      <c r="AR39" s="599">
        <f t="shared" si="100"/>
        <v>7.838805899768257</v>
      </c>
      <c r="AS39" s="599">
        <f t="shared" si="101"/>
        <v>32.542482764607946</v>
      </c>
      <c r="AT39" s="600">
        <f t="shared" si="102"/>
        <v>17.142857142857142</v>
      </c>
      <c r="AU39" s="600">
        <f t="shared" si="103"/>
        <v>15.399625621750804</v>
      </c>
      <c r="AV39" s="600">
        <f t="shared" si="104"/>
        <v>9.3040512430888853</v>
      </c>
      <c r="AW39" s="600">
        <f>FetalTrend!R97</f>
        <v>13.537227375282026</v>
      </c>
      <c r="AX39" s="598">
        <f>VLOOKUP(AX$9&amp;$AN39,DHBData,DHB!$AO$7,FALSE)</f>
        <v>1</v>
      </c>
      <c r="AY39" s="598">
        <f>VLOOKUP(AY$10&amp;$AN39,DHBData!$A:$Z,DHB!$AO$7,FALSE)</f>
        <v>516</v>
      </c>
      <c r="AZ39" s="601">
        <f t="shared" si="105"/>
        <v>4.9065519349399032E-2</v>
      </c>
      <c r="BA39" s="601">
        <f t="shared" si="106"/>
        <v>10.797758509571507</v>
      </c>
      <c r="BB39" s="600">
        <f t="shared" si="107"/>
        <v>1.9379844961240309</v>
      </c>
      <c r="BC39" s="600">
        <f t="shared" si="108"/>
        <v>8.8597740134474758</v>
      </c>
      <c r="BD39" s="600">
        <f t="shared" si="109"/>
        <v>1.8889189767746319</v>
      </c>
      <c r="BE39" s="600">
        <f>InfantTrend!R97</f>
        <v>7.8780177890724268</v>
      </c>
      <c r="BF39" s="602"/>
      <c r="BG39" s="602"/>
      <c r="BH39" s="602"/>
      <c r="BI39" s="603"/>
      <c r="BJ39" s="603"/>
      <c r="BK39" s="603"/>
      <c r="BL39" s="603"/>
    </row>
    <row r="40" spans="1:64">
      <c r="A40" s="340" t="s">
        <v>72</v>
      </c>
      <c r="B40" s="340">
        <f>AY41</f>
        <v>229</v>
      </c>
      <c r="C40" s="340">
        <f>AP41</f>
        <v>0</v>
      </c>
      <c r="D40" s="341">
        <f t="shared" si="98"/>
        <v>0</v>
      </c>
      <c r="E40" s="340">
        <f>AX41</f>
        <v>1</v>
      </c>
      <c r="F40" s="342">
        <f t="shared" si="99"/>
        <v>4.3668122270742353</v>
      </c>
      <c r="G40" s="372"/>
      <c r="H40" s="330"/>
      <c r="I40" s="303"/>
      <c r="J40" s="200"/>
      <c r="K40" s="200"/>
      <c r="L40" s="200"/>
      <c r="M40" s="200"/>
      <c r="N40" s="200"/>
      <c r="O40" s="200"/>
      <c r="P40" s="200"/>
      <c r="Q40" s="200"/>
      <c r="R40" s="200"/>
      <c r="S40" s="200"/>
      <c r="T40" s="304"/>
      <c r="AL40" s="579"/>
      <c r="AM40" s="579"/>
      <c r="AN40" s="587" t="str">
        <f t="shared" si="110"/>
        <v>Gest37-41</v>
      </c>
      <c r="AO40" s="597" t="s">
        <v>162</v>
      </c>
      <c r="AP40" s="598">
        <f>VLOOKUP(AP$9&amp;$AN40,DHBData,DHB!$AO$7,FALSE)</f>
        <v>7</v>
      </c>
      <c r="AQ40" s="587">
        <f>AP40+AY40</f>
        <v>7137</v>
      </c>
      <c r="AR40" s="599">
        <f t="shared" si="100"/>
        <v>0.39433418124139913</v>
      </c>
      <c r="AS40" s="599">
        <f t="shared" si="101"/>
        <v>2.0208316325770461</v>
      </c>
      <c r="AT40" s="600">
        <f t="shared" si="102"/>
        <v>0.98080425949278405</v>
      </c>
      <c r="AU40" s="600">
        <f t="shared" si="103"/>
        <v>1.040027373084262</v>
      </c>
      <c r="AV40" s="600">
        <f t="shared" si="104"/>
        <v>0.58647007825138497</v>
      </c>
      <c r="AW40" s="600">
        <f>FetalTrend!R98</f>
        <v>1.4845818129784647</v>
      </c>
      <c r="AX40" s="598">
        <f>VLOOKUP(AX$9&amp;$AN40,DHBData,DHB!$AO$7,FALSE)</f>
        <v>4</v>
      </c>
      <c r="AY40" s="598">
        <f>VLOOKUP(AY$10&amp;$AN40,DHBData!$A:$Z,DHB!$AO$7,FALSE)</f>
        <v>7130</v>
      </c>
      <c r="AZ40" s="601">
        <f t="shared" si="105"/>
        <v>0.15285629363623077</v>
      </c>
      <c r="BA40" s="601">
        <f t="shared" si="106"/>
        <v>1.4364079488644736</v>
      </c>
      <c r="BB40" s="600">
        <f t="shared" si="107"/>
        <v>0.56100981767180924</v>
      </c>
      <c r="BC40" s="600">
        <f t="shared" si="108"/>
        <v>0.87539813119266441</v>
      </c>
      <c r="BD40" s="600">
        <f t="shared" si="109"/>
        <v>0.40815352403557847</v>
      </c>
      <c r="BE40" s="600">
        <f>InfantTrend!R98</f>
        <v>1.8987908643081055</v>
      </c>
      <c r="BF40" s="602"/>
      <c r="BG40" s="602"/>
      <c r="BH40" s="602"/>
      <c r="BI40" s="603"/>
      <c r="BJ40" s="603"/>
      <c r="BK40" s="603"/>
      <c r="BL40" s="603"/>
    </row>
    <row r="41" spans="1:64">
      <c r="A41" s="340" t="s">
        <v>69</v>
      </c>
      <c r="B41" s="340">
        <f>AY42</f>
        <v>0</v>
      </c>
      <c r="C41" s="340">
        <f>AP42</f>
        <v>0</v>
      </c>
      <c r="D41" s="344" t="s">
        <v>139</v>
      </c>
      <c r="E41" s="340">
        <f>AX42</f>
        <v>1</v>
      </c>
      <c r="F41" s="345" t="s">
        <v>139</v>
      </c>
      <c r="G41" s="372"/>
      <c r="H41" s="317"/>
      <c r="I41" s="303"/>
      <c r="J41" s="200"/>
      <c r="K41" s="200"/>
      <c r="L41" s="200"/>
      <c r="M41" s="200"/>
      <c r="N41" s="200"/>
      <c r="O41" s="200"/>
      <c r="P41" s="200"/>
      <c r="Q41" s="200"/>
      <c r="R41" s="200"/>
      <c r="S41" s="200"/>
      <c r="T41" s="304"/>
      <c r="AA41" s="561"/>
      <c r="AB41" s="561"/>
      <c r="AC41" s="562">
        <f>$AS$7</f>
        <v>2</v>
      </c>
      <c r="AD41" s="563" t="s">
        <v>387</v>
      </c>
      <c r="AE41" s="564" t="s">
        <v>388</v>
      </c>
      <c r="AF41" s="564" t="s">
        <v>389</v>
      </c>
      <c r="AL41" s="579"/>
      <c r="AM41" s="579"/>
      <c r="AN41" s="587" t="str">
        <f t="shared" si="110"/>
        <v>Gest42+</v>
      </c>
      <c r="AO41" s="597" t="s">
        <v>163</v>
      </c>
      <c r="AP41" s="598">
        <f>VLOOKUP(AP$9&amp;$AN41,DHBData,DHB!$AO$7,FALSE)</f>
        <v>0</v>
      </c>
      <c r="AQ41" s="587">
        <f>AP41+AY41</f>
        <v>229</v>
      </c>
      <c r="AR41" s="599">
        <f t="shared" si="100"/>
        <v>0</v>
      </c>
      <c r="AS41" s="599">
        <f t="shared" si="101"/>
        <v>16.108643904427666</v>
      </c>
      <c r="AT41" s="600">
        <f t="shared" si="102"/>
        <v>0</v>
      </c>
      <c r="AU41" s="600">
        <f t="shared" si="103"/>
        <v>16.108643904427666</v>
      </c>
      <c r="AV41" s="600">
        <f t="shared" si="104"/>
        <v>0</v>
      </c>
      <c r="AW41" s="600">
        <f>FetalTrend!R99</f>
        <v>1.3486176668914363</v>
      </c>
      <c r="AX41" s="598">
        <f>VLOOKUP(AX$9&amp;$AN41,DHBData,DHB!$AO$7,FALSE)</f>
        <v>1</v>
      </c>
      <c r="AY41" s="598">
        <f>VLOOKUP(AY$10&amp;$AN41,DHBData!$A:$Z,DHB!$AO$7,FALSE)</f>
        <v>229</v>
      </c>
      <c r="AZ41" s="601">
        <f t="shared" si="105"/>
        <v>0.11055811346851484</v>
      </c>
      <c r="BA41" s="601">
        <f t="shared" si="106"/>
        <v>24.330320484449338</v>
      </c>
      <c r="BB41" s="600">
        <f t="shared" si="107"/>
        <v>4.3668122270742353</v>
      </c>
      <c r="BC41" s="600">
        <f t="shared" si="108"/>
        <v>19.963508257375103</v>
      </c>
      <c r="BD41" s="600">
        <f t="shared" si="109"/>
        <v>4.2562541136057206</v>
      </c>
      <c r="BE41" s="600">
        <f>InfantTrend!R99</f>
        <v>1.3504388926401081</v>
      </c>
      <c r="BF41" s="602"/>
      <c r="BG41" s="602"/>
      <c r="BH41" s="602"/>
    </row>
    <row r="42" spans="1:64">
      <c r="A42" s="337" t="s">
        <v>1</v>
      </c>
      <c r="B42" s="337"/>
      <c r="C42" s="337"/>
      <c r="D42" s="343"/>
      <c r="E42" s="337"/>
      <c r="F42" s="337"/>
      <c r="G42" s="372"/>
      <c r="H42" s="330"/>
      <c r="I42" s="303"/>
      <c r="J42" s="200"/>
      <c r="K42" s="200"/>
      <c r="L42" s="200"/>
      <c r="M42" s="200"/>
      <c r="N42" s="200"/>
      <c r="O42" s="200"/>
      <c r="P42" s="200"/>
      <c r="Q42" s="200"/>
      <c r="R42" s="200"/>
      <c r="S42" s="200"/>
      <c r="T42" s="304"/>
      <c r="AA42" s="565" t="s">
        <v>382</v>
      </c>
      <c r="AB42" s="569" t="s">
        <v>89</v>
      </c>
      <c r="AC42" s="566">
        <f>AT31</f>
        <v>6.3131313131313131</v>
      </c>
      <c r="AD42" s="566">
        <f t="shared" ref="AD42:AF46" si="111">AU31</f>
        <v>5.2969419457182934</v>
      </c>
      <c r="AE42" s="566">
        <f t="shared" si="111"/>
        <v>3.2857394595123526</v>
      </c>
      <c r="AF42" s="566">
        <f t="shared" si="111"/>
        <v>6.386663780038969</v>
      </c>
      <c r="AL42" s="579"/>
      <c r="AM42" s="579"/>
      <c r="AN42" s="587" t="str">
        <f t="shared" si="110"/>
        <v>GestUnknown</v>
      </c>
      <c r="AO42" s="597" t="s">
        <v>69</v>
      </c>
      <c r="AP42" s="598">
        <f>VLOOKUP(AP$9&amp;$AN42,DHBData,DHB!$AO$7,FALSE)</f>
        <v>0</v>
      </c>
      <c r="AQ42" s="587">
        <f>AP42+AY42</f>
        <v>0</v>
      </c>
      <c r="AR42" s="587"/>
      <c r="AS42" s="587"/>
      <c r="AT42" s="587"/>
      <c r="AU42" s="587"/>
      <c r="AV42" s="587"/>
      <c r="AW42" s="587"/>
      <c r="AX42" s="598">
        <f>VLOOKUP(AX$9&amp;$AN42,DHBData,DHB!$AO$7,FALSE)</f>
        <v>1</v>
      </c>
      <c r="AY42" s="598">
        <f>VLOOKUP(AY$10&amp;$AN42,DHBData!$A:$Z,DHB!$AO$7,FALSE)</f>
        <v>0</v>
      </c>
      <c r="AZ42" s="601"/>
      <c r="BA42" s="601"/>
      <c r="BB42" s="604"/>
      <c r="BC42" s="587"/>
      <c r="BD42" s="587"/>
      <c r="BE42" s="587"/>
      <c r="BF42" s="605"/>
      <c r="BG42" s="581"/>
    </row>
    <row r="43" spans="1:64">
      <c r="A43" s="340" t="s">
        <v>112</v>
      </c>
      <c r="B43" s="340">
        <f t="shared" ref="B43:B48" si="112">AY44</f>
        <v>25</v>
      </c>
      <c r="C43" s="340">
        <f t="shared" ref="C43:C48" si="113">AP44</f>
        <v>40</v>
      </c>
      <c r="D43" s="341">
        <f t="shared" ref="D43:D47" si="114">C43/(B43+C43)*1000</f>
        <v>615.38461538461547</v>
      </c>
      <c r="E43" s="340">
        <f t="shared" ref="E43:E48" si="115">AX44</f>
        <v>7</v>
      </c>
      <c r="F43" s="342">
        <f t="shared" ref="F43:F47" si="116">E43/B43*1000</f>
        <v>280</v>
      </c>
      <c r="G43" s="372"/>
      <c r="H43" s="330"/>
      <c r="I43" s="303"/>
      <c r="J43" s="200"/>
      <c r="K43" s="200"/>
      <c r="L43" s="200"/>
      <c r="M43" s="200"/>
      <c r="N43" s="200"/>
      <c r="O43" s="200"/>
      <c r="P43" s="200"/>
      <c r="Q43" s="200"/>
      <c r="R43" s="200"/>
      <c r="S43" s="200"/>
      <c r="T43" s="304"/>
      <c r="AA43" s="567"/>
      <c r="AB43" s="569">
        <v>2</v>
      </c>
      <c r="AC43" s="566">
        <f t="shared" ref="AC43:AC46" si="117">AT32</f>
        <v>6.3001145475372278</v>
      </c>
      <c r="AD43" s="566">
        <f t="shared" si="111"/>
        <v>4.9725306490847379</v>
      </c>
      <c r="AE43" s="566">
        <f t="shared" si="111"/>
        <v>3.1551200645837123</v>
      </c>
      <c r="AF43" s="566">
        <f t="shared" si="111"/>
        <v>6.3923292049540548</v>
      </c>
      <c r="AL43" s="579"/>
      <c r="AM43" s="579"/>
      <c r="AN43" s="595"/>
      <c r="AO43" s="589" t="s">
        <v>1</v>
      </c>
      <c r="AP43" s="595"/>
      <c r="AQ43" s="587"/>
      <c r="AR43" s="587"/>
      <c r="AS43" s="587"/>
      <c r="AT43" s="587"/>
      <c r="AU43" s="587"/>
      <c r="AV43" s="587"/>
      <c r="AW43" s="587"/>
      <c r="AX43" s="595"/>
      <c r="AY43" s="595"/>
      <c r="AZ43" s="601"/>
      <c r="BA43" s="601"/>
      <c r="BB43" s="604"/>
      <c r="BC43" s="587"/>
      <c r="BD43" s="587"/>
      <c r="BE43" s="587"/>
      <c r="BF43" s="602"/>
      <c r="BG43" s="602"/>
      <c r="BH43" s="602"/>
      <c r="BI43" s="603"/>
      <c r="BJ43" s="603"/>
      <c r="BK43" s="603"/>
      <c r="BL43" s="603"/>
    </row>
    <row r="44" spans="1:64">
      <c r="A44" s="340" t="s">
        <v>115</v>
      </c>
      <c r="B44" s="340">
        <f t="shared" si="112"/>
        <v>42</v>
      </c>
      <c r="C44" s="340">
        <f t="shared" si="113"/>
        <v>2</v>
      </c>
      <c r="D44" s="341">
        <f t="shared" si="114"/>
        <v>45.454545454545453</v>
      </c>
      <c r="E44" s="340">
        <f t="shared" si="115"/>
        <v>3</v>
      </c>
      <c r="F44" s="342">
        <f t="shared" si="116"/>
        <v>71.428571428571431</v>
      </c>
      <c r="G44" s="372"/>
      <c r="H44" s="330"/>
      <c r="I44" s="303"/>
      <c r="J44" s="200"/>
      <c r="K44" s="200"/>
      <c r="L44" s="200"/>
      <c r="M44" s="200"/>
      <c r="N44" s="200"/>
      <c r="O44" s="200"/>
      <c r="P44" s="200"/>
      <c r="Q44" s="200"/>
      <c r="R44" s="200"/>
      <c r="S44" s="200"/>
      <c r="T44" s="304"/>
      <c r="AA44" s="566"/>
      <c r="AB44" s="569">
        <v>3</v>
      </c>
      <c r="AC44" s="566">
        <f t="shared" si="117"/>
        <v>8.6633663366336648</v>
      </c>
      <c r="AD44" s="566">
        <f t="shared" si="111"/>
        <v>5.8722902981655771</v>
      </c>
      <c r="AE44" s="566">
        <f t="shared" si="111"/>
        <v>3.9270233438733921</v>
      </c>
      <c r="AF44" s="566">
        <f t="shared" si="111"/>
        <v>6.5632458233890212</v>
      </c>
      <c r="AL44" s="579"/>
      <c r="AM44" s="579"/>
      <c r="AN44" s="587" t="str">
        <f>AO$43&amp;AO44</f>
        <v>Birthweight1 Extremely low</v>
      </c>
      <c r="AO44" s="597" t="s">
        <v>164</v>
      </c>
      <c r="AP44" s="598">
        <f>VLOOKUP(AP$9&amp;$AN44,DHBData,DHB!$AO$7,FALSE)</f>
        <v>40</v>
      </c>
      <c r="AQ44" s="587">
        <f t="shared" ref="AQ44:AQ49" si="118">AP44+AY44</f>
        <v>65</v>
      </c>
      <c r="AR44" s="599">
        <f t="shared" ref="AR44:AR48" si="119">IF(AP44=0,0,IF(AP44&lt;389,CHIINV(0.5+$AQ$7/200,2*AP44)/2,AP44*(1-1/(9*AP44)-NORMSINV(0.5+$AQ$7/200)/3/SQRT(AP44))^3))/AQ44*1000</f>
        <v>439.63979141213798</v>
      </c>
      <c r="AS44" s="599">
        <f t="shared" ref="AS44:AS48" si="120">IF(AP44&lt;389,CHIINV(0.5-$AQ$7/200,2*AP44+2)/2,(AP44+1)*(1-1/(9*(AP44+1))+NORMSINV(0.5+$AQ$7/200)/3/SQRT(AP44+1))^3)/AQ44*1000</f>
        <v>837.97918406129349</v>
      </c>
      <c r="AT44" s="600">
        <f t="shared" ref="AT44:AT48" si="121">AP44/AQ44*1000</f>
        <v>615.38461538461547</v>
      </c>
      <c r="AU44" s="600">
        <f t="shared" ref="AU44:AU48" si="122">AS44-AT44</f>
        <v>222.59456867667802</v>
      </c>
      <c r="AV44" s="600">
        <f t="shared" ref="AV44:AV48" si="123">AT44-AR44</f>
        <v>175.74482397247749</v>
      </c>
      <c r="AW44" s="600">
        <f>FetalTrend!R101</f>
        <v>493.03135888501743</v>
      </c>
      <c r="AX44" s="598">
        <f>VLOOKUP(AX$9&amp;$AN44,DHBData,DHB!$AO$7,FALSE)</f>
        <v>7</v>
      </c>
      <c r="AY44" s="598">
        <f>VLOOKUP(AY$10&amp;$AN44,DHBData!$A:$Z,DHB!$AO$7,FALSE)</f>
        <v>25</v>
      </c>
      <c r="AZ44" s="601">
        <f t="shared" ref="AZ44:AZ48" si="124">IF(AX44=0,0,IF(AX44&lt;389,CHIINV(0.5+$AQ$7/200,2*AX44)/2,AX44*(1-1/(9*AX44)-NORMSINV(0.5+$AQ$7/200)/3/SQRT(AX44))^3))/AY44*1000</f>
        <v>112.57452206079464</v>
      </c>
      <c r="BA44" s="601">
        <f t="shared" ref="BA44:BA48" si="125">IF(AX44&lt;389,CHIINV(0.5-$AQ$7/200,2*AX44+2)/2,(AX44+1)*(1-1/(9*(AX44+1))+NORMSINV(0.5+$AQ$7/200)/3/SQRT(AX44+1))^3)/AY44*1000</f>
        <v>576.9070144680951</v>
      </c>
      <c r="BB44" s="600">
        <f t="shared" ref="BB44:BB48" si="126">AX44/AY44*1000</f>
        <v>280</v>
      </c>
      <c r="BC44" s="600">
        <f t="shared" ref="BC44:BC48" si="127">BA44-BB44</f>
        <v>296.9070144680951</v>
      </c>
      <c r="BD44" s="600">
        <f t="shared" ref="BD44:BD48" si="128">BB44-AZ44</f>
        <v>167.42547793920536</v>
      </c>
      <c r="BE44" s="600">
        <f>InfantTrend!R101</f>
        <v>439.86254295532643</v>
      </c>
      <c r="BF44" s="602"/>
      <c r="BG44" s="602"/>
      <c r="BH44" s="602"/>
      <c r="BI44" s="603"/>
      <c r="BJ44" s="603"/>
      <c r="BK44" s="603"/>
      <c r="BL44" s="603"/>
    </row>
    <row r="45" spans="1:64" ht="15" customHeight="1">
      <c r="A45" s="340" t="s">
        <v>113</v>
      </c>
      <c r="B45" s="340">
        <f t="shared" si="112"/>
        <v>370</v>
      </c>
      <c r="C45" s="340">
        <f t="shared" si="113"/>
        <v>7</v>
      </c>
      <c r="D45" s="341">
        <f t="shared" si="114"/>
        <v>18.567639257294431</v>
      </c>
      <c r="E45" s="340">
        <f t="shared" si="115"/>
        <v>2</v>
      </c>
      <c r="F45" s="342">
        <f t="shared" si="116"/>
        <v>5.4054054054054053</v>
      </c>
      <c r="G45" s="372"/>
      <c r="H45" s="330"/>
      <c r="I45" s="303"/>
      <c r="J45" s="200"/>
      <c r="K45" s="200"/>
      <c r="L45" s="200"/>
      <c r="M45" s="200"/>
      <c r="N45" s="200"/>
      <c r="O45" s="200"/>
      <c r="P45" s="200"/>
      <c r="Q45" s="200"/>
      <c r="R45" s="200"/>
      <c r="S45" s="200"/>
      <c r="T45" s="304"/>
      <c r="AB45" s="570">
        <v>4</v>
      </c>
      <c r="AC45" s="566">
        <f t="shared" si="117"/>
        <v>8.090614886731391</v>
      </c>
      <c r="AD45" s="566">
        <f t="shared" si="111"/>
        <v>4.4046836175868123</v>
      </c>
      <c r="AE45" s="566">
        <f t="shared" si="111"/>
        <v>3.148657125645653</v>
      </c>
      <c r="AF45" s="566">
        <f t="shared" si="111"/>
        <v>6.0781875949716806</v>
      </c>
      <c r="AL45" s="579"/>
      <c r="AM45" s="579"/>
      <c r="AN45" s="587" t="str">
        <f t="shared" ref="AN45:AN49" si="129">AO$43&amp;AO45</f>
        <v>Birthweight2 Very low</v>
      </c>
      <c r="AO45" s="597" t="s">
        <v>165</v>
      </c>
      <c r="AP45" s="598">
        <f>VLOOKUP(AP$9&amp;$AN45,DHBData,DHB!$AO$7,FALSE)</f>
        <v>2</v>
      </c>
      <c r="AQ45" s="587">
        <f t="shared" si="118"/>
        <v>44</v>
      </c>
      <c r="AR45" s="599">
        <f t="shared" si="119"/>
        <v>5.5047563305446623</v>
      </c>
      <c r="AS45" s="599">
        <f t="shared" si="120"/>
        <v>164.19744699372634</v>
      </c>
      <c r="AT45" s="600">
        <f t="shared" si="121"/>
        <v>45.454545454545453</v>
      </c>
      <c r="AU45" s="600">
        <f t="shared" si="122"/>
        <v>118.74290153918089</v>
      </c>
      <c r="AV45" s="600">
        <f t="shared" si="123"/>
        <v>39.949789124000787</v>
      </c>
      <c r="AW45" s="600">
        <f>FetalTrend!R102</f>
        <v>84.832904884318765</v>
      </c>
      <c r="AX45" s="598">
        <f>VLOOKUP(AX$9&amp;$AN45,DHBData,DHB!$AO$7,FALSE)</f>
        <v>3</v>
      </c>
      <c r="AY45" s="598">
        <f>VLOOKUP(AY$10&amp;$AN45,DHBData!$A:$Z,DHB!$AO$7,FALSE)</f>
        <v>42</v>
      </c>
      <c r="AZ45" s="601">
        <f t="shared" si="124"/>
        <v>14.730288640371482</v>
      </c>
      <c r="BA45" s="601">
        <f t="shared" si="125"/>
        <v>208.74459689862678</v>
      </c>
      <c r="BB45" s="600">
        <f t="shared" si="126"/>
        <v>71.428571428571431</v>
      </c>
      <c r="BC45" s="600">
        <f t="shared" si="127"/>
        <v>137.31602547005537</v>
      </c>
      <c r="BD45" s="600">
        <f t="shared" si="128"/>
        <v>56.698282788199947</v>
      </c>
      <c r="BE45" s="600">
        <f>InfantTrend!R102</f>
        <v>53.370786516853933</v>
      </c>
      <c r="BF45" s="602"/>
      <c r="BG45" s="602"/>
      <c r="BH45" s="602"/>
      <c r="BI45" s="603"/>
      <c r="BJ45" s="603"/>
      <c r="BK45" s="603"/>
      <c r="BL45" s="603"/>
    </row>
    <row r="46" spans="1:64">
      <c r="A46" s="340" t="s">
        <v>114</v>
      </c>
      <c r="B46" s="340">
        <f t="shared" si="112"/>
        <v>7333</v>
      </c>
      <c r="C46" s="340">
        <f t="shared" si="113"/>
        <v>8</v>
      </c>
      <c r="D46" s="341">
        <f t="shared" si="114"/>
        <v>1.0897697861326796</v>
      </c>
      <c r="E46" s="340">
        <f t="shared" si="115"/>
        <v>5</v>
      </c>
      <c r="F46" s="342">
        <f t="shared" si="116"/>
        <v>0.68184917496249831</v>
      </c>
      <c r="G46" s="372"/>
      <c r="H46" s="330"/>
      <c r="I46" s="303"/>
      <c r="J46" s="200"/>
      <c r="K46" s="200"/>
      <c r="L46" s="200"/>
      <c r="M46" s="200"/>
      <c r="N46" s="200"/>
      <c r="O46" s="200"/>
      <c r="P46" s="200"/>
      <c r="Q46" s="200"/>
      <c r="R46" s="200"/>
      <c r="S46" s="200"/>
      <c r="T46" s="304"/>
      <c r="AB46" s="570" t="s">
        <v>90</v>
      </c>
      <c r="AC46" s="566">
        <f t="shared" si="117"/>
        <v>5.0675675675675675</v>
      </c>
      <c r="AD46" s="566">
        <f t="shared" si="111"/>
        <v>9.742015320510685</v>
      </c>
      <c r="AE46" s="566">
        <f t="shared" si="111"/>
        <v>4.022513305919591</v>
      </c>
      <c r="AF46" s="566">
        <f t="shared" si="111"/>
        <v>9.2724679029957215</v>
      </c>
      <c r="AL46" s="579"/>
      <c r="AM46" s="579"/>
      <c r="AN46" s="587" t="str">
        <f t="shared" si="129"/>
        <v>Birthweight3 Low</v>
      </c>
      <c r="AO46" s="597" t="s">
        <v>166</v>
      </c>
      <c r="AP46" s="598">
        <f>VLOOKUP(AP$9&amp;$AN46,DHBData,DHB!$AO$7,FALSE)</f>
        <v>7</v>
      </c>
      <c r="AQ46" s="587">
        <f t="shared" si="118"/>
        <v>377</v>
      </c>
      <c r="AR46" s="599">
        <f t="shared" si="119"/>
        <v>7.4651539828113158</v>
      </c>
      <c r="AS46" s="599">
        <f t="shared" si="120"/>
        <v>38.256433320165456</v>
      </c>
      <c r="AT46" s="600">
        <f t="shared" si="121"/>
        <v>18.567639257294431</v>
      </c>
      <c r="AU46" s="600">
        <f t="shared" si="122"/>
        <v>19.688794062871025</v>
      </c>
      <c r="AV46" s="600">
        <f t="shared" si="123"/>
        <v>11.102485274483115</v>
      </c>
      <c r="AW46" s="600">
        <f>FetalTrend!R103</f>
        <v>15.654351909830932</v>
      </c>
      <c r="AX46" s="598">
        <f>VLOOKUP(AX$9&amp;$AN46,DHBData,DHB!$AO$7,FALSE)</f>
        <v>2</v>
      </c>
      <c r="AY46" s="598">
        <f>VLOOKUP(AY$10&amp;$AN46,DHBData!$A:$Z,DHB!$AO$7,FALSE)</f>
        <v>370</v>
      </c>
      <c r="AZ46" s="601">
        <f t="shared" si="124"/>
        <v>0.65461967174044633</v>
      </c>
      <c r="BA46" s="601">
        <f t="shared" si="125"/>
        <v>19.526182885740429</v>
      </c>
      <c r="BB46" s="600">
        <f t="shared" si="126"/>
        <v>5.4054054054054053</v>
      </c>
      <c r="BC46" s="600">
        <f t="shared" si="127"/>
        <v>14.120777480335024</v>
      </c>
      <c r="BD46" s="600">
        <f t="shared" si="128"/>
        <v>4.7507857336649586</v>
      </c>
      <c r="BE46" s="600">
        <f>InfantTrend!R103</f>
        <v>10.814249363867685</v>
      </c>
      <c r="BF46" s="602"/>
      <c r="BG46" s="602"/>
      <c r="BH46" s="602"/>
      <c r="BI46" s="603"/>
      <c r="BJ46" s="603"/>
      <c r="BK46" s="603"/>
      <c r="BL46" s="603"/>
    </row>
    <row r="47" spans="1:64">
      <c r="A47" s="340" t="s">
        <v>116</v>
      </c>
      <c r="B47" s="340">
        <f t="shared" si="112"/>
        <v>180</v>
      </c>
      <c r="C47" s="340">
        <f t="shared" si="113"/>
        <v>0</v>
      </c>
      <c r="D47" s="341">
        <f t="shared" si="114"/>
        <v>0</v>
      </c>
      <c r="E47" s="340">
        <f t="shared" si="115"/>
        <v>0</v>
      </c>
      <c r="F47" s="342">
        <f t="shared" si="116"/>
        <v>0</v>
      </c>
      <c r="G47" s="372"/>
      <c r="H47" s="330"/>
      <c r="I47" s="303"/>
      <c r="J47" s="200"/>
      <c r="K47" s="200"/>
      <c r="L47" s="200"/>
      <c r="M47" s="200"/>
      <c r="N47" s="200"/>
      <c r="O47" s="200"/>
      <c r="P47" s="200"/>
      <c r="Q47" s="200"/>
      <c r="R47" s="200"/>
      <c r="S47" s="200"/>
      <c r="T47" s="304"/>
      <c r="AA47" s="566" t="s">
        <v>383</v>
      </c>
      <c r="AB47" s="569" t="s">
        <v>89</v>
      </c>
      <c r="AC47" s="566">
        <f>BB31</f>
        <v>3.8119440914866582</v>
      </c>
      <c r="AD47" s="566">
        <f t="shared" ref="AD47:AF51" si="130">BC31</f>
        <v>4.485053381523942</v>
      </c>
      <c r="AE47" s="566">
        <f t="shared" si="130"/>
        <v>2.4130277932078452</v>
      </c>
      <c r="AF47" s="566">
        <f t="shared" si="130"/>
        <v>2.8325525656389585</v>
      </c>
      <c r="AL47" s="579"/>
      <c r="AM47" s="579"/>
      <c r="AN47" s="587" t="str">
        <f t="shared" si="129"/>
        <v>Birthweight4 Normal</v>
      </c>
      <c r="AO47" s="597" t="s">
        <v>167</v>
      </c>
      <c r="AP47" s="598">
        <f>VLOOKUP(AP$9&amp;$AN47,DHBData,DHB!$AO$7,FALSE)</f>
        <v>8</v>
      </c>
      <c r="AQ47" s="587">
        <f t="shared" si="118"/>
        <v>7341</v>
      </c>
      <c r="AR47" s="599">
        <f t="shared" si="119"/>
        <v>0.47048524407417258</v>
      </c>
      <c r="AS47" s="599">
        <f t="shared" si="120"/>
        <v>2.1472809181573784</v>
      </c>
      <c r="AT47" s="600">
        <f t="shared" si="121"/>
        <v>1.0897697861326796</v>
      </c>
      <c r="AU47" s="600">
        <f t="shared" si="122"/>
        <v>1.0575111320246988</v>
      </c>
      <c r="AV47" s="600">
        <f t="shared" si="123"/>
        <v>0.61928454205850703</v>
      </c>
      <c r="AW47" s="600">
        <f>FetalTrend!R104</f>
        <v>1.3239421702060055</v>
      </c>
      <c r="AX47" s="598">
        <f>VLOOKUP(AX$9&amp;$AN47,DHBData,DHB!$AO$7,FALSE)</f>
        <v>5</v>
      </c>
      <c r="AY47" s="598">
        <f>VLOOKUP(AY$10&amp;$AN47,DHBData!$A:$Z,DHB!$AO$7,FALSE)</f>
        <v>7333</v>
      </c>
      <c r="AZ47" s="601">
        <f t="shared" si="124"/>
        <v>0.22139457113301783</v>
      </c>
      <c r="BA47" s="601">
        <f t="shared" si="125"/>
        <v>1.5912085202949229</v>
      </c>
      <c r="BB47" s="600">
        <f t="shared" si="126"/>
        <v>0.68184917496249831</v>
      </c>
      <c r="BC47" s="600">
        <f t="shared" si="127"/>
        <v>0.90935934533242457</v>
      </c>
      <c r="BD47" s="600">
        <f t="shared" si="128"/>
        <v>0.46045460382948045</v>
      </c>
      <c r="BE47" s="600">
        <f>InfantTrend!R104</f>
        <v>1.8736522077279316</v>
      </c>
      <c r="BF47" s="602"/>
      <c r="BG47" s="602"/>
      <c r="BH47" s="602"/>
      <c r="BI47" s="603"/>
      <c r="BJ47" s="603"/>
      <c r="BK47" s="603"/>
      <c r="BL47" s="603"/>
    </row>
    <row r="48" spans="1:64">
      <c r="A48" s="347" t="s">
        <v>69</v>
      </c>
      <c r="B48" s="347">
        <f t="shared" si="112"/>
        <v>3</v>
      </c>
      <c r="C48" s="347">
        <f t="shared" si="113"/>
        <v>1</v>
      </c>
      <c r="D48" s="348" t="s">
        <v>139</v>
      </c>
      <c r="E48" s="347">
        <f t="shared" si="115"/>
        <v>1</v>
      </c>
      <c r="F48" s="349" t="s">
        <v>139</v>
      </c>
      <c r="G48" s="317"/>
      <c r="H48" s="317"/>
      <c r="I48" s="303"/>
      <c r="J48" s="200"/>
      <c r="K48" s="200"/>
      <c r="L48" s="200"/>
      <c r="M48" s="200"/>
      <c r="N48" s="200"/>
      <c r="O48" s="200"/>
      <c r="P48" s="200"/>
      <c r="Q48" s="200"/>
      <c r="R48" s="200"/>
      <c r="S48" s="200"/>
      <c r="T48" s="304"/>
      <c r="AA48" s="566"/>
      <c r="AB48" s="569">
        <v>2</v>
      </c>
      <c r="AC48" s="566">
        <f t="shared" ref="AC48:AC51" si="131">BB32</f>
        <v>2.3054755043227666</v>
      </c>
      <c r="AD48" s="566">
        <f t="shared" si="130"/>
        <v>3.5974574498004022</v>
      </c>
      <c r="AE48" s="566">
        <f t="shared" si="130"/>
        <v>1.6773110238464985</v>
      </c>
      <c r="AF48" s="566">
        <f t="shared" si="130"/>
        <v>3.3172496984318456</v>
      </c>
      <c r="AL48" s="579"/>
      <c r="AM48" s="579"/>
      <c r="AN48" s="587" t="str">
        <f t="shared" si="129"/>
        <v>Birthweight5 High</v>
      </c>
      <c r="AO48" s="597" t="s">
        <v>168</v>
      </c>
      <c r="AP48" s="598">
        <f>VLOOKUP(AP$9&amp;$AN48,DHBData,DHB!$AO$7,FALSE)</f>
        <v>0</v>
      </c>
      <c r="AQ48" s="587">
        <f t="shared" si="118"/>
        <v>180</v>
      </c>
      <c r="AR48" s="599">
        <f t="shared" si="119"/>
        <v>0</v>
      </c>
      <c r="AS48" s="599">
        <f t="shared" si="120"/>
        <v>20.49377474507742</v>
      </c>
      <c r="AT48" s="600">
        <f t="shared" si="121"/>
        <v>0</v>
      </c>
      <c r="AU48" s="600">
        <f t="shared" si="122"/>
        <v>20.49377474507742</v>
      </c>
      <c r="AV48" s="600">
        <f t="shared" si="123"/>
        <v>0</v>
      </c>
      <c r="AW48" s="600">
        <f>FetalTrend!R105</f>
        <v>0.60864272671941566</v>
      </c>
      <c r="AX48" s="598">
        <f>VLOOKUP(AX$9&amp;$AN48,DHBData,DHB!$AO$7,FALSE)</f>
        <v>0</v>
      </c>
      <c r="AY48" s="598">
        <f>VLOOKUP(AY$10&amp;$AN48,DHBData!$A:$Z,DHB!$AO$7,FALSE)</f>
        <v>180</v>
      </c>
      <c r="AZ48" s="601">
        <f t="shared" si="124"/>
        <v>0</v>
      </c>
      <c r="BA48" s="601">
        <f t="shared" si="125"/>
        <v>20.49377474507742</v>
      </c>
      <c r="BB48" s="600">
        <f t="shared" si="126"/>
        <v>0</v>
      </c>
      <c r="BC48" s="600">
        <f t="shared" si="127"/>
        <v>20.49377474507742</v>
      </c>
      <c r="BD48" s="600">
        <f t="shared" si="128"/>
        <v>0</v>
      </c>
      <c r="BE48" s="600">
        <f>InfantTrend!R105</f>
        <v>0.60901339829476242</v>
      </c>
      <c r="BF48" s="602"/>
      <c r="BG48" s="602"/>
      <c r="BH48" s="602"/>
    </row>
    <row r="49" spans="1:59">
      <c r="A49" s="501" t="s">
        <v>505</v>
      </c>
      <c r="B49" s="317"/>
      <c r="C49" s="317"/>
      <c r="D49" s="329"/>
      <c r="E49" s="317"/>
      <c r="F49" s="329"/>
      <c r="G49" s="317"/>
      <c r="H49" s="317"/>
      <c r="I49" s="303"/>
      <c r="J49" s="200"/>
      <c r="K49" s="200"/>
      <c r="L49" s="200"/>
      <c r="M49" s="200"/>
      <c r="N49" s="200"/>
      <c r="O49" s="200"/>
      <c r="P49" s="200"/>
      <c r="Q49" s="200"/>
      <c r="R49" s="200"/>
      <c r="S49" s="200"/>
      <c r="T49" s="304"/>
      <c r="AA49" s="566"/>
      <c r="AB49" s="569">
        <v>3</v>
      </c>
      <c r="AC49" s="566">
        <f t="shared" si="131"/>
        <v>0.62421972534332082</v>
      </c>
      <c r="AD49" s="566">
        <f t="shared" si="130"/>
        <v>2.8537099818594873</v>
      </c>
      <c r="AE49" s="566">
        <f t="shared" si="130"/>
        <v>0.60841585019707245</v>
      </c>
      <c r="AF49" s="566">
        <f t="shared" si="130"/>
        <v>3.5178035178035176</v>
      </c>
      <c r="AL49" s="579"/>
      <c r="AM49" s="579"/>
      <c r="AN49" s="587" t="str">
        <f t="shared" si="129"/>
        <v>Birthweight9 Unknown</v>
      </c>
      <c r="AO49" s="597" t="s">
        <v>169</v>
      </c>
      <c r="AP49" s="598">
        <f>VLOOKUP(AP$9&amp;$AN49,DHBData,DHB!$AO$7,FALSE)</f>
        <v>1</v>
      </c>
      <c r="AQ49" s="587">
        <f t="shared" si="118"/>
        <v>4</v>
      </c>
      <c r="AR49" s="587"/>
      <c r="AS49" s="587"/>
      <c r="AT49" s="587"/>
      <c r="AU49" s="587"/>
      <c r="AV49" s="587"/>
      <c r="AW49" s="587"/>
      <c r="AX49" s="598">
        <f>VLOOKUP(AX$9&amp;$AN49,DHBData,DHB!$AO$7,FALSE)</f>
        <v>1</v>
      </c>
      <c r="AY49" s="598">
        <f>VLOOKUP(AY$10&amp;$AN49,DHBData!$A:$Z,DHB!$AO$7,FALSE)</f>
        <v>3</v>
      </c>
      <c r="AZ49" s="587"/>
      <c r="BA49" s="587"/>
      <c r="BB49" s="587"/>
      <c r="BC49" s="587"/>
      <c r="BD49" s="587"/>
      <c r="BE49" s="587"/>
      <c r="BF49" s="581"/>
      <c r="BG49" s="581"/>
    </row>
    <row r="50" spans="1:59">
      <c r="A50" s="501" t="s">
        <v>504</v>
      </c>
      <c r="B50" s="317"/>
      <c r="C50" s="317"/>
      <c r="D50" s="329"/>
      <c r="E50" s="317"/>
      <c r="F50" s="329"/>
      <c r="G50" s="317"/>
      <c r="H50" s="317"/>
      <c r="I50" s="303"/>
      <c r="J50" s="200"/>
      <c r="K50" s="200"/>
      <c r="L50" s="200"/>
      <c r="M50" s="200"/>
      <c r="N50" s="200"/>
      <c r="O50" s="200"/>
      <c r="P50" s="200"/>
      <c r="Q50" s="200"/>
      <c r="R50" s="200"/>
      <c r="S50" s="200"/>
      <c r="T50" s="304"/>
      <c r="AA50" s="560"/>
      <c r="AB50" s="570">
        <v>4</v>
      </c>
      <c r="AC50" s="566">
        <f t="shared" si="131"/>
        <v>2.8548123980424145</v>
      </c>
      <c r="AD50" s="566">
        <f t="shared" si="130"/>
        <v>3.0271922356045589</v>
      </c>
      <c r="AE50" s="566">
        <f t="shared" si="130"/>
        <v>1.7070297506036438</v>
      </c>
      <c r="AF50" s="566">
        <f t="shared" si="130"/>
        <v>4.0305767894371085</v>
      </c>
      <c r="AL50" s="579"/>
      <c r="AM50" s="579"/>
      <c r="AN50" s="579"/>
      <c r="AO50" s="579"/>
      <c r="AP50" s="579"/>
      <c r="AQ50" s="579"/>
      <c r="AR50" s="579"/>
      <c r="AS50" s="579"/>
      <c r="AT50" s="579"/>
      <c r="AU50" s="579"/>
      <c r="AV50" s="579"/>
      <c r="AW50" s="579"/>
      <c r="AX50" s="579"/>
      <c r="AY50" s="579"/>
      <c r="AZ50" s="579"/>
      <c r="BA50" s="579"/>
      <c r="BB50" s="579"/>
      <c r="BC50" s="579"/>
      <c r="BD50" s="579"/>
      <c r="BE50" s="579"/>
      <c r="BF50" s="581"/>
      <c r="BG50" s="581"/>
    </row>
    <row r="51" spans="1:59">
      <c r="A51" s="350"/>
      <c r="B51" s="317"/>
      <c r="C51" s="317"/>
      <c r="D51" s="329"/>
      <c r="E51" s="317"/>
      <c r="F51" s="329"/>
      <c r="G51" s="317"/>
      <c r="H51" s="317"/>
      <c r="I51" s="303"/>
      <c r="J51" s="200"/>
      <c r="K51" s="200"/>
      <c r="L51" s="200"/>
      <c r="M51" s="200"/>
      <c r="N51" s="200"/>
      <c r="O51" s="200"/>
      <c r="P51" s="200"/>
      <c r="Q51" s="200"/>
      <c r="R51" s="200"/>
      <c r="S51" s="200"/>
      <c r="T51" s="304"/>
      <c r="AB51" s="570" t="s">
        <v>90</v>
      </c>
      <c r="AC51" s="566">
        <f t="shared" si="131"/>
        <v>0</v>
      </c>
      <c r="AD51" s="566">
        <f t="shared" si="130"/>
        <v>6.2629532327910615</v>
      </c>
      <c r="AE51" s="566">
        <f t="shared" si="130"/>
        <v>0</v>
      </c>
      <c r="AF51" s="566">
        <f t="shared" si="130"/>
        <v>8.0993520518358544</v>
      </c>
      <c r="AL51" s="579"/>
      <c r="AM51" s="579"/>
      <c r="AN51" s="579"/>
      <c r="AO51" s="579"/>
      <c r="AP51" s="579"/>
      <c r="AQ51" s="579"/>
      <c r="AR51" s="579"/>
      <c r="AS51" s="579"/>
      <c r="AT51" s="579"/>
      <c r="AU51" s="579"/>
      <c r="AV51" s="579"/>
      <c r="AW51" s="579"/>
      <c r="AX51" s="579"/>
      <c r="AY51" s="579"/>
      <c r="AZ51" s="579"/>
      <c r="BA51" s="579"/>
      <c r="BB51" s="579"/>
      <c r="BC51" s="579"/>
      <c r="BD51" s="579"/>
      <c r="BE51" s="579"/>
      <c r="BF51" s="581"/>
      <c r="BG51" s="581"/>
    </row>
    <row r="52" spans="1:59">
      <c r="A52" s="350"/>
      <c r="B52" s="317"/>
      <c r="C52" s="317"/>
      <c r="D52" s="329"/>
      <c r="E52" s="317"/>
      <c r="F52" s="329"/>
      <c r="G52" s="317"/>
      <c r="H52" s="317"/>
      <c r="I52" s="303"/>
      <c r="J52" s="200"/>
      <c r="K52" s="200"/>
      <c r="L52" s="200"/>
      <c r="M52" s="200"/>
      <c r="N52" s="200"/>
      <c r="O52" s="200"/>
      <c r="P52" s="200"/>
      <c r="Q52" s="200"/>
      <c r="R52" s="200"/>
      <c r="S52" s="200"/>
      <c r="T52" s="304"/>
      <c r="AB52" s="570"/>
      <c r="AL52" s="579"/>
      <c r="AM52" s="579"/>
      <c r="AN52" s="579"/>
      <c r="AO52" s="579"/>
      <c r="AP52" s="579"/>
      <c r="AQ52" s="579"/>
      <c r="AR52" s="579"/>
      <c r="AS52" s="579"/>
      <c r="AT52" s="579"/>
      <c r="AU52" s="579"/>
      <c r="AV52" s="579"/>
      <c r="AW52" s="579"/>
      <c r="AX52" s="579"/>
      <c r="AY52" s="579"/>
      <c r="AZ52" s="579"/>
      <c r="BA52" s="579"/>
      <c r="BB52" s="579"/>
      <c r="BC52" s="579"/>
      <c r="BD52" s="579"/>
      <c r="BE52" s="579"/>
      <c r="BF52" s="581"/>
      <c r="BG52" s="581"/>
    </row>
    <row r="53" spans="1:59">
      <c r="A53" s="317"/>
      <c r="B53" s="317"/>
      <c r="C53" s="317"/>
      <c r="D53" s="329"/>
      <c r="E53" s="317"/>
      <c r="F53" s="329"/>
      <c r="G53" s="317"/>
      <c r="H53" s="317"/>
      <c r="I53" s="303"/>
      <c r="J53" s="200"/>
      <c r="K53" s="200"/>
      <c r="L53" s="200"/>
      <c r="M53" s="200"/>
      <c r="N53" s="200"/>
      <c r="O53" s="200"/>
      <c r="P53" s="200"/>
      <c r="Q53" s="200"/>
      <c r="R53" s="200"/>
      <c r="S53" s="200"/>
      <c r="T53" s="304"/>
      <c r="AC53" s="566"/>
      <c r="AD53" s="566"/>
      <c r="AE53" s="566"/>
      <c r="AF53" s="566"/>
      <c r="AN53" s="586"/>
      <c r="AO53" s="609"/>
      <c r="AP53" s="609"/>
      <c r="AQ53" s="609"/>
      <c r="AR53" s="609"/>
      <c r="AS53" s="609"/>
      <c r="AT53" s="609"/>
      <c r="AU53" s="609"/>
      <c r="AV53" s="609"/>
      <c r="AW53" s="609"/>
      <c r="AX53" s="609"/>
      <c r="AY53" s="609"/>
      <c r="AZ53" s="609"/>
      <c r="BA53" s="609"/>
      <c r="BB53" s="609"/>
      <c r="BC53" s="609"/>
      <c r="BD53" s="609"/>
      <c r="BE53" s="609"/>
    </row>
    <row r="54" spans="1:59">
      <c r="G54" s="317"/>
      <c r="H54" s="317"/>
      <c r="I54" s="303"/>
      <c r="J54" s="200"/>
      <c r="K54" s="200"/>
      <c r="L54" s="200"/>
      <c r="M54" s="200"/>
      <c r="N54" s="200"/>
      <c r="O54" s="200"/>
      <c r="P54" s="200"/>
      <c r="Q54" s="200"/>
      <c r="R54" s="200"/>
      <c r="S54" s="200"/>
      <c r="T54" s="304"/>
      <c r="AN54" s="610"/>
      <c r="AO54" s="609"/>
      <c r="AQ54" s="609"/>
      <c r="AR54" s="609"/>
      <c r="AT54" s="609"/>
      <c r="AU54" s="609"/>
      <c r="BB54" s="609"/>
      <c r="BC54" s="609"/>
      <c r="BE54" s="609"/>
    </row>
    <row r="55" spans="1:59">
      <c r="G55" s="317"/>
      <c r="H55" s="317"/>
      <c r="I55" s="303"/>
      <c r="J55" s="200"/>
      <c r="K55" s="200"/>
      <c r="L55" s="200"/>
      <c r="M55" s="200"/>
      <c r="N55" s="200"/>
      <c r="O55" s="200"/>
      <c r="P55" s="200"/>
      <c r="Q55" s="200"/>
      <c r="R55" s="200"/>
      <c r="S55" s="200"/>
      <c r="T55" s="304"/>
      <c r="AN55" s="611"/>
      <c r="AO55" s="612"/>
      <c r="AP55" s="612"/>
      <c r="AQ55" s="612"/>
      <c r="AR55" s="613"/>
      <c r="AS55" s="613"/>
      <c r="AT55" s="613"/>
      <c r="AU55" s="613"/>
      <c r="AV55" s="613"/>
      <c r="AW55" s="613"/>
      <c r="AX55" s="613"/>
      <c r="AY55" s="613"/>
      <c r="AZ55" s="613"/>
      <c r="BA55" s="613"/>
      <c r="BB55" s="613"/>
      <c r="BC55" s="613"/>
      <c r="BD55" s="613"/>
      <c r="BE55" s="613"/>
    </row>
    <row r="56" spans="1:59">
      <c r="A56" s="56"/>
      <c r="G56" s="317"/>
      <c r="H56" s="317"/>
      <c r="I56" s="303"/>
      <c r="J56" s="200"/>
      <c r="K56" s="200"/>
      <c r="L56" s="200"/>
      <c r="M56" s="200"/>
      <c r="N56" s="200"/>
      <c r="O56" s="200"/>
      <c r="P56" s="200"/>
      <c r="Q56" s="200"/>
      <c r="R56" s="200"/>
      <c r="S56" s="200"/>
      <c r="T56" s="304"/>
      <c r="AN56" s="580"/>
    </row>
    <row r="57" spans="1:59">
      <c r="G57" s="317"/>
      <c r="H57" s="317"/>
      <c r="I57" s="314"/>
      <c r="J57" s="315"/>
      <c r="K57" s="315"/>
      <c r="L57" s="315"/>
      <c r="M57" s="315"/>
      <c r="N57" s="315"/>
      <c r="O57" s="315"/>
      <c r="P57" s="315"/>
      <c r="Q57" s="315"/>
      <c r="R57" s="315"/>
      <c r="S57" s="315"/>
      <c r="T57" s="316"/>
      <c r="AN57" s="579"/>
      <c r="AO57" s="612"/>
      <c r="AP57" s="612"/>
      <c r="AQ57" s="612"/>
      <c r="AR57" s="613"/>
      <c r="AS57" s="613"/>
      <c r="AT57" s="613"/>
      <c r="AU57" s="613"/>
      <c r="AV57" s="613"/>
      <c r="AW57" s="613"/>
      <c r="AX57" s="613"/>
      <c r="AY57" s="613"/>
      <c r="AZ57" s="613"/>
      <c r="BA57" s="613"/>
      <c r="BB57" s="613"/>
      <c r="BC57" s="613"/>
      <c r="BD57" s="613"/>
      <c r="BE57" s="613"/>
    </row>
    <row r="58" spans="1:59">
      <c r="G58" s="317"/>
      <c r="H58" s="317"/>
      <c r="AN58" s="579"/>
      <c r="AO58" s="612"/>
      <c r="AP58" s="612"/>
      <c r="AQ58" s="612"/>
      <c r="AR58" s="613"/>
      <c r="AS58" s="613"/>
      <c r="AT58" s="613"/>
      <c r="AU58" s="613"/>
      <c r="AV58" s="613"/>
      <c r="AW58" s="613"/>
      <c r="AX58" s="613"/>
      <c r="AY58" s="613"/>
      <c r="AZ58" s="613"/>
      <c r="BA58" s="613"/>
      <c r="BB58" s="613"/>
      <c r="BC58" s="613"/>
      <c r="BD58" s="613"/>
      <c r="BE58" s="613"/>
    </row>
    <row r="59" spans="1:59">
      <c r="G59" s="317"/>
      <c r="H59" s="317"/>
      <c r="AN59" s="579"/>
    </row>
    <row r="60" spans="1:59">
      <c r="AN60" s="580"/>
    </row>
    <row r="61" spans="1:59">
      <c r="AN61" s="579"/>
      <c r="AO61" s="612"/>
      <c r="AP61" s="612"/>
      <c r="AQ61" s="612"/>
      <c r="AR61" s="613"/>
      <c r="AS61" s="613"/>
      <c r="AT61" s="613"/>
      <c r="AU61" s="613"/>
      <c r="AV61" s="613"/>
      <c r="AW61" s="613"/>
      <c r="AX61" s="613"/>
      <c r="AY61" s="613"/>
      <c r="AZ61" s="613"/>
      <c r="BA61" s="613"/>
      <c r="BB61" s="613"/>
      <c r="BC61" s="613"/>
      <c r="BD61" s="613"/>
      <c r="BE61" s="613"/>
    </row>
    <row r="62" spans="1:59">
      <c r="AN62" s="579"/>
      <c r="AO62" s="612"/>
      <c r="AP62" s="612"/>
      <c r="AQ62" s="612"/>
      <c r="AR62" s="613"/>
      <c r="AS62" s="613"/>
      <c r="AT62" s="613"/>
      <c r="AU62" s="613"/>
      <c r="AV62" s="613"/>
      <c r="AW62" s="613"/>
      <c r="AX62" s="613"/>
      <c r="AY62" s="613"/>
      <c r="AZ62" s="613"/>
      <c r="BA62" s="613"/>
      <c r="BB62" s="613"/>
      <c r="BC62" s="613"/>
      <c r="BD62" s="613"/>
      <c r="BE62" s="613"/>
    </row>
    <row r="63" spans="1:59">
      <c r="AN63" s="579"/>
      <c r="AO63" s="612"/>
      <c r="AP63" s="612"/>
      <c r="AQ63" s="612"/>
      <c r="AR63" s="613"/>
      <c r="AS63" s="613"/>
      <c r="AT63" s="613"/>
      <c r="AU63" s="613"/>
      <c r="AV63" s="613"/>
      <c r="AW63" s="613"/>
      <c r="AX63" s="613"/>
      <c r="AY63" s="613"/>
      <c r="AZ63" s="613"/>
      <c r="BA63" s="613"/>
      <c r="BB63" s="613"/>
      <c r="BC63" s="613"/>
      <c r="BD63" s="613"/>
      <c r="BE63" s="613"/>
    </row>
    <row r="64" spans="1:59">
      <c r="AN64" s="580"/>
    </row>
    <row r="65" spans="40:57">
      <c r="AN65" s="579"/>
      <c r="AO65" s="612"/>
      <c r="AP65" s="612"/>
      <c r="AQ65" s="612"/>
      <c r="AR65" s="613"/>
      <c r="AS65" s="613"/>
      <c r="AT65" s="613"/>
      <c r="AU65" s="613"/>
      <c r="AV65" s="613"/>
      <c r="AW65" s="613"/>
      <c r="AX65" s="613"/>
      <c r="AY65" s="613"/>
      <c r="AZ65" s="613"/>
      <c r="BA65" s="613"/>
      <c r="BB65" s="613"/>
      <c r="BC65" s="613"/>
      <c r="BD65" s="613"/>
      <c r="BE65" s="613"/>
    </row>
    <row r="66" spans="40:57">
      <c r="AN66" s="579"/>
      <c r="AO66" s="612"/>
      <c r="AP66" s="612"/>
      <c r="AQ66" s="612"/>
      <c r="AR66" s="613"/>
      <c r="AS66" s="613"/>
      <c r="AT66" s="613"/>
      <c r="AU66" s="613"/>
      <c r="AV66" s="613"/>
      <c r="AW66" s="613"/>
      <c r="AX66" s="613"/>
      <c r="AY66" s="613"/>
      <c r="AZ66" s="613"/>
      <c r="BA66" s="613"/>
      <c r="BB66" s="613"/>
      <c r="BC66" s="613"/>
      <c r="BD66" s="613"/>
      <c r="BE66" s="613"/>
    </row>
    <row r="67" spans="40:57">
      <c r="AN67" s="579"/>
      <c r="AO67" s="612"/>
      <c r="AP67" s="612"/>
      <c r="AQ67" s="612"/>
      <c r="AR67" s="613"/>
      <c r="AS67" s="613"/>
      <c r="AT67" s="613"/>
      <c r="AU67" s="613"/>
      <c r="AV67" s="613"/>
      <c r="AW67" s="613"/>
      <c r="AX67" s="613"/>
      <c r="AY67" s="613"/>
      <c r="AZ67" s="613"/>
      <c r="BA67" s="613"/>
      <c r="BB67" s="613"/>
      <c r="BC67" s="613"/>
      <c r="BD67" s="613"/>
      <c r="BE67" s="613"/>
    </row>
    <row r="68" spans="40:57">
      <c r="AN68" s="579"/>
      <c r="AO68" s="612"/>
      <c r="AP68" s="612"/>
      <c r="AQ68" s="612"/>
      <c r="AR68" s="613"/>
      <c r="AS68" s="613"/>
      <c r="AT68" s="613"/>
      <c r="AU68" s="613"/>
      <c r="AV68" s="613"/>
      <c r="AW68" s="613"/>
      <c r="AX68" s="613"/>
      <c r="AY68" s="613"/>
      <c r="AZ68" s="613"/>
      <c r="BA68" s="613"/>
      <c r="BB68" s="613"/>
      <c r="BC68" s="613"/>
      <c r="BD68" s="613"/>
      <c r="BE68" s="613"/>
    </row>
    <row r="69" spans="40:57">
      <c r="AN69" s="579"/>
      <c r="AO69" s="612"/>
      <c r="AP69" s="612"/>
      <c r="AQ69" s="612"/>
      <c r="AR69" s="613"/>
      <c r="AS69" s="613"/>
      <c r="AT69" s="613"/>
      <c r="AU69" s="613"/>
      <c r="AV69" s="613"/>
      <c r="AW69" s="613"/>
      <c r="AX69" s="613"/>
      <c r="AY69" s="613"/>
      <c r="AZ69" s="613"/>
      <c r="BA69" s="613"/>
      <c r="BB69" s="613"/>
      <c r="BC69" s="613"/>
      <c r="BD69" s="613"/>
      <c r="BE69" s="613"/>
    </row>
    <row r="70" spans="40:57">
      <c r="AN70" s="579"/>
      <c r="AO70" s="612"/>
      <c r="AP70" s="612"/>
      <c r="AQ70" s="612"/>
      <c r="AR70" s="613"/>
      <c r="AS70" s="613"/>
      <c r="AT70" s="613"/>
      <c r="AU70" s="613"/>
      <c r="AV70" s="613"/>
      <c r="AW70" s="613"/>
      <c r="AX70" s="613"/>
      <c r="AY70" s="613"/>
      <c r="AZ70" s="613"/>
      <c r="BA70" s="613"/>
      <c r="BB70" s="613"/>
      <c r="BC70" s="613"/>
      <c r="BD70" s="613"/>
      <c r="BE70" s="613"/>
    </row>
    <row r="71" spans="40:57">
      <c r="AN71" s="611"/>
    </row>
    <row r="72" spans="40:57">
      <c r="AN72" s="614"/>
    </row>
    <row r="73" spans="40:57">
      <c r="AN73" s="615"/>
      <c r="AO73" s="612"/>
      <c r="AP73" s="612"/>
      <c r="AQ73" s="612"/>
      <c r="AR73" s="613"/>
      <c r="AS73" s="613"/>
      <c r="AT73" s="613"/>
      <c r="AU73" s="613"/>
      <c r="AV73" s="613"/>
      <c r="AW73" s="613"/>
      <c r="AX73" s="613"/>
      <c r="AY73" s="613"/>
      <c r="AZ73" s="613"/>
      <c r="BA73" s="613"/>
      <c r="BB73" s="613"/>
      <c r="BC73" s="613"/>
      <c r="BD73" s="613"/>
      <c r="BE73" s="613"/>
    </row>
    <row r="74" spans="40:57">
      <c r="AN74" s="615"/>
      <c r="AO74" s="612"/>
      <c r="AP74" s="612"/>
      <c r="AQ74" s="612"/>
      <c r="AR74" s="613"/>
      <c r="AS74" s="613"/>
      <c r="AT74" s="613"/>
      <c r="AU74" s="613"/>
      <c r="AV74" s="613"/>
      <c r="AW74" s="613"/>
      <c r="AX74" s="613"/>
      <c r="AY74" s="613"/>
      <c r="AZ74" s="613"/>
      <c r="BA74" s="613"/>
      <c r="BB74" s="613"/>
      <c r="BC74" s="613"/>
      <c r="BD74" s="613"/>
      <c r="BE74" s="613"/>
    </row>
    <row r="75" spans="40:57">
      <c r="AN75" s="615"/>
      <c r="AO75" s="612"/>
      <c r="AP75" s="612"/>
      <c r="AQ75" s="612"/>
      <c r="AR75" s="613"/>
      <c r="AS75" s="613"/>
      <c r="AT75" s="613"/>
      <c r="AU75" s="613"/>
      <c r="AV75" s="613"/>
      <c r="AW75" s="613"/>
      <c r="AX75" s="613"/>
      <c r="AY75" s="613"/>
      <c r="AZ75" s="613"/>
      <c r="BA75" s="613"/>
      <c r="BB75" s="613"/>
      <c r="BC75" s="613"/>
      <c r="BD75" s="613"/>
      <c r="BE75" s="613"/>
    </row>
    <row r="76" spans="40:57">
      <c r="AN76" s="615"/>
      <c r="AO76" s="612"/>
      <c r="AP76" s="612"/>
      <c r="AQ76" s="612"/>
      <c r="AR76" s="613"/>
      <c r="AS76" s="613"/>
      <c r="AT76" s="613"/>
      <c r="AU76" s="613"/>
      <c r="AV76" s="613"/>
      <c r="AW76" s="613"/>
      <c r="AX76" s="613"/>
      <c r="AY76" s="613"/>
      <c r="AZ76" s="613"/>
      <c r="BA76" s="613"/>
      <c r="BB76" s="613"/>
      <c r="BC76" s="613"/>
      <c r="BD76" s="613"/>
      <c r="BE76" s="613"/>
    </row>
    <row r="77" spans="40:57">
      <c r="AN77" s="615"/>
      <c r="AO77" s="612"/>
      <c r="AP77" s="612"/>
      <c r="AQ77" s="612"/>
      <c r="AR77" s="613"/>
      <c r="AS77" s="613"/>
      <c r="AT77" s="613"/>
      <c r="AU77" s="613"/>
      <c r="AV77" s="613"/>
      <c r="AW77" s="613"/>
      <c r="AX77" s="613"/>
      <c r="AY77" s="613"/>
      <c r="AZ77" s="613"/>
      <c r="BA77" s="613"/>
      <c r="BB77" s="613"/>
      <c r="BC77" s="613"/>
      <c r="BD77" s="613"/>
      <c r="BE77" s="613"/>
    </row>
    <row r="78" spans="40:57">
      <c r="AN78" s="615"/>
    </row>
  </sheetData>
  <sheetProtection selectLockedCells="1"/>
  <mergeCells count="9">
    <mergeCell ref="J23:S23"/>
    <mergeCell ref="J7:S7"/>
    <mergeCell ref="A7:F7"/>
    <mergeCell ref="AO9:AO10"/>
    <mergeCell ref="A8:A9"/>
    <mergeCell ref="C8:D8"/>
    <mergeCell ref="E8:F8"/>
    <mergeCell ref="B8:B9"/>
    <mergeCell ref="T10:T11"/>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59" orientation="landscape" r:id="rId1"/>
  <headerFooter>
    <oddFooter>&amp;L&amp;"Arial,Regular"&amp;8&amp;K01+023Fetal and Infant Deaths 2012&amp;R&amp;"Arial,Regular"&amp;8&amp;K01+022Page &amp;P of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1515" r:id="rId5" name="Drop Down 11">
              <controlPr defaultSize="0" autoLine="0" autoPict="0" altText="Select DHB">
                <anchor moveWithCells="1">
                  <from>
                    <xdr:col>0</xdr:col>
                    <xdr:colOff>895350</xdr:colOff>
                    <xdr:row>2</xdr:row>
                    <xdr:rowOff>9525</xdr:rowOff>
                  </from>
                  <to>
                    <xdr:col>3</xdr:col>
                    <xdr:colOff>104775</xdr:colOff>
                    <xdr:row>3</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1:S96"/>
  <sheetViews>
    <sheetView zoomScaleNormal="100" workbookViewId="0">
      <pane ySplit="3" topLeftCell="A4" activePane="bottomLeft" state="frozen"/>
      <selection activeCell="F28" sqref="F28"/>
      <selection pane="bottomLeft" activeCell="A8" sqref="A8"/>
    </sheetView>
  </sheetViews>
  <sheetFormatPr defaultRowHeight="15"/>
  <cols>
    <col min="1" max="1" width="18.5703125" style="86" customWidth="1"/>
    <col min="2" max="5" width="8.7109375" style="86" customWidth="1"/>
    <col min="6" max="16384" width="9.140625" style="86"/>
  </cols>
  <sheetData>
    <row r="1" spans="1:18">
      <c r="A1" s="85" t="s">
        <v>199</v>
      </c>
      <c r="B1" s="85" t="s">
        <v>135</v>
      </c>
      <c r="E1" s="87"/>
      <c r="F1" s="85"/>
      <c r="G1" s="82"/>
    </row>
    <row r="2" spans="1:18" ht="9" customHeight="1">
      <c r="A2" s="85"/>
      <c r="B2" s="82"/>
      <c r="C2" s="87"/>
      <c r="D2" s="87"/>
      <c r="E2" s="87"/>
      <c r="F2" s="87"/>
    </row>
    <row r="3" spans="1:18" ht="20.25">
      <c r="A3" s="4" t="s">
        <v>214</v>
      </c>
      <c r="G3" s="90"/>
      <c r="M3" s="90"/>
    </row>
    <row r="5" spans="1:18">
      <c r="A5" s="11" t="s">
        <v>134</v>
      </c>
      <c r="B5" s="11"/>
      <c r="C5" s="11"/>
      <c r="D5" s="11"/>
      <c r="E5" s="11"/>
      <c r="F5" s="11"/>
      <c r="G5" s="11"/>
      <c r="H5" s="11"/>
      <c r="I5" s="11"/>
      <c r="J5" s="11"/>
      <c r="K5" s="11"/>
      <c r="L5" s="11"/>
      <c r="M5" s="11"/>
      <c r="N5" s="7"/>
      <c r="O5" s="7"/>
      <c r="P5" s="7"/>
      <c r="Q5" s="7"/>
      <c r="R5" s="7"/>
    </row>
    <row r="6" spans="1:18">
      <c r="A6" s="69" t="s">
        <v>567</v>
      </c>
      <c r="B6" s="69"/>
      <c r="C6" s="69"/>
      <c r="D6" s="69"/>
      <c r="E6" s="69"/>
      <c r="F6" s="69"/>
      <c r="G6" s="69"/>
      <c r="H6" s="69"/>
      <c r="I6" s="69"/>
      <c r="J6" s="69"/>
      <c r="K6" s="69"/>
      <c r="L6" s="69"/>
      <c r="M6" s="69"/>
      <c r="N6" s="7"/>
      <c r="O6" s="7"/>
      <c r="P6" s="7"/>
      <c r="Q6" s="7"/>
      <c r="R6" s="7"/>
    </row>
    <row r="7" spans="1:18" ht="121.5" customHeight="1">
      <c r="A7" s="690" t="s">
        <v>584</v>
      </c>
      <c r="B7" s="691"/>
      <c r="C7" s="691"/>
      <c r="D7" s="691"/>
      <c r="E7" s="691"/>
      <c r="F7" s="691"/>
      <c r="G7" s="691"/>
      <c r="H7" s="691"/>
      <c r="I7" s="691"/>
      <c r="J7" s="691"/>
      <c r="K7" s="691"/>
      <c r="L7" s="691"/>
      <c r="M7" s="691"/>
      <c r="N7" s="7"/>
      <c r="O7" s="7"/>
      <c r="P7" s="7"/>
      <c r="Q7" s="7"/>
      <c r="R7" s="7"/>
    </row>
    <row r="8" spans="1:18" s="88" customFormat="1" ht="14.25">
      <c r="A8" s="69" t="s">
        <v>426</v>
      </c>
      <c r="B8" s="69"/>
      <c r="C8" s="69"/>
      <c r="D8" s="69"/>
      <c r="E8" s="69"/>
      <c r="F8" s="69"/>
      <c r="G8" s="69"/>
      <c r="H8" s="69"/>
      <c r="I8" s="69"/>
      <c r="J8" s="69"/>
      <c r="K8" s="69"/>
      <c r="L8" s="69"/>
      <c r="M8" s="69"/>
      <c r="N8" s="7"/>
      <c r="O8" s="7"/>
      <c r="P8" s="7"/>
      <c r="Q8" s="7"/>
      <c r="R8" s="7"/>
    </row>
    <row r="9" spans="1:18" s="89" customFormat="1" ht="189" customHeight="1">
      <c r="A9" s="692" t="s">
        <v>568</v>
      </c>
      <c r="B9" s="693"/>
      <c r="C9" s="693"/>
      <c r="D9" s="693"/>
      <c r="E9" s="693"/>
      <c r="F9" s="693"/>
      <c r="G9" s="693"/>
      <c r="H9" s="693"/>
      <c r="I9" s="693"/>
      <c r="J9" s="693"/>
      <c r="K9" s="693"/>
      <c r="L9" s="693"/>
      <c r="M9" s="693"/>
      <c r="N9" s="7"/>
      <c r="O9" s="7"/>
      <c r="P9" s="7"/>
      <c r="Q9" s="7"/>
      <c r="R9" s="7"/>
    </row>
    <row r="10" spans="1:18" s="2" customFormat="1" ht="20.25" customHeight="1">
      <c r="A10" s="295" t="s">
        <v>346</v>
      </c>
    </row>
    <row r="11" spans="1:18" s="89" customFormat="1" ht="14.25"/>
    <row r="12" spans="1:18" s="89" customFormat="1" ht="14.25">
      <c r="A12" s="91"/>
    </row>
    <row r="13" spans="1:18" s="89" customFormat="1" ht="14.25">
      <c r="A13" s="91"/>
    </row>
    <row r="14" spans="1:18" s="89" customFormat="1" ht="14.25">
      <c r="A14" s="11" t="s">
        <v>361</v>
      </c>
      <c r="B14" s="11"/>
      <c r="C14" s="11"/>
      <c r="D14" s="11"/>
      <c r="E14" s="11"/>
      <c r="F14" s="11"/>
      <c r="G14" s="11"/>
      <c r="H14" s="11"/>
      <c r="I14" s="11"/>
      <c r="J14" s="11"/>
      <c r="K14" s="11"/>
      <c r="L14" s="11"/>
      <c r="M14" s="11"/>
    </row>
    <row r="15" spans="1:18" s="89" customFormat="1" ht="14.25">
      <c r="A15" s="170" t="s">
        <v>362</v>
      </c>
      <c r="B15" s="170"/>
      <c r="C15" s="170"/>
      <c r="D15" s="170"/>
      <c r="E15" s="170"/>
      <c r="F15" s="170"/>
      <c r="G15" s="170"/>
      <c r="H15" s="170"/>
      <c r="I15" s="170"/>
      <c r="J15" s="170"/>
      <c r="K15" s="170"/>
      <c r="L15" s="170"/>
      <c r="M15" s="170"/>
    </row>
    <row r="16" spans="1:18" s="89" customFormat="1" ht="132.75" customHeight="1">
      <c r="A16" s="694" t="s">
        <v>404</v>
      </c>
      <c r="B16" s="694"/>
      <c r="C16" s="694"/>
      <c r="D16" s="694"/>
      <c r="E16" s="694"/>
      <c r="F16" s="694"/>
      <c r="G16" s="694"/>
      <c r="H16" s="694"/>
      <c r="I16" s="694"/>
      <c r="J16" s="694"/>
      <c r="K16" s="694"/>
      <c r="L16" s="694"/>
      <c r="M16" s="694"/>
    </row>
    <row r="17" spans="1:19" s="89" customFormat="1" ht="14.25">
      <c r="A17" s="170" t="s">
        <v>363</v>
      </c>
      <c r="B17" s="170"/>
      <c r="C17" s="170"/>
      <c r="D17" s="170"/>
      <c r="E17" s="170"/>
      <c r="F17" s="170"/>
      <c r="G17" s="170"/>
      <c r="H17" s="170"/>
      <c r="I17" s="170"/>
      <c r="J17" s="170"/>
      <c r="K17" s="170"/>
      <c r="L17" s="170"/>
      <c r="M17" s="170"/>
    </row>
    <row r="18" spans="1:19" s="89" customFormat="1" ht="45" customHeight="1">
      <c r="A18" s="695" t="s">
        <v>397</v>
      </c>
      <c r="B18" s="695"/>
      <c r="C18" s="695"/>
      <c r="D18" s="695"/>
      <c r="E18" s="695"/>
      <c r="F18" s="695"/>
      <c r="G18" s="695"/>
      <c r="H18" s="695"/>
      <c r="I18" s="695"/>
      <c r="J18" s="695"/>
      <c r="K18" s="695"/>
      <c r="L18" s="695"/>
      <c r="M18" s="695"/>
    </row>
    <row r="19" spans="1:19" s="89" customFormat="1" ht="40.5" customHeight="1">
      <c r="A19" s="695" t="s">
        <v>562</v>
      </c>
      <c r="B19" s="695"/>
      <c r="C19" s="695"/>
      <c r="D19" s="695"/>
      <c r="E19" s="695"/>
      <c r="F19" s="695"/>
      <c r="G19" s="695"/>
      <c r="H19" s="695"/>
      <c r="I19" s="695"/>
      <c r="J19" s="695"/>
      <c r="K19" s="695"/>
      <c r="L19" s="695"/>
      <c r="M19" s="695"/>
    </row>
    <row r="20" spans="1:19" s="89" customFormat="1" ht="14.25">
      <c r="A20" s="91"/>
    </row>
    <row r="21" spans="1:19" s="88" customFormat="1" ht="14.25"/>
    <row r="22" spans="1:19" s="89" customFormat="1" ht="14.25">
      <c r="A22" s="92" t="s">
        <v>219</v>
      </c>
      <c r="B22" s="11"/>
      <c r="C22" s="11"/>
      <c r="D22" s="11"/>
      <c r="E22" s="11"/>
      <c r="F22" s="11"/>
      <c r="G22" s="11"/>
      <c r="H22" s="11"/>
      <c r="I22" s="11"/>
      <c r="J22" s="11"/>
      <c r="K22" s="11"/>
      <c r="L22" s="11"/>
      <c r="M22" s="11"/>
      <c r="N22" s="7"/>
      <c r="O22" s="7"/>
      <c r="P22" s="7"/>
      <c r="Q22" s="7"/>
      <c r="R22" s="7"/>
      <c r="S22" s="7"/>
    </row>
    <row r="23" spans="1:19" s="89" customFormat="1" ht="14.25">
      <c r="A23" s="69" t="s">
        <v>215</v>
      </c>
      <c r="B23" s="69"/>
      <c r="C23" s="69"/>
      <c r="D23" s="69"/>
      <c r="E23" s="69"/>
      <c r="F23" s="69"/>
      <c r="G23" s="69"/>
      <c r="H23" s="69"/>
      <c r="I23" s="69"/>
      <c r="J23" s="69"/>
      <c r="K23" s="69"/>
      <c r="L23" s="69"/>
      <c r="M23" s="170"/>
      <c r="N23" s="7"/>
      <c r="O23" s="7"/>
      <c r="P23" s="7"/>
      <c r="Q23" s="7"/>
      <c r="R23" s="7"/>
      <c r="S23" s="7"/>
    </row>
    <row r="24" spans="1:19" s="89" customFormat="1">
      <c r="A24" s="5"/>
      <c r="B24" s="5"/>
      <c r="C24" s="5"/>
      <c r="D24" s="5"/>
      <c r="E24" s="5"/>
      <c r="F24" s="5"/>
      <c r="G24" s="5"/>
      <c r="H24" s="5"/>
      <c r="I24" s="5"/>
      <c r="J24" s="5"/>
      <c r="K24" s="5"/>
      <c r="L24" s="5"/>
      <c r="M24" s="7"/>
      <c r="N24" s="7"/>
      <c r="O24" s="7"/>
      <c r="P24" s="7"/>
      <c r="Q24" s="7"/>
      <c r="R24" s="7"/>
      <c r="S24" s="7"/>
    </row>
    <row r="25" spans="1:19" s="89" customFormat="1">
      <c r="A25" s="5"/>
      <c r="B25" s="5"/>
      <c r="C25" s="5"/>
      <c r="D25" s="5"/>
      <c r="E25" s="5"/>
      <c r="F25" s="5"/>
      <c r="G25" s="5"/>
      <c r="H25" s="5"/>
      <c r="I25" s="5"/>
      <c r="J25" s="5"/>
      <c r="K25" s="5"/>
      <c r="L25" s="5"/>
      <c r="M25" s="7"/>
      <c r="N25" s="7"/>
      <c r="O25" s="7"/>
      <c r="P25" s="7"/>
      <c r="Q25" s="7"/>
      <c r="R25" s="7"/>
      <c r="S25" s="7"/>
    </row>
    <row r="26" spans="1:19">
      <c r="A26" s="5"/>
      <c r="B26" s="5"/>
      <c r="C26" s="5"/>
      <c r="D26" s="5"/>
      <c r="E26" s="5"/>
      <c r="F26" s="5"/>
      <c r="G26" s="5"/>
      <c r="H26" s="5"/>
      <c r="I26" s="5"/>
      <c r="J26" s="5"/>
      <c r="K26" s="5"/>
      <c r="L26" s="5"/>
      <c r="M26" s="7"/>
      <c r="N26" s="7"/>
      <c r="O26" s="7"/>
      <c r="P26" s="7"/>
      <c r="Q26" s="7"/>
      <c r="R26" s="7"/>
      <c r="S26" s="7"/>
    </row>
    <row r="27" spans="1:19">
      <c r="A27" s="5"/>
      <c r="B27" s="5"/>
      <c r="C27" s="5"/>
      <c r="D27" s="5"/>
      <c r="E27" s="5"/>
      <c r="F27" s="5"/>
      <c r="G27" s="5"/>
      <c r="H27" s="5"/>
      <c r="I27" s="5"/>
      <c r="J27" s="5"/>
      <c r="K27" s="5"/>
      <c r="L27" s="5"/>
      <c r="M27" s="7"/>
      <c r="N27" s="7"/>
      <c r="O27" s="7"/>
      <c r="P27" s="7"/>
      <c r="Q27" s="7"/>
      <c r="R27" s="7"/>
      <c r="S27" s="7"/>
    </row>
    <row r="28" spans="1:19">
      <c r="A28" s="5"/>
      <c r="B28" s="5"/>
      <c r="C28" s="5"/>
      <c r="D28" s="5"/>
      <c r="E28" s="5"/>
      <c r="F28" s="5"/>
      <c r="G28" s="5"/>
      <c r="H28" s="5"/>
      <c r="I28" s="5"/>
      <c r="J28" s="5"/>
      <c r="K28" s="5"/>
      <c r="L28" s="5"/>
      <c r="M28" s="7"/>
      <c r="N28" s="7"/>
      <c r="O28" s="7"/>
      <c r="P28" s="7"/>
      <c r="Q28" s="7"/>
      <c r="R28" s="7"/>
      <c r="S28" s="7"/>
    </row>
    <row r="29" spans="1:19">
      <c r="A29" s="5"/>
      <c r="B29" s="5"/>
      <c r="C29" s="5"/>
      <c r="D29" s="5"/>
      <c r="E29" s="5"/>
      <c r="F29" s="5"/>
      <c r="G29" s="5"/>
      <c r="H29" s="5"/>
      <c r="I29" s="5"/>
      <c r="J29" s="5"/>
      <c r="K29" s="5"/>
      <c r="L29" s="5"/>
      <c r="M29" s="7"/>
      <c r="N29" s="7"/>
      <c r="O29" s="7"/>
      <c r="P29" s="7"/>
      <c r="Q29" s="7"/>
      <c r="R29" s="7"/>
      <c r="S29" s="7"/>
    </row>
    <row r="30" spans="1:19">
      <c r="A30" s="5"/>
      <c r="B30" s="5"/>
      <c r="C30" s="5"/>
      <c r="D30" s="5"/>
      <c r="E30" s="5"/>
      <c r="F30" s="5"/>
      <c r="G30" s="5"/>
      <c r="H30" s="5"/>
      <c r="I30" s="5"/>
      <c r="J30" s="5"/>
      <c r="K30" s="5"/>
      <c r="L30" s="5"/>
      <c r="M30" s="7"/>
      <c r="N30" s="7"/>
      <c r="O30" s="7"/>
      <c r="P30" s="7"/>
      <c r="Q30" s="7"/>
      <c r="R30" s="7"/>
      <c r="S30" s="7"/>
    </row>
    <row r="31" spans="1:19">
      <c r="A31" s="5"/>
      <c r="B31" s="5"/>
      <c r="C31" s="5"/>
      <c r="D31" s="5"/>
      <c r="E31" s="5"/>
      <c r="F31" s="5"/>
      <c r="G31" s="5"/>
      <c r="H31" s="5"/>
      <c r="I31" s="5"/>
      <c r="J31" s="5"/>
      <c r="K31" s="5"/>
      <c r="L31" s="5"/>
      <c r="M31" s="7"/>
      <c r="N31" s="7"/>
      <c r="O31" s="7"/>
      <c r="P31" s="7"/>
      <c r="Q31" s="7"/>
      <c r="R31" s="7"/>
      <c r="S31" s="7"/>
    </row>
    <row r="32" spans="1:19">
      <c r="A32" s="5"/>
      <c r="B32" s="5"/>
      <c r="C32" s="5"/>
      <c r="D32" s="5"/>
      <c r="E32" s="5"/>
      <c r="F32" s="5"/>
      <c r="G32" s="5"/>
      <c r="H32" s="5"/>
      <c r="I32" s="5"/>
      <c r="J32" s="5"/>
      <c r="K32" s="5"/>
      <c r="L32" s="5"/>
      <c r="M32" s="7"/>
      <c r="N32" s="7"/>
      <c r="O32" s="7"/>
      <c r="P32" s="7"/>
      <c r="Q32" s="7"/>
      <c r="R32" s="7"/>
      <c r="S32" s="7"/>
    </row>
    <row r="33" spans="1:19">
      <c r="A33" s="5"/>
      <c r="B33" s="5"/>
      <c r="C33" s="5"/>
      <c r="D33" s="5"/>
      <c r="E33" s="5"/>
      <c r="F33" s="5"/>
      <c r="G33" s="5"/>
      <c r="H33" s="5"/>
      <c r="I33" s="5"/>
      <c r="J33" s="5"/>
      <c r="K33" s="5"/>
      <c r="L33" s="5"/>
      <c r="M33" s="7"/>
      <c r="N33" s="7"/>
      <c r="O33" s="7"/>
      <c r="P33" s="7"/>
      <c r="Q33" s="7"/>
      <c r="R33" s="7"/>
      <c r="S33" s="7"/>
    </row>
    <row r="34" spans="1:19">
      <c r="A34" s="5"/>
      <c r="B34" s="5"/>
      <c r="C34" s="5"/>
      <c r="D34" s="5"/>
      <c r="E34" s="5"/>
      <c r="F34" s="5"/>
      <c r="G34" s="5"/>
      <c r="H34" s="5"/>
      <c r="I34" s="5"/>
      <c r="J34" s="5"/>
      <c r="K34" s="5"/>
      <c r="L34" s="5"/>
      <c r="M34" s="7"/>
      <c r="N34" s="7"/>
      <c r="O34" s="7"/>
      <c r="P34" s="7"/>
      <c r="Q34" s="7"/>
      <c r="R34" s="7"/>
      <c r="S34" s="7"/>
    </row>
    <row r="35" spans="1:19">
      <c r="A35" s="5"/>
      <c r="B35" s="5"/>
      <c r="C35" s="5"/>
      <c r="D35" s="5"/>
      <c r="E35" s="5"/>
      <c r="F35" s="5"/>
      <c r="G35" s="5"/>
      <c r="H35" s="5"/>
      <c r="I35" s="5"/>
      <c r="J35" s="5"/>
      <c r="K35" s="5"/>
      <c r="L35" s="5"/>
      <c r="M35" s="7"/>
      <c r="N35" s="7"/>
      <c r="O35" s="7"/>
      <c r="P35" s="7"/>
      <c r="Q35" s="7"/>
      <c r="R35" s="7"/>
      <c r="S35" s="7"/>
    </row>
    <row r="36" spans="1:19">
      <c r="A36" s="5"/>
      <c r="B36" s="5"/>
      <c r="C36" s="5"/>
      <c r="D36" s="5"/>
      <c r="E36" s="5"/>
      <c r="F36" s="5"/>
      <c r="G36" s="5"/>
      <c r="H36" s="5"/>
      <c r="I36" s="5"/>
      <c r="J36" s="5"/>
      <c r="K36" s="5"/>
      <c r="L36" s="5"/>
      <c r="M36" s="7"/>
      <c r="N36" s="7"/>
      <c r="O36" s="7"/>
      <c r="P36" s="7"/>
      <c r="Q36" s="7"/>
      <c r="R36" s="7"/>
      <c r="S36" s="7"/>
    </row>
    <row r="37" spans="1:19">
      <c r="A37" s="5"/>
      <c r="B37" s="5"/>
      <c r="C37" s="5"/>
      <c r="D37" s="5"/>
      <c r="E37" s="5"/>
      <c r="F37" s="5"/>
      <c r="G37" s="5"/>
      <c r="H37" s="5"/>
      <c r="I37" s="5"/>
      <c r="J37" s="5"/>
      <c r="K37" s="5"/>
      <c r="L37" s="5"/>
      <c r="M37" s="7"/>
      <c r="N37" s="7"/>
      <c r="O37" s="7"/>
      <c r="P37" s="7"/>
      <c r="Q37" s="7"/>
      <c r="R37" s="7"/>
      <c r="S37" s="7"/>
    </row>
    <row r="38" spans="1:19">
      <c r="A38" s="5"/>
      <c r="B38" s="5"/>
      <c r="C38" s="5"/>
      <c r="D38" s="5"/>
      <c r="E38" s="5"/>
      <c r="F38" s="5"/>
      <c r="G38" s="5"/>
      <c r="H38" s="5"/>
      <c r="I38" s="5"/>
      <c r="J38" s="5"/>
      <c r="K38" s="5"/>
      <c r="L38" s="5"/>
      <c r="M38" s="7"/>
      <c r="N38" s="7"/>
      <c r="O38" s="7"/>
      <c r="P38" s="7"/>
      <c r="Q38" s="7"/>
      <c r="R38" s="7"/>
      <c r="S38" s="7"/>
    </row>
    <row r="39" spans="1:19">
      <c r="A39" s="5"/>
      <c r="B39" s="5"/>
      <c r="C39" s="5"/>
      <c r="D39" s="5"/>
      <c r="E39" s="5"/>
      <c r="F39" s="5"/>
      <c r="G39" s="5"/>
      <c r="H39" s="5"/>
      <c r="I39" s="5"/>
      <c r="J39" s="5"/>
      <c r="K39" s="5"/>
      <c r="L39" s="5"/>
      <c r="M39" s="7"/>
      <c r="N39" s="7"/>
      <c r="O39" s="7"/>
      <c r="P39" s="7"/>
      <c r="Q39" s="7"/>
      <c r="R39" s="7"/>
      <c r="S39" s="7"/>
    </row>
    <row r="40" spans="1:19">
      <c r="A40" s="5"/>
      <c r="B40" s="5"/>
      <c r="C40" s="5"/>
      <c r="D40" s="5"/>
      <c r="E40" s="5"/>
      <c r="F40" s="5"/>
      <c r="G40" s="5"/>
      <c r="H40" s="5"/>
      <c r="I40" s="5"/>
      <c r="J40" s="5"/>
      <c r="K40" s="5"/>
      <c r="L40" s="5"/>
      <c r="M40" s="7"/>
      <c r="N40" s="7"/>
      <c r="O40" s="7"/>
      <c r="P40" s="7"/>
      <c r="Q40" s="7"/>
      <c r="R40" s="7"/>
      <c r="S40" s="7"/>
    </row>
    <row r="41" spans="1:19">
      <c r="M41" s="7"/>
      <c r="N41" s="7"/>
      <c r="O41" s="7"/>
      <c r="P41" s="7"/>
      <c r="Q41" s="7"/>
      <c r="R41" s="7"/>
      <c r="S41" s="7"/>
    </row>
    <row r="42" spans="1:19">
      <c r="A42" s="69" t="s">
        <v>216</v>
      </c>
      <c r="B42" s="69"/>
      <c r="C42" s="69"/>
      <c r="D42" s="69"/>
      <c r="E42" s="69"/>
      <c r="F42" s="69"/>
      <c r="G42" s="69"/>
      <c r="H42" s="69"/>
      <c r="I42" s="69"/>
      <c r="J42" s="69"/>
      <c r="K42" s="69"/>
      <c r="L42" s="69"/>
      <c r="M42" s="170"/>
      <c r="N42" s="7"/>
      <c r="O42" s="7"/>
      <c r="P42" s="7"/>
      <c r="Q42" s="7"/>
      <c r="R42" s="7"/>
      <c r="S42" s="7"/>
    </row>
    <row r="43" spans="1:19">
      <c r="M43" s="7"/>
      <c r="N43" s="7"/>
      <c r="O43" s="7"/>
      <c r="P43" s="7"/>
      <c r="Q43" s="7"/>
      <c r="R43" s="7"/>
      <c r="S43" s="7"/>
    </row>
    <row r="44" spans="1:19">
      <c r="M44" s="7"/>
      <c r="N44" s="7"/>
      <c r="O44" s="7"/>
      <c r="P44" s="7"/>
      <c r="Q44" s="7"/>
      <c r="R44" s="7"/>
      <c r="S44" s="7"/>
    </row>
    <row r="45" spans="1:19">
      <c r="M45" s="7"/>
      <c r="N45" s="7"/>
      <c r="O45" s="7"/>
      <c r="P45" s="7"/>
      <c r="Q45" s="7"/>
      <c r="R45" s="7"/>
      <c r="S45" s="7"/>
    </row>
    <row r="96" spans="1:13">
      <c r="A96" s="69" t="s">
        <v>217</v>
      </c>
      <c r="B96" s="69"/>
      <c r="C96" s="69"/>
      <c r="D96" s="69"/>
      <c r="E96" s="69"/>
      <c r="F96" s="69"/>
      <c r="G96" s="69"/>
      <c r="H96" s="69"/>
      <c r="I96" s="69"/>
      <c r="J96" s="69"/>
      <c r="K96" s="69"/>
      <c r="L96" s="69"/>
      <c r="M96" s="170"/>
    </row>
  </sheetData>
  <mergeCells count="5">
    <mergeCell ref="A7:M7"/>
    <mergeCell ref="A9:M9"/>
    <mergeCell ref="A16:M16"/>
    <mergeCell ref="A18:M18"/>
    <mergeCell ref="A19:M19"/>
  </mergeCells>
  <hyperlinks>
    <hyperlink ref="B1" location="Glossary!A1" display="Glossary"/>
    <hyperlink ref="A1" location="Contents!A1" display="Table of contents"/>
  </hyperlinks>
  <pageMargins left="0.70866141732283472" right="0.70866141732283472" top="0.74803149606299213" bottom="0.74803149606299213" header="0.31496062992125984" footer="0.31496062992125984"/>
  <pageSetup paperSize="9" scale="60" orientation="landscape" r:id="rId1"/>
  <headerFooter>
    <oddFooter>&amp;L&amp;"Arial,Regular"&amp;8&amp;K01+023Fetal and Infant Deaths 2012&amp;R&amp;"Arial,Regular"&amp;8&amp;K01+022Page &amp;P of &amp;N</oddFooter>
  </headerFooter>
  <rowBreaks count="3" manualBreakCount="3">
    <brk id="20" max="12" man="1"/>
    <brk id="41" max="12" man="1"/>
    <brk id="95" max="12"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Q145"/>
  <sheetViews>
    <sheetView zoomScaleNormal="100" workbookViewId="0">
      <pane ySplit="5" topLeftCell="A6" activePane="bottomLeft" state="frozen"/>
      <selection activeCell="F28" sqref="F28"/>
      <selection pane="bottomLeft"/>
    </sheetView>
  </sheetViews>
  <sheetFormatPr defaultRowHeight="15"/>
  <cols>
    <col min="1" max="1" width="20.42578125" customWidth="1"/>
    <col min="2" max="2" width="126.42578125" customWidth="1"/>
    <col min="3" max="69" width="9.140625" style="153"/>
  </cols>
  <sheetData>
    <row r="1" spans="1:69" s="86" customFormat="1">
      <c r="A1" s="85" t="s">
        <v>199</v>
      </c>
      <c r="B1" s="85" t="s">
        <v>214</v>
      </c>
      <c r="C1" s="85"/>
      <c r="E1" s="87"/>
      <c r="F1" s="85"/>
      <c r="G1" s="116"/>
    </row>
    <row r="2" spans="1:69" s="86" customFormat="1" ht="9" customHeight="1">
      <c r="A2" s="85"/>
      <c r="B2" s="116"/>
      <c r="C2" s="87"/>
      <c r="D2" s="87"/>
      <c r="E2" s="87"/>
      <c r="F2" s="87"/>
    </row>
    <row r="3" spans="1:69" s="86" customFormat="1" ht="20.25">
      <c r="A3" s="98" t="s">
        <v>135</v>
      </c>
      <c r="G3" s="90"/>
      <c r="M3" s="90"/>
    </row>
    <row r="4" spans="1:69" s="7" customFormat="1" ht="12.75">
      <c r="B4" s="6"/>
    </row>
    <row r="5" spans="1:69">
      <c r="A5" s="126" t="s">
        <v>27</v>
      </c>
      <c r="B5" s="126" t="s">
        <v>28</v>
      </c>
    </row>
    <row r="6" spans="1:69" ht="25.5">
      <c r="A6" s="298" t="s">
        <v>421</v>
      </c>
      <c r="B6" s="297" t="s">
        <v>565</v>
      </c>
    </row>
    <row r="7" spans="1:69" s="399" customFormat="1" ht="38.25">
      <c r="A7" s="125" t="s">
        <v>1</v>
      </c>
      <c r="B7" s="127" t="s">
        <v>422</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row>
    <row r="8" spans="1:69" ht="51">
      <c r="A8" s="398" t="s">
        <v>3</v>
      </c>
      <c r="B8" s="297" t="s">
        <v>580</v>
      </c>
    </row>
    <row r="9" spans="1:69" s="152" customFormat="1" ht="89.25">
      <c r="A9" s="184" t="s">
        <v>364</v>
      </c>
      <c r="B9" s="127" t="s">
        <v>423</v>
      </c>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row>
    <row r="10" spans="1:69" ht="25.5">
      <c r="A10" s="296" t="s">
        <v>181</v>
      </c>
      <c r="B10" s="296" t="s">
        <v>182</v>
      </c>
    </row>
    <row r="11" spans="1:69" s="387" customFormat="1" ht="51">
      <c r="A11" s="396" t="s">
        <v>411</v>
      </c>
      <c r="B11" s="396" t="s">
        <v>412</v>
      </c>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row>
    <row r="12" spans="1:69" ht="76.5">
      <c r="A12" s="296" t="s">
        <v>81</v>
      </c>
      <c r="B12" s="296" t="s">
        <v>365</v>
      </c>
    </row>
    <row r="13" spans="1:69" ht="51">
      <c r="A13" s="396" t="s">
        <v>419</v>
      </c>
      <c r="B13" s="127" t="s">
        <v>263</v>
      </c>
    </row>
    <row r="14" spans="1:69" ht="76.5">
      <c r="A14" s="296" t="s">
        <v>79</v>
      </c>
      <c r="B14" s="297" t="s">
        <v>553</v>
      </c>
    </row>
    <row r="15" spans="1:69" ht="153">
      <c r="A15" s="125" t="s">
        <v>30</v>
      </c>
      <c r="B15" s="396" t="s">
        <v>566</v>
      </c>
    </row>
    <row r="16" spans="1:69" ht="63.75">
      <c r="A16" s="296" t="s">
        <v>31</v>
      </c>
      <c r="B16" s="298" t="s">
        <v>253</v>
      </c>
    </row>
    <row r="17" spans="1:69" ht="51">
      <c r="A17" s="125" t="s">
        <v>2</v>
      </c>
      <c r="B17" s="127" t="s">
        <v>40</v>
      </c>
    </row>
    <row r="18" spans="1:69" s="387" customFormat="1" ht="63.75">
      <c r="A18" s="298" t="s">
        <v>413</v>
      </c>
      <c r="B18" s="297" t="s">
        <v>579</v>
      </c>
      <c r="C18" s="153"/>
      <c r="D18" s="153"/>
      <c r="E18" s="153"/>
      <c r="F18" s="153"/>
      <c r="G18" s="153"/>
      <c r="H18" s="153"/>
      <c r="I18" s="153"/>
      <c r="J18" s="153"/>
      <c r="K18" s="153"/>
      <c r="L18" s="153"/>
      <c r="M18" s="153"/>
      <c r="N18" s="153"/>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c r="BL18" s="153"/>
      <c r="BM18" s="153"/>
      <c r="BN18" s="153"/>
      <c r="BO18" s="153"/>
      <c r="BP18" s="153"/>
      <c r="BQ18" s="153"/>
    </row>
    <row r="19" spans="1:69" ht="63.75">
      <c r="A19" s="125" t="s">
        <v>262</v>
      </c>
      <c r="B19" s="127" t="s">
        <v>264</v>
      </c>
    </row>
    <row r="20" spans="1:69" ht="63.75">
      <c r="A20" s="296" t="s">
        <v>32</v>
      </c>
      <c r="B20" s="296" t="s">
        <v>254</v>
      </c>
    </row>
    <row r="21" spans="1:69" ht="25.5">
      <c r="A21" s="125" t="s">
        <v>247</v>
      </c>
      <c r="B21" s="127" t="s">
        <v>41</v>
      </c>
    </row>
    <row r="22" spans="1:69" ht="63.75">
      <c r="A22" s="296" t="s">
        <v>29</v>
      </c>
      <c r="B22" s="298" t="s">
        <v>424</v>
      </c>
    </row>
    <row r="23" spans="1:69" ht="51">
      <c r="A23" s="125" t="s">
        <v>248</v>
      </c>
      <c r="B23" s="125" t="s">
        <v>265</v>
      </c>
    </row>
    <row r="24" spans="1:69" ht="63.75">
      <c r="A24" s="296" t="s">
        <v>246</v>
      </c>
      <c r="B24" s="296" t="s">
        <v>249</v>
      </c>
    </row>
    <row r="25" spans="1:69" ht="51">
      <c r="A25" s="125" t="s">
        <v>250</v>
      </c>
      <c r="B25" s="125" t="s">
        <v>266</v>
      </c>
    </row>
    <row r="26" spans="1:69" ht="63.75">
      <c r="A26" s="296" t="s">
        <v>251</v>
      </c>
      <c r="B26" s="296" t="s">
        <v>252</v>
      </c>
    </row>
    <row r="27" spans="1:69" ht="25.5">
      <c r="A27" s="396" t="s">
        <v>420</v>
      </c>
      <c r="B27" s="127" t="s">
        <v>545</v>
      </c>
    </row>
    <row r="28" spans="1:69" ht="63.75">
      <c r="A28" s="296" t="s">
        <v>258</v>
      </c>
      <c r="B28" s="298" t="s">
        <v>398</v>
      </c>
    </row>
    <row r="29" spans="1:69" ht="25.5">
      <c r="A29" s="184" t="s">
        <v>37</v>
      </c>
      <c r="B29" s="127" t="s">
        <v>42</v>
      </c>
    </row>
    <row r="30" spans="1:69" ht="25.5">
      <c r="A30" s="296" t="s">
        <v>34</v>
      </c>
      <c r="B30" s="296" t="s">
        <v>43</v>
      </c>
    </row>
    <row r="31" spans="1:69" ht="63.75">
      <c r="A31" s="125" t="s">
        <v>33</v>
      </c>
      <c r="B31" s="125" t="s">
        <v>245</v>
      </c>
    </row>
    <row r="32" spans="1:69" ht="63.75">
      <c r="A32" s="296" t="s">
        <v>183</v>
      </c>
      <c r="B32" s="298" t="s">
        <v>581</v>
      </c>
    </row>
    <row r="33" spans="1:69" ht="38.25">
      <c r="A33" s="125" t="s">
        <v>0</v>
      </c>
      <c r="B33" s="125" t="s">
        <v>255</v>
      </c>
    </row>
    <row r="34" spans="1:69" ht="51">
      <c r="A34" s="296" t="s">
        <v>393</v>
      </c>
      <c r="B34" s="298" t="s">
        <v>44</v>
      </c>
    </row>
    <row r="35" spans="1:69" ht="25.5">
      <c r="A35" s="125" t="s">
        <v>35</v>
      </c>
      <c r="B35" s="125" t="s">
        <v>394</v>
      </c>
    </row>
    <row r="36" spans="1:69" ht="63.75">
      <c r="A36" s="296" t="s">
        <v>36</v>
      </c>
      <c r="B36" s="296" t="s">
        <v>395</v>
      </c>
    </row>
    <row r="37" spans="1:69" ht="25.5">
      <c r="A37" s="184" t="s">
        <v>39</v>
      </c>
      <c r="B37" s="127" t="s">
        <v>42</v>
      </c>
    </row>
    <row r="38" spans="1:69" s="399" customFormat="1" ht="127.5">
      <c r="A38" s="298" t="s">
        <v>418</v>
      </c>
      <c r="B38" s="297" t="s">
        <v>546</v>
      </c>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c r="BO38" s="153"/>
      <c r="BP38" s="153"/>
      <c r="BQ38" s="153"/>
    </row>
    <row r="39" spans="1:69" ht="25.5">
      <c r="A39" s="125" t="s">
        <v>257</v>
      </c>
      <c r="B39" s="125" t="s">
        <v>256</v>
      </c>
    </row>
    <row r="40" spans="1:69" s="363" customFormat="1" ht="38.25">
      <c r="A40" s="298" t="s">
        <v>402</v>
      </c>
      <c r="B40" s="298" t="s">
        <v>425</v>
      </c>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c r="BO40" s="153"/>
      <c r="BP40" s="153"/>
      <c r="BQ40" s="153"/>
    </row>
    <row r="41" spans="1:69" ht="25.5">
      <c r="A41" s="400" t="s">
        <v>38</v>
      </c>
      <c r="B41" s="401" t="s">
        <v>42</v>
      </c>
    </row>
    <row r="42" spans="1:69" s="153" customFormat="1"/>
    <row r="43" spans="1:69" s="153" customFormat="1"/>
    <row r="44" spans="1:69" s="153" customFormat="1"/>
    <row r="45" spans="1:69" s="153" customFormat="1"/>
    <row r="46" spans="1:69" s="153" customFormat="1"/>
    <row r="47" spans="1:69" s="153" customFormat="1"/>
    <row r="48" spans="1:69" s="153" customFormat="1"/>
    <row r="49" s="153" customFormat="1"/>
    <row r="50" s="153" customFormat="1"/>
    <row r="51" s="153" customFormat="1"/>
    <row r="52" s="153" customFormat="1"/>
    <row r="53" s="153" customFormat="1"/>
    <row r="54" s="153" customFormat="1"/>
    <row r="55" s="153" customFormat="1"/>
    <row r="56" s="153" customFormat="1"/>
    <row r="57" s="153" customFormat="1"/>
    <row r="58" s="153" customFormat="1"/>
    <row r="59" s="153" customFormat="1"/>
    <row r="60" s="153" customFormat="1"/>
    <row r="61" s="153" customFormat="1"/>
    <row r="62" s="153" customFormat="1"/>
    <row r="63" s="153" customFormat="1"/>
    <row r="64" s="153" customFormat="1"/>
    <row r="65" s="153" customFormat="1"/>
    <row r="66" s="153" customFormat="1"/>
    <row r="67" s="153" customFormat="1"/>
    <row r="68" s="153" customFormat="1"/>
    <row r="69" s="153" customFormat="1"/>
    <row r="70" s="153" customFormat="1"/>
    <row r="71" s="153" customFormat="1"/>
    <row r="72" s="153" customFormat="1"/>
    <row r="73" s="153" customFormat="1"/>
    <row r="74" s="153" customFormat="1"/>
    <row r="75" s="153" customFormat="1"/>
    <row r="76" s="153" customFormat="1"/>
    <row r="77" s="153" customFormat="1"/>
    <row r="78" s="153" customFormat="1"/>
    <row r="79" s="153" customFormat="1"/>
    <row r="80" s="153" customFormat="1"/>
    <row r="81" s="153" customFormat="1"/>
    <row r="82" s="153" customFormat="1"/>
    <row r="83" s="153" customFormat="1"/>
    <row r="84" s="153" customFormat="1"/>
    <row r="85" s="153" customFormat="1"/>
    <row r="86" s="153" customFormat="1"/>
    <row r="87" s="153" customFormat="1"/>
    <row r="88" s="153" customFormat="1"/>
    <row r="89" s="153" customFormat="1"/>
    <row r="90" s="153" customFormat="1"/>
    <row r="91" s="153" customFormat="1"/>
    <row r="92" s="153" customFormat="1"/>
    <row r="93" s="153" customFormat="1"/>
    <row r="94" s="153" customFormat="1"/>
    <row r="95" s="153" customFormat="1"/>
    <row r="96" s="153" customFormat="1"/>
    <row r="97" s="153" customFormat="1"/>
    <row r="98" s="153" customFormat="1"/>
    <row r="99" s="153" customFormat="1"/>
    <row r="100" s="153" customFormat="1"/>
    <row r="101" s="153" customFormat="1"/>
    <row r="102" s="153" customFormat="1"/>
    <row r="103" s="153" customFormat="1"/>
    <row r="104" s="153" customFormat="1"/>
    <row r="105" s="153" customFormat="1"/>
    <row r="106" s="153" customFormat="1"/>
    <row r="107" s="153" customFormat="1"/>
    <row r="108" s="153" customFormat="1"/>
    <row r="109" s="153" customFormat="1"/>
    <row r="110" s="153" customFormat="1"/>
    <row r="111" s="153" customFormat="1"/>
    <row r="112" s="153" customFormat="1"/>
    <row r="113" s="153" customFormat="1"/>
    <row r="114" s="153" customFormat="1"/>
    <row r="115" s="153" customFormat="1"/>
    <row r="116" s="153" customFormat="1"/>
    <row r="117" s="153" customFormat="1"/>
    <row r="118" s="153" customFormat="1"/>
    <row r="119" s="153" customFormat="1"/>
    <row r="120" s="153" customFormat="1"/>
    <row r="121" s="153" customFormat="1"/>
    <row r="122" s="153" customFormat="1"/>
    <row r="123" s="153" customFormat="1"/>
    <row r="124" s="153" customFormat="1"/>
    <row r="125" s="153" customFormat="1"/>
    <row r="126" s="153" customFormat="1"/>
    <row r="127" s="153" customFormat="1"/>
    <row r="128" s="153" customFormat="1"/>
    <row r="129" s="153" customFormat="1"/>
    <row r="130" s="153" customFormat="1"/>
    <row r="131" s="153" customFormat="1"/>
    <row r="132" s="153" customFormat="1"/>
    <row r="133" s="153" customFormat="1"/>
    <row r="134" s="153" customFormat="1"/>
    <row r="135" s="153" customFormat="1"/>
    <row r="136" s="153" customFormat="1"/>
    <row r="137" s="153" customFormat="1"/>
    <row r="138" s="153" customFormat="1"/>
    <row r="139" s="153" customFormat="1"/>
    <row r="140" s="153" customFormat="1"/>
    <row r="141" s="153" customFormat="1"/>
    <row r="142" s="153" customFormat="1"/>
    <row r="143" s="153" customFormat="1"/>
    <row r="144" s="153" customFormat="1"/>
    <row r="145" s="153" customFormat="1"/>
  </sheetData>
  <hyperlinks>
    <hyperlink ref="B1" location="About!A1" display="About the publication"/>
    <hyperlink ref="A1" location="Contents!A1" display="Table of contents"/>
  </hyperlinks>
  <pageMargins left="0.70866141732283472" right="0.70866141732283472" top="0.74803149606299213" bottom="0.74803149606299213" header="0.31496062992125984" footer="0.31496062992125984"/>
  <pageSetup paperSize="9" scale="77" orientation="landscape" r:id="rId1"/>
  <headerFooter>
    <oddFooter>&amp;L&amp;"Arial,Regular"&amp;8&amp;K01+023Fetal and Infant Deaths 2012&amp;R&amp;"Arial,Regular"&amp;8&amp;K01+022Page &amp;P of &amp;N</oddFooter>
  </headerFooter>
  <rowBreaks count="3" manualBreakCount="3">
    <brk id="14" max="1" man="1"/>
    <brk id="22" max="1" man="1"/>
    <brk id="32" max="1"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7"/>
  <sheetViews>
    <sheetView workbookViewId="0">
      <selection activeCell="M11" sqref="M11"/>
    </sheetView>
  </sheetViews>
  <sheetFormatPr defaultRowHeight="15"/>
  <cols>
    <col min="2" max="2" width="23.7109375" bestFit="1" customWidth="1"/>
  </cols>
  <sheetData>
    <row r="1" spans="1:9">
      <c r="A1" s="101" t="s">
        <v>241</v>
      </c>
      <c r="B1" s="101" t="s">
        <v>220</v>
      </c>
      <c r="C1" s="101" t="s">
        <v>170</v>
      </c>
      <c r="D1" s="101" t="s">
        <v>171</v>
      </c>
    </row>
    <row r="2" spans="1:9">
      <c r="A2" s="96">
        <v>1</v>
      </c>
      <c r="B2" s="96" t="s">
        <v>221</v>
      </c>
      <c r="C2" s="96" t="s">
        <v>91</v>
      </c>
      <c r="D2" s="100">
        <v>5</v>
      </c>
    </row>
    <row r="3" spans="1:9">
      <c r="A3" s="186">
        <v>2</v>
      </c>
      <c r="B3" s="96" t="s">
        <v>222</v>
      </c>
      <c r="C3" s="96" t="s">
        <v>92</v>
      </c>
      <c r="D3" s="100">
        <v>6</v>
      </c>
      <c r="I3" s="432"/>
    </row>
    <row r="4" spans="1:9">
      <c r="A4" s="186">
        <v>3</v>
      </c>
      <c r="B4" s="96" t="s">
        <v>223</v>
      </c>
      <c r="C4" s="96" t="s">
        <v>93</v>
      </c>
      <c r="D4" s="100">
        <v>7</v>
      </c>
      <c r="I4" s="432"/>
    </row>
    <row r="5" spans="1:9">
      <c r="A5" s="186">
        <v>4</v>
      </c>
      <c r="B5" s="96" t="s">
        <v>224</v>
      </c>
      <c r="C5" s="96" t="s">
        <v>94</v>
      </c>
      <c r="D5" s="100">
        <v>8</v>
      </c>
      <c r="I5" s="432"/>
    </row>
    <row r="6" spans="1:9">
      <c r="A6" s="186">
        <v>5</v>
      </c>
      <c r="B6" s="96" t="s">
        <v>225</v>
      </c>
      <c r="C6" s="96" t="s">
        <v>95</v>
      </c>
      <c r="D6" s="100">
        <v>9</v>
      </c>
      <c r="I6" s="432"/>
    </row>
    <row r="7" spans="1:9">
      <c r="A7" s="186">
        <v>6</v>
      </c>
      <c r="B7" s="96" t="s">
        <v>226</v>
      </c>
      <c r="C7" s="96" t="s">
        <v>96</v>
      </c>
      <c r="D7" s="100">
        <v>10</v>
      </c>
      <c r="I7" s="432"/>
    </row>
    <row r="8" spans="1:9">
      <c r="A8" s="186">
        <v>7</v>
      </c>
      <c r="B8" s="96" t="s">
        <v>227</v>
      </c>
      <c r="C8" s="96" t="s">
        <v>97</v>
      </c>
      <c r="D8" s="100">
        <v>11</v>
      </c>
      <c r="I8" s="432"/>
    </row>
    <row r="9" spans="1:9">
      <c r="A9" s="186">
        <v>8</v>
      </c>
      <c r="B9" s="96" t="s">
        <v>228</v>
      </c>
      <c r="C9" s="96" t="s">
        <v>98</v>
      </c>
      <c r="D9" s="100">
        <v>12</v>
      </c>
      <c r="I9" s="432"/>
    </row>
    <row r="10" spans="1:9">
      <c r="A10" s="186">
        <v>9</v>
      </c>
      <c r="B10" s="96" t="s">
        <v>229</v>
      </c>
      <c r="C10" s="96" t="s">
        <v>99</v>
      </c>
      <c r="D10" s="100">
        <v>13</v>
      </c>
      <c r="I10" s="432"/>
    </row>
    <row r="11" spans="1:9">
      <c r="A11" s="186">
        <v>10</v>
      </c>
      <c r="B11" s="96" t="s">
        <v>230</v>
      </c>
      <c r="C11" s="96" t="s">
        <v>100</v>
      </c>
      <c r="D11" s="100">
        <v>14</v>
      </c>
      <c r="I11" s="432"/>
    </row>
    <row r="12" spans="1:9">
      <c r="A12" s="186">
        <v>11</v>
      </c>
      <c r="B12" s="96" t="s">
        <v>231</v>
      </c>
      <c r="C12" s="96" t="s">
        <v>101</v>
      </c>
      <c r="D12" s="100">
        <v>15</v>
      </c>
      <c r="I12" s="432"/>
    </row>
    <row r="13" spans="1:9">
      <c r="A13" s="186">
        <v>12</v>
      </c>
      <c r="B13" s="96" t="s">
        <v>232</v>
      </c>
      <c r="C13" s="96" t="s">
        <v>102</v>
      </c>
      <c r="D13" s="100">
        <v>16</v>
      </c>
      <c r="I13" s="432"/>
    </row>
    <row r="14" spans="1:9">
      <c r="A14" s="186">
        <v>13</v>
      </c>
      <c r="B14" s="96" t="s">
        <v>233</v>
      </c>
      <c r="C14" s="96" t="s">
        <v>103</v>
      </c>
      <c r="D14" s="100">
        <v>17</v>
      </c>
      <c r="I14" s="432"/>
    </row>
    <row r="15" spans="1:9">
      <c r="A15" s="186">
        <v>14</v>
      </c>
      <c r="B15" s="96" t="s">
        <v>234</v>
      </c>
      <c r="C15" s="96" t="s">
        <v>104</v>
      </c>
      <c r="D15" s="100">
        <v>18</v>
      </c>
      <c r="I15" s="432"/>
    </row>
    <row r="16" spans="1:9">
      <c r="A16" s="186">
        <v>15</v>
      </c>
      <c r="B16" s="96" t="s">
        <v>235</v>
      </c>
      <c r="C16" s="96" t="s">
        <v>105</v>
      </c>
      <c r="D16" s="100">
        <v>19</v>
      </c>
      <c r="I16" s="432"/>
    </row>
    <row r="17" spans="1:9">
      <c r="A17" s="186">
        <v>16</v>
      </c>
      <c r="B17" s="96" t="s">
        <v>236</v>
      </c>
      <c r="C17" s="96" t="s">
        <v>106</v>
      </c>
      <c r="D17" s="100">
        <v>20</v>
      </c>
      <c r="I17" s="432"/>
    </row>
    <row r="18" spans="1:9">
      <c r="A18" s="186">
        <v>17</v>
      </c>
      <c r="B18" s="96" t="s">
        <v>237</v>
      </c>
      <c r="C18" s="96" t="s">
        <v>107</v>
      </c>
      <c r="D18" s="100">
        <v>21</v>
      </c>
      <c r="I18" s="432"/>
    </row>
    <row r="19" spans="1:9">
      <c r="A19" s="186">
        <v>18</v>
      </c>
      <c r="B19" s="96" t="s">
        <v>238</v>
      </c>
      <c r="C19" s="96" t="s">
        <v>108</v>
      </c>
      <c r="D19" s="100">
        <v>22</v>
      </c>
      <c r="I19" s="432"/>
    </row>
    <row r="20" spans="1:9">
      <c r="A20" s="186">
        <v>19</v>
      </c>
      <c r="B20" s="96" t="s">
        <v>239</v>
      </c>
      <c r="C20" s="96" t="s">
        <v>109</v>
      </c>
      <c r="D20" s="100">
        <v>23</v>
      </c>
      <c r="I20" s="432"/>
    </row>
    <row r="21" spans="1:9">
      <c r="A21" s="186">
        <v>20</v>
      </c>
      <c r="B21" s="96" t="s">
        <v>240</v>
      </c>
      <c r="C21" s="96" t="s">
        <v>110</v>
      </c>
      <c r="D21" s="100">
        <v>24</v>
      </c>
      <c r="I21" s="432"/>
    </row>
    <row r="22" spans="1:9">
      <c r="A22" s="96">
        <v>99</v>
      </c>
      <c r="B22" s="96" t="s">
        <v>17</v>
      </c>
      <c r="C22" s="96" t="s">
        <v>17</v>
      </c>
      <c r="D22" s="96">
        <v>26</v>
      </c>
      <c r="I22" s="432"/>
    </row>
    <row r="23" spans="1:9">
      <c r="I23" s="432"/>
    </row>
    <row r="24" spans="1:9">
      <c r="I24" s="432"/>
    </row>
    <row r="25" spans="1:9">
      <c r="I25" s="432"/>
    </row>
    <row r="26" spans="1:9">
      <c r="I26" s="432"/>
    </row>
    <row r="27" spans="1:9">
      <c r="I27" s="432"/>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Z97"/>
  <sheetViews>
    <sheetView topLeftCell="B58" workbookViewId="0">
      <selection activeCell="Z67" sqref="Z67:Z70"/>
    </sheetView>
  </sheetViews>
  <sheetFormatPr defaultRowHeight="15"/>
  <cols>
    <col min="5" max="26" width="7" customWidth="1"/>
  </cols>
  <sheetData>
    <row r="1" spans="1:26">
      <c r="A1" s="63" t="s">
        <v>172</v>
      </c>
      <c r="B1" s="61" t="s">
        <v>173</v>
      </c>
      <c r="C1" s="61" t="s">
        <v>74</v>
      </c>
      <c r="D1" s="61" t="s">
        <v>75</v>
      </c>
      <c r="E1" s="61" t="s">
        <v>91</v>
      </c>
      <c r="F1" s="61" t="s">
        <v>92</v>
      </c>
      <c r="G1" s="61" t="s">
        <v>93</v>
      </c>
      <c r="H1" s="61" t="s">
        <v>94</v>
      </c>
      <c r="I1" s="61" t="s">
        <v>95</v>
      </c>
      <c r="J1" s="61" t="s">
        <v>96</v>
      </c>
      <c r="K1" s="61" t="s">
        <v>97</v>
      </c>
      <c r="L1" s="61" t="s">
        <v>98</v>
      </c>
      <c r="M1" s="61" t="s">
        <v>99</v>
      </c>
      <c r="N1" s="61" t="s">
        <v>100</v>
      </c>
      <c r="O1" s="61" t="s">
        <v>101</v>
      </c>
      <c r="P1" s="61" t="s">
        <v>102</v>
      </c>
      <c r="Q1" s="61" t="s">
        <v>103</v>
      </c>
      <c r="R1" s="61" t="s">
        <v>104</v>
      </c>
      <c r="S1" s="61" t="s">
        <v>105</v>
      </c>
      <c r="T1" s="61" t="s">
        <v>106</v>
      </c>
      <c r="U1" s="61" t="s">
        <v>107</v>
      </c>
      <c r="V1" s="61" t="s">
        <v>108</v>
      </c>
      <c r="W1" s="61" t="s">
        <v>109</v>
      </c>
      <c r="X1" s="61" t="s">
        <v>110</v>
      </c>
      <c r="Y1" s="61" t="s">
        <v>111</v>
      </c>
      <c r="Z1" s="61" t="s">
        <v>17</v>
      </c>
    </row>
    <row r="2" spans="1:26">
      <c r="A2" s="64" t="str">
        <f>B2&amp;C2&amp;D2</f>
        <v>FetalSexM</v>
      </c>
      <c r="B2" s="58" t="s">
        <v>51</v>
      </c>
      <c r="C2" s="58" t="s">
        <v>75</v>
      </c>
      <c r="D2" s="58" t="s">
        <v>151</v>
      </c>
      <c r="E2" s="422">
        <v>15</v>
      </c>
      <c r="F2" s="422">
        <v>24</v>
      </c>
      <c r="G2" s="422">
        <v>29</v>
      </c>
      <c r="H2" s="422">
        <v>29</v>
      </c>
      <c r="I2" s="422">
        <v>19</v>
      </c>
      <c r="J2" s="422">
        <v>7</v>
      </c>
      <c r="K2" s="422">
        <v>8</v>
      </c>
      <c r="L2" s="422">
        <v>2</v>
      </c>
      <c r="M2" s="422">
        <v>9</v>
      </c>
      <c r="N2" s="422">
        <v>3</v>
      </c>
      <c r="O2" s="422">
        <v>7</v>
      </c>
      <c r="P2" s="422">
        <v>8</v>
      </c>
      <c r="Q2" s="422">
        <v>10</v>
      </c>
      <c r="R2" s="422">
        <v>6</v>
      </c>
      <c r="S2" s="422">
        <v>3</v>
      </c>
      <c r="T2" s="422">
        <v>3</v>
      </c>
      <c r="U2" s="422"/>
      <c r="V2" s="422">
        <v>23</v>
      </c>
      <c r="W2" s="422">
        <v>2</v>
      </c>
      <c r="X2" s="422">
        <v>15</v>
      </c>
      <c r="Y2" s="422">
        <v>2</v>
      </c>
      <c r="Z2" s="294">
        <f t="shared" ref="Z2:Z68" si="0">SUM(E2:Y2)</f>
        <v>224</v>
      </c>
    </row>
    <row r="3" spans="1:26">
      <c r="A3" s="64" t="str">
        <f t="shared" ref="A3:A68" si="1">B3&amp;C3&amp;D3</f>
        <v>FetalSexF</v>
      </c>
      <c r="B3" s="58" t="s">
        <v>51</v>
      </c>
      <c r="C3" s="58" t="s">
        <v>75</v>
      </c>
      <c r="D3" s="58" t="s">
        <v>152</v>
      </c>
      <c r="E3" s="422">
        <v>6</v>
      </c>
      <c r="F3" s="422">
        <v>33</v>
      </c>
      <c r="G3" s="422">
        <v>19</v>
      </c>
      <c r="H3" s="422">
        <v>38</v>
      </c>
      <c r="I3" s="422">
        <v>23</v>
      </c>
      <c r="J3" s="422">
        <v>4</v>
      </c>
      <c r="K3" s="422">
        <v>11</v>
      </c>
      <c r="L3" s="422">
        <v>2</v>
      </c>
      <c r="M3" s="422">
        <v>4</v>
      </c>
      <c r="N3" s="422">
        <v>2</v>
      </c>
      <c r="O3" s="422">
        <v>10</v>
      </c>
      <c r="P3" s="422">
        <v>5</v>
      </c>
      <c r="Q3" s="422">
        <v>18</v>
      </c>
      <c r="R3" s="422">
        <v>5</v>
      </c>
      <c r="S3" s="422">
        <v>1</v>
      </c>
      <c r="T3" s="422">
        <v>4</v>
      </c>
      <c r="U3" s="422"/>
      <c r="V3" s="422">
        <v>20</v>
      </c>
      <c r="W3" s="422">
        <v>1</v>
      </c>
      <c r="X3" s="422">
        <v>7</v>
      </c>
      <c r="Y3" s="422">
        <v>2</v>
      </c>
      <c r="Z3" s="294">
        <f t="shared" si="0"/>
        <v>215</v>
      </c>
    </row>
    <row r="4" spans="1:26">
      <c r="A4" s="64" t="str">
        <f t="shared" si="1"/>
        <v>FetalSexU</v>
      </c>
      <c r="B4" s="58" t="s">
        <v>51</v>
      </c>
      <c r="C4" s="58" t="s">
        <v>75</v>
      </c>
      <c r="D4" s="58" t="s">
        <v>153</v>
      </c>
      <c r="E4" s="422"/>
      <c r="F4" s="422">
        <v>1</v>
      </c>
      <c r="G4" s="422">
        <v>3</v>
      </c>
      <c r="H4" s="422">
        <v>1</v>
      </c>
      <c r="I4" s="422">
        <v>1</v>
      </c>
      <c r="J4" s="422"/>
      <c r="K4" s="422"/>
      <c r="L4" s="422"/>
      <c r="M4" s="422"/>
      <c r="N4" s="422">
        <v>1</v>
      </c>
      <c r="O4" s="422"/>
      <c r="P4" s="422"/>
      <c r="Q4" s="422"/>
      <c r="R4" s="422"/>
      <c r="S4" s="422"/>
      <c r="T4" s="422"/>
      <c r="U4" s="422">
        <v>1</v>
      </c>
      <c r="V4" s="422">
        <v>1</v>
      </c>
      <c r="W4" s="422"/>
      <c r="X4" s="422"/>
      <c r="Y4" s="422"/>
      <c r="Z4" s="294">
        <f t="shared" si="0"/>
        <v>9</v>
      </c>
    </row>
    <row r="5" spans="1:26">
      <c r="A5" s="64" t="str">
        <f t="shared" si="1"/>
        <v>InfantSexM</v>
      </c>
      <c r="B5" s="58" t="s">
        <v>52</v>
      </c>
      <c r="C5" s="58" t="s">
        <v>75</v>
      </c>
      <c r="D5" s="58" t="s">
        <v>151</v>
      </c>
      <c r="E5" s="422">
        <v>8</v>
      </c>
      <c r="F5" s="422">
        <v>9</v>
      </c>
      <c r="G5" s="422">
        <v>27</v>
      </c>
      <c r="H5" s="422">
        <v>34</v>
      </c>
      <c r="I5" s="422">
        <v>23</v>
      </c>
      <c r="J5" s="422">
        <v>5</v>
      </c>
      <c r="K5" s="422">
        <v>11</v>
      </c>
      <c r="L5" s="422">
        <v>2</v>
      </c>
      <c r="M5" s="422">
        <v>3</v>
      </c>
      <c r="N5" s="422">
        <v>3</v>
      </c>
      <c r="O5" s="422">
        <v>4</v>
      </c>
      <c r="P5" s="422">
        <v>2</v>
      </c>
      <c r="Q5" s="422">
        <v>9</v>
      </c>
      <c r="R5" s="422">
        <v>5</v>
      </c>
      <c r="S5" s="422"/>
      <c r="T5" s="422">
        <v>1</v>
      </c>
      <c r="U5" s="422">
        <v>1</v>
      </c>
      <c r="V5" s="422">
        <v>10</v>
      </c>
      <c r="W5" s="422"/>
      <c r="X5" s="422">
        <v>7</v>
      </c>
      <c r="Y5" s="422"/>
      <c r="Z5" s="294">
        <f t="shared" si="0"/>
        <v>164</v>
      </c>
    </row>
    <row r="6" spans="1:26">
      <c r="A6" s="64" t="str">
        <f t="shared" si="1"/>
        <v>InfantSexF</v>
      </c>
      <c r="B6" s="58" t="s">
        <v>52</v>
      </c>
      <c r="C6" s="58" t="s">
        <v>75</v>
      </c>
      <c r="D6" s="58" t="s">
        <v>152</v>
      </c>
      <c r="E6" s="422">
        <v>7</v>
      </c>
      <c r="F6" s="422">
        <v>9</v>
      </c>
      <c r="G6" s="422">
        <v>13</v>
      </c>
      <c r="H6" s="422">
        <v>23</v>
      </c>
      <c r="I6" s="422">
        <v>13</v>
      </c>
      <c r="J6" s="422">
        <v>2</v>
      </c>
      <c r="K6" s="422">
        <v>6</v>
      </c>
      <c r="L6" s="422">
        <v>2</v>
      </c>
      <c r="M6" s="422">
        <v>3</v>
      </c>
      <c r="N6" s="422">
        <v>5</v>
      </c>
      <c r="O6" s="422">
        <v>6</v>
      </c>
      <c r="P6" s="422">
        <v>7</v>
      </c>
      <c r="Q6" s="422">
        <v>4</v>
      </c>
      <c r="R6" s="422">
        <v>2</v>
      </c>
      <c r="S6" s="422"/>
      <c r="T6" s="422">
        <v>3</v>
      </c>
      <c r="U6" s="422">
        <v>1</v>
      </c>
      <c r="V6" s="422">
        <v>14</v>
      </c>
      <c r="W6" s="422">
        <v>1</v>
      </c>
      <c r="X6" s="422">
        <v>8</v>
      </c>
      <c r="Y6" s="422">
        <v>1</v>
      </c>
      <c r="Z6" s="294">
        <f t="shared" si="0"/>
        <v>130</v>
      </c>
    </row>
    <row r="7" spans="1:26">
      <c r="A7" s="64" t="str">
        <f t="shared" si="1"/>
        <v>InfantSexU</v>
      </c>
      <c r="B7" s="58" t="s">
        <v>52</v>
      </c>
      <c r="C7" s="58" t="s">
        <v>75</v>
      </c>
      <c r="D7" s="58" t="s">
        <v>153</v>
      </c>
      <c r="E7" s="423"/>
      <c r="F7" s="423"/>
      <c r="G7" s="423"/>
      <c r="H7" s="423"/>
      <c r="I7" s="423"/>
      <c r="J7" s="423"/>
      <c r="K7" s="423"/>
      <c r="L7" s="423"/>
      <c r="M7" s="423"/>
      <c r="N7" s="423"/>
      <c r="O7" s="423"/>
      <c r="P7" s="423"/>
      <c r="Q7" s="423"/>
      <c r="R7" s="423"/>
      <c r="S7" s="423"/>
      <c r="T7" s="423"/>
      <c r="U7" s="423"/>
      <c r="V7" s="423"/>
      <c r="W7" s="423"/>
      <c r="X7" s="423"/>
      <c r="Y7" s="423"/>
      <c r="Z7" s="294">
        <f t="shared" si="0"/>
        <v>0</v>
      </c>
    </row>
    <row r="8" spans="1:26">
      <c r="A8" s="64" t="str">
        <f t="shared" si="1"/>
        <v>FetalEthnicMaori</v>
      </c>
      <c r="B8" s="58" t="s">
        <v>51</v>
      </c>
      <c r="C8" s="58" t="s">
        <v>145</v>
      </c>
      <c r="D8" s="58" t="s">
        <v>154</v>
      </c>
      <c r="E8" s="423">
        <v>11</v>
      </c>
      <c r="F8" s="423">
        <v>11</v>
      </c>
      <c r="G8" s="423">
        <v>9</v>
      </c>
      <c r="H8" s="423">
        <v>15</v>
      </c>
      <c r="I8" s="423">
        <v>20</v>
      </c>
      <c r="J8" s="423">
        <v>3</v>
      </c>
      <c r="K8" s="423">
        <v>10</v>
      </c>
      <c r="L8" s="423">
        <v>3</v>
      </c>
      <c r="M8" s="423">
        <v>4</v>
      </c>
      <c r="N8" s="423">
        <v>3</v>
      </c>
      <c r="O8" s="423">
        <v>6</v>
      </c>
      <c r="P8" s="423">
        <v>7</v>
      </c>
      <c r="Q8" s="423">
        <v>7</v>
      </c>
      <c r="R8" s="423">
        <v>5</v>
      </c>
      <c r="S8" s="423">
        <v>2</v>
      </c>
      <c r="T8" s="423">
        <v>1</v>
      </c>
      <c r="U8" s="423"/>
      <c r="V8" s="423">
        <v>8</v>
      </c>
      <c r="W8" s="423"/>
      <c r="X8" s="423">
        <v>1</v>
      </c>
      <c r="Y8" s="423">
        <v>1</v>
      </c>
      <c r="Z8" s="294">
        <f t="shared" si="0"/>
        <v>127</v>
      </c>
    </row>
    <row r="9" spans="1:26">
      <c r="A9" s="64" t="str">
        <f t="shared" si="1"/>
        <v>FetalEthnicPacific peoples</v>
      </c>
      <c r="B9" s="58" t="s">
        <v>51</v>
      </c>
      <c r="C9" s="58" t="s">
        <v>145</v>
      </c>
      <c r="D9" s="58" t="s">
        <v>403</v>
      </c>
      <c r="E9" s="423">
        <v>2</v>
      </c>
      <c r="F9" s="423">
        <v>6</v>
      </c>
      <c r="G9" s="423">
        <v>9</v>
      </c>
      <c r="H9" s="423">
        <v>20</v>
      </c>
      <c r="I9" s="423"/>
      <c r="J9" s="423"/>
      <c r="K9" s="423"/>
      <c r="L9" s="423"/>
      <c r="M9" s="423">
        <v>1</v>
      </c>
      <c r="N9" s="423"/>
      <c r="O9" s="423"/>
      <c r="P9" s="423"/>
      <c r="Q9" s="423">
        <v>4</v>
      </c>
      <c r="R9" s="423">
        <v>3</v>
      </c>
      <c r="S9" s="423"/>
      <c r="T9" s="423"/>
      <c r="U9" s="423"/>
      <c r="V9" s="423">
        <v>3</v>
      </c>
      <c r="W9" s="423"/>
      <c r="X9" s="423">
        <v>1</v>
      </c>
      <c r="Y9" s="423">
        <v>1</v>
      </c>
      <c r="Z9" s="294">
        <f t="shared" si="0"/>
        <v>50</v>
      </c>
    </row>
    <row r="10" spans="1:26">
      <c r="A10" s="64" t="str">
        <f t="shared" si="1"/>
        <v>FetalEthnicAsian</v>
      </c>
      <c r="B10" s="58" t="s">
        <v>51</v>
      </c>
      <c r="C10" s="58" t="s">
        <v>145</v>
      </c>
      <c r="D10" s="58" t="s">
        <v>551</v>
      </c>
      <c r="E10" s="423"/>
      <c r="F10" s="423">
        <v>14</v>
      </c>
      <c r="G10" s="423">
        <v>12</v>
      </c>
      <c r="H10" s="423">
        <v>21</v>
      </c>
      <c r="I10" s="423">
        <v>4</v>
      </c>
      <c r="J10" s="423">
        <v>1</v>
      </c>
      <c r="K10" s="423"/>
      <c r="L10" s="423"/>
      <c r="M10" s="423">
        <v>1</v>
      </c>
      <c r="N10" s="423">
        <v>1</v>
      </c>
      <c r="O10" s="423">
        <v>2</v>
      </c>
      <c r="P10" s="423"/>
      <c r="Q10" s="423">
        <v>6</v>
      </c>
      <c r="R10" s="423">
        <v>2</v>
      </c>
      <c r="S10" s="423"/>
      <c r="T10" s="423">
        <v>1</v>
      </c>
      <c r="U10" s="423"/>
      <c r="V10" s="423">
        <v>10</v>
      </c>
      <c r="W10" s="423"/>
      <c r="X10" s="423">
        <v>1</v>
      </c>
      <c r="Y10" s="423"/>
      <c r="Z10" s="294">
        <f t="shared" si="0"/>
        <v>76</v>
      </c>
    </row>
    <row r="11" spans="1:26" s="531" customFormat="1">
      <c r="A11" s="64" t="str">
        <f t="shared" ref="A11" si="2">B11&amp;C11&amp;D11</f>
        <v>FetalEthnicEuropean or Other</v>
      </c>
      <c r="B11" s="531" t="s">
        <v>51</v>
      </c>
      <c r="C11" s="531" t="s">
        <v>145</v>
      </c>
      <c r="D11" s="531" t="s">
        <v>552</v>
      </c>
      <c r="E11" s="423">
        <v>8</v>
      </c>
      <c r="F11" s="423">
        <v>27</v>
      </c>
      <c r="G11" s="423">
        <v>21</v>
      </c>
      <c r="H11" s="423">
        <v>12</v>
      </c>
      <c r="I11" s="423">
        <v>19</v>
      </c>
      <c r="J11" s="423">
        <v>7</v>
      </c>
      <c r="K11" s="423">
        <v>9</v>
      </c>
      <c r="L11" s="423">
        <v>1</v>
      </c>
      <c r="M11" s="423">
        <v>7</v>
      </c>
      <c r="N11" s="423">
        <v>2</v>
      </c>
      <c r="O11" s="423">
        <v>9</v>
      </c>
      <c r="P11" s="423">
        <v>6</v>
      </c>
      <c r="Q11" s="423">
        <v>11</v>
      </c>
      <c r="R11" s="423">
        <v>1</v>
      </c>
      <c r="S11" s="423">
        <v>2</v>
      </c>
      <c r="T11" s="423">
        <v>5</v>
      </c>
      <c r="U11" s="423">
        <v>1</v>
      </c>
      <c r="V11" s="423">
        <v>23</v>
      </c>
      <c r="W11" s="423">
        <v>3</v>
      </c>
      <c r="X11" s="423">
        <v>19</v>
      </c>
      <c r="Y11" s="423">
        <v>2</v>
      </c>
      <c r="Z11" s="294">
        <f t="shared" si="0"/>
        <v>195</v>
      </c>
    </row>
    <row r="12" spans="1:26">
      <c r="A12" s="64" t="str">
        <f t="shared" si="1"/>
        <v>InfantEthnicMaori</v>
      </c>
      <c r="B12" s="58" t="s">
        <v>52</v>
      </c>
      <c r="C12" s="58" t="s">
        <v>145</v>
      </c>
      <c r="D12" s="58" t="s">
        <v>154</v>
      </c>
      <c r="E12" s="423">
        <v>10</v>
      </c>
      <c r="F12" s="423">
        <v>3</v>
      </c>
      <c r="G12" s="423">
        <v>8</v>
      </c>
      <c r="H12" s="423">
        <v>19</v>
      </c>
      <c r="I12" s="423">
        <v>16</v>
      </c>
      <c r="J12" s="423">
        <v>2</v>
      </c>
      <c r="K12" s="423">
        <v>11</v>
      </c>
      <c r="L12" s="423">
        <v>4</v>
      </c>
      <c r="M12" s="423">
        <v>2</v>
      </c>
      <c r="N12" s="423">
        <v>3</v>
      </c>
      <c r="O12" s="423">
        <v>5</v>
      </c>
      <c r="P12" s="423">
        <v>5</v>
      </c>
      <c r="Q12" s="423">
        <v>4</v>
      </c>
      <c r="R12" s="423">
        <v>1</v>
      </c>
      <c r="S12" s="423"/>
      <c r="T12" s="423">
        <v>2</v>
      </c>
      <c r="U12" s="423"/>
      <c r="V12" s="423">
        <v>7</v>
      </c>
      <c r="W12" s="423"/>
      <c r="X12" s="423">
        <v>1</v>
      </c>
      <c r="Y12" s="423"/>
      <c r="Z12" s="294">
        <f t="shared" si="0"/>
        <v>103</v>
      </c>
    </row>
    <row r="13" spans="1:26">
      <c r="A13" s="64" t="str">
        <f t="shared" si="1"/>
        <v>InfantEthnicPacific peoples</v>
      </c>
      <c r="B13" s="58" t="s">
        <v>52</v>
      </c>
      <c r="C13" s="58" t="s">
        <v>145</v>
      </c>
      <c r="D13" s="531" t="s">
        <v>403</v>
      </c>
      <c r="E13" s="423"/>
      <c r="F13" s="423">
        <v>2</v>
      </c>
      <c r="G13" s="423">
        <v>11</v>
      </c>
      <c r="H13" s="423">
        <v>24</v>
      </c>
      <c r="I13" s="423">
        <v>1</v>
      </c>
      <c r="J13" s="423">
        <v>1</v>
      </c>
      <c r="K13" s="423"/>
      <c r="L13" s="423"/>
      <c r="M13" s="423">
        <v>1</v>
      </c>
      <c r="N13" s="423"/>
      <c r="O13" s="423"/>
      <c r="P13" s="423"/>
      <c r="Q13" s="423">
        <v>1</v>
      </c>
      <c r="R13" s="423">
        <v>2</v>
      </c>
      <c r="S13" s="423"/>
      <c r="T13" s="423"/>
      <c r="U13" s="423"/>
      <c r="V13" s="423">
        <v>3</v>
      </c>
      <c r="W13" s="423"/>
      <c r="X13" s="423">
        <v>2</v>
      </c>
      <c r="Y13" s="423"/>
      <c r="Z13" s="294">
        <f t="shared" si="0"/>
        <v>48</v>
      </c>
    </row>
    <row r="14" spans="1:26">
      <c r="A14" s="64" t="str">
        <f t="shared" si="1"/>
        <v>InfantEthnicAsian</v>
      </c>
      <c r="B14" s="58" t="s">
        <v>52</v>
      </c>
      <c r="C14" s="58" t="s">
        <v>145</v>
      </c>
      <c r="D14" s="531" t="s">
        <v>551</v>
      </c>
      <c r="E14" s="423"/>
      <c r="F14" s="423">
        <v>1</v>
      </c>
      <c r="G14" s="423">
        <v>9</v>
      </c>
      <c r="H14" s="423">
        <v>9</v>
      </c>
      <c r="I14" s="423">
        <v>2</v>
      </c>
      <c r="J14" s="423">
        <v>1</v>
      </c>
      <c r="K14" s="423">
        <v>2</v>
      </c>
      <c r="L14" s="423"/>
      <c r="M14" s="423"/>
      <c r="N14" s="423"/>
      <c r="O14" s="423"/>
      <c r="P14" s="423"/>
      <c r="Q14" s="423"/>
      <c r="R14" s="423"/>
      <c r="S14" s="423"/>
      <c r="T14" s="423"/>
      <c r="U14" s="423"/>
      <c r="V14" s="423">
        <v>1</v>
      </c>
      <c r="W14" s="423"/>
      <c r="X14" s="423"/>
      <c r="Y14" s="423"/>
      <c r="Z14" s="294">
        <f t="shared" si="0"/>
        <v>25</v>
      </c>
    </row>
    <row r="15" spans="1:26" s="531" customFormat="1">
      <c r="A15" s="64" t="str">
        <f t="shared" ref="A15" si="3">B15&amp;C15&amp;D15</f>
        <v>InfantEthnicEuropean or Other</v>
      </c>
      <c r="B15" s="531" t="s">
        <v>52</v>
      </c>
      <c r="C15" s="531" t="s">
        <v>145</v>
      </c>
      <c r="D15" s="531" t="s">
        <v>552</v>
      </c>
      <c r="E15" s="423">
        <v>5</v>
      </c>
      <c r="F15" s="423">
        <v>12</v>
      </c>
      <c r="G15" s="423">
        <v>12</v>
      </c>
      <c r="H15" s="423">
        <v>5</v>
      </c>
      <c r="I15" s="423">
        <v>17</v>
      </c>
      <c r="J15" s="423">
        <v>3</v>
      </c>
      <c r="K15" s="423">
        <v>4</v>
      </c>
      <c r="L15" s="423"/>
      <c r="M15" s="423">
        <v>3</v>
      </c>
      <c r="N15" s="423">
        <v>5</v>
      </c>
      <c r="O15" s="423">
        <v>5</v>
      </c>
      <c r="P15" s="423">
        <v>4</v>
      </c>
      <c r="Q15" s="423">
        <v>8</v>
      </c>
      <c r="R15" s="423">
        <v>4</v>
      </c>
      <c r="S15" s="423"/>
      <c r="T15" s="423">
        <v>2</v>
      </c>
      <c r="U15" s="423">
        <v>2</v>
      </c>
      <c r="V15" s="423">
        <v>13</v>
      </c>
      <c r="W15" s="423">
        <v>1</v>
      </c>
      <c r="X15" s="423">
        <v>12</v>
      </c>
      <c r="Y15" s="423">
        <v>1</v>
      </c>
      <c r="Z15" s="294">
        <f t="shared" si="0"/>
        <v>118</v>
      </c>
    </row>
    <row r="16" spans="1:26">
      <c r="A16" s="64" t="str">
        <f t="shared" si="1"/>
        <v>FetalMatAge&lt;20</v>
      </c>
      <c r="B16" s="58" t="s">
        <v>51</v>
      </c>
      <c r="C16" s="58" t="s">
        <v>144</v>
      </c>
      <c r="D16" s="58" t="s">
        <v>438</v>
      </c>
      <c r="E16" s="423">
        <v>3</v>
      </c>
      <c r="F16" s="423">
        <v>3</v>
      </c>
      <c r="G16" s="423">
        <v>5</v>
      </c>
      <c r="H16" s="423">
        <v>8</v>
      </c>
      <c r="I16" s="423">
        <v>4</v>
      </c>
      <c r="J16" s="423"/>
      <c r="K16" s="423">
        <v>2</v>
      </c>
      <c r="L16" s="423"/>
      <c r="M16" s="423">
        <v>2</v>
      </c>
      <c r="N16" s="423">
        <v>1</v>
      </c>
      <c r="O16" s="423">
        <v>2</v>
      </c>
      <c r="P16" s="423">
        <v>2</v>
      </c>
      <c r="Q16" s="423">
        <v>1</v>
      </c>
      <c r="R16" s="423"/>
      <c r="S16" s="423">
        <v>1</v>
      </c>
      <c r="T16" s="423"/>
      <c r="U16" s="423"/>
      <c r="V16" s="423">
        <v>6</v>
      </c>
      <c r="W16" s="423"/>
      <c r="X16" s="423">
        <v>1</v>
      </c>
      <c r="Y16" s="423"/>
      <c r="Z16" s="294">
        <f t="shared" si="0"/>
        <v>41</v>
      </c>
    </row>
    <row r="17" spans="1:26">
      <c r="A17" s="64" t="str">
        <f t="shared" si="1"/>
        <v>FetalMatAge20-24</v>
      </c>
      <c r="B17" s="58" t="s">
        <v>51</v>
      </c>
      <c r="C17" s="58" t="s">
        <v>144</v>
      </c>
      <c r="D17" s="58" t="s">
        <v>155</v>
      </c>
      <c r="E17" s="423">
        <v>5</v>
      </c>
      <c r="F17" s="423">
        <v>9</v>
      </c>
      <c r="G17" s="423">
        <v>3</v>
      </c>
      <c r="H17" s="423">
        <v>11</v>
      </c>
      <c r="I17" s="423">
        <v>13</v>
      </c>
      <c r="J17" s="423">
        <v>3</v>
      </c>
      <c r="K17" s="423">
        <v>5</v>
      </c>
      <c r="L17" s="423">
        <v>1</v>
      </c>
      <c r="M17" s="423"/>
      <c r="N17" s="423">
        <v>2</v>
      </c>
      <c r="O17" s="423">
        <v>3</v>
      </c>
      <c r="P17" s="423">
        <v>6</v>
      </c>
      <c r="Q17" s="423">
        <v>1</v>
      </c>
      <c r="R17" s="423">
        <v>2</v>
      </c>
      <c r="S17" s="423"/>
      <c r="T17" s="423">
        <v>2</v>
      </c>
      <c r="U17" s="423">
        <v>1</v>
      </c>
      <c r="V17" s="423">
        <v>8</v>
      </c>
      <c r="W17" s="423">
        <v>1</v>
      </c>
      <c r="X17" s="423">
        <v>2</v>
      </c>
      <c r="Y17" s="423">
        <v>1</v>
      </c>
      <c r="Z17" s="294">
        <f t="shared" si="0"/>
        <v>79</v>
      </c>
    </row>
    <row r="18" spans="1:26">
      <c r="A18" s="64" t="str">
        <f t="shared" si="1"/>
        <v>FetalMatAge25-29</v>
      </c>
      <c r="B18" s="58" t="s">
        <v>51</v>
      </c>
      <c r="C18" s="58" t="s">
        <v>144</v>
      </c>
      <c r="D18" s="58" t="s">
        <v>156</v>
      </c>
      <c r="E18" s="423">
        <v>4</v>
      </c>
      <c r="F18" s="423">
        <v>12</v>
      </c>
      <c r="G18" s="423">
        <v>10</v>
      </c>
      <c r="H18" s="423">
        <v>16</v>
      </c>
      <c r="I18" s="423">
        <v>10</v>
      </c>
      <c r="J18" s="423">
        <v>3</v>
      </c>
      <c r="K18" s="423">
        <v>3</v>
      </c>
      <c r="L18" s="423">
        <v>1</v>
      </c>
      <c r="M18" s="423">
        <v>2</v>
      </c>
      <c r="N18" s="423"/>
      <c r="O18" s="423">
        <v>4</v>
      </c>
      <c r="P18" s="423"/>
      <c r="Q18" s="423">
        <v>2</v>
      </c>
      <c r="R18" s="423">
        <v>4</v>
      </c>
      <c r="S18" s="423">
        <v>1</v>
      </c>
      <c r="T18" s="423">
        <v>1</v>
      </c>
      <c r="U18" s="423"/>
      <c r="V18" s="423">
        <v>8</v>
      </c>
      <c r="W18" s="423"/>
      <c r="X18" s="423">
        <v>6</v>
      </c>
      <c r="Y18" s="423">
        <v>1</v>
      </c>
      <c r="Z18" s="294">
        <f t="shared" si="0"/>
        <v>88</v>
      </c>
    </row>
    <row r="19" spans="1:26">
      <c r="A19" s="64" t="str">
        <f t="shared" si="1"/>
        <v>FetalMatAge30-34</v>
      </c>
      <c r="B19" s="58" t="s">
        <v>51</v>
      </c>
      <c r="C19" s="58" t="s">
        <v>144</v>
      </c>
      <c r="D19" s="58" t="s">
        <v>157</v>
      </c>
      <c r="E19" s="423">
        <v>5</v>
      </c>
      <c r="F19" s="423">
        <v>16</v>
      </c>
      <c r="G19" s="423">
        <v>18</v>
      </c>
      <c r="H19" s="423">
        <v>19</v>
      </c>
      <c r="I19" s="423">
        <v>9</v>
      </c>
      <c r="J19" s="423">
        <v>1</v>
      </c>
      <c r="K19" s="423">
        <v>3</v>
      </c>
      <c r="L19" s="423">
        <v>1</v>
      </c>
      <c r="M19" s="423">
        <v>5</v>
      </c>
      <c r="N19" s="423"/>
      <c r="O19" s="423">
        <v>4</v>
      </c>
      <c r="P19" s="423">
        <v>5</v>
      </c>
      <c r="Q19" s="423">
        <v>10</v>
      </c>
      <c r="R19" s="423">
        <v>4</v>
      </c>
      <c r="S19" s="423">
        <v>1</v>
      </c>
      <c r="T19" s="423">
        <v>1</v>
      </c>
      <c r="U19" s="423"/>
      <c r="V19" s="423">
        <v>9</v>
      </c>
      <c r="W19" s="423"/>
      <c r="X19" s="423">
        <v>5</v>
      </c>
      <c r="Y19" s="423">
        <v>1</v>
      </c>
      <c r="Z19" s="294">
        <f t="shared" si="0"/>
        <v>117</v>
      </c>
    </row>
    <row r="20" spans="1:26">
      <c r="A20" s="64" t="str">
        <f t="shared" si="1"/>
        <v>FetalMatAge35-39</v>
      </c>
      <c r="B20" s="58" t="s">
        <v>51</v>
      </c>
      <c r="C20" s="58" t="s">
        <v>144</v>
      </c>
      <c r="D20" s="58" t="s">
        <v>158</v>
      </c>
      <c r="E20" s="423"/>
      <c r="F20" s="423">
        <v>9</v>
      </c>
      <c r="G20" s="423">
        <v>11</v>
      </c>
      <c r="H20" s="423">
        <v>12</v>
      </c>
      <c r="I20" s="423">
        <v>5</v>
      </c>
      <c r="J20" s="423">
        <v>4</v>
      </c>
      <c r="K20" s="423">
        <v>3</v>
      </c>
      <c r="L20" s="423">
        <v>1</v>
      </c>
      <c r="M20" s="423">
        <v>4</v>
      </c>
      <c r="N20" s="423">
        <v>3</v>
      </c>
      <c r="O20" s="423"/>
      <c r="P20" s="423"/>
      <c r="Q20" s="423">
        <v>12</v>
      </c>
      <c r="R20" s="423">
        <v>1</v>
      </c>
      <c r="S20" s="423">
        <v>1</v>
      </c>
      <c r="T20" s="423">
        <v>3</v>
      </c>
      <c r="U20" s="423"/>
      <c r="V20" s="423">
        <v>10</v>
      </c>
      <c r="W20" s="423">
        <v>2</v>
      </c>
      <c r="X20" s="423">
        <v>8</v>
      </c>
      <c r="Y20" s="423">
        <v>1</v>
      </c>
      <c r="Z20" s="294">
        <f t="shared" si="0"/>
        <v>90</v>
      </c>
    </row>
    <row r="21" spans="1:26">
      <c r="A21" s="64" t="str">
        <f t="shared" si="1"/>
        <v>FetalMatAge40+</v>
      </c>
      <c r="B21" s="58" t="s">
        <v>51</v>
      </c>
      <c r="C21" s="58" t="s">
        <v>144</v>
      </c>
      <c r="D21" s="58" t="s">
        <v>159</v>
      </c>
      <c r="E21" s="423">
        <v>4</v>
      </c>
      <c r="F21" s="423">
        <v>9</v>
      </c>
      <c r="G21" s="423">
        <v>4</v>
      </c>
      <c r="H21" s="423">
        <v>2</v>
      </c>
      <c r="I21" s="423">
        <v>2</v>
      </c>
      <c r="J21" s="423"/>
      <c r="K21" s="423">
        <v>3</v>
      </c>
      <c r="L21" s="423"/>
      <c r="M21" s="423"/>
      <c r="N21" s="423"/>
      <c r="O21" s="423">
        <v>4</v>
      </c>
      <c r="P21" s="423"/>
      <c r="Q21" s="423">
        <v>2</v>
      </c>
      <c r="R21" s="423"/>
      <c r="S21" s="423"/>
      <c r="T21" s="423"/>
      <c r="U21" s="423"/>
      <c r="V21" s="423">
        <v>3</v>
      </c>
      <c r="W21" s="423"/>
      <c r="X21" s="423"/>
      <c r="Y21" s="423"/>
      <c r="Z21" s="294">
        <f t="shared" si="0"/>
        <v>33</v>
      </c>
    </row>
    <row r="22" spans="1:26">
      <c r="A22" s="64" t="str">
        <f t="shared" si="1"/>
        <v>InfantMatAge&lt;20</v>
      </c>
      <c r="B22" s="58" t="s">
        <v>52</v>
      </c>
      <c r="C22" s="58" t="s">
        <v>144</v>
      </c>
      <c r="D22" s="58" t="s">
        <v>438</v>
      </c>
      <c r="E22" s="423">
        <v>1</v>
      </c>
      <c r="F22" s="423">
        <v>2</v>
      </c>
      <c r="G22" s="423">
        <v>5</v>
      </c>
      <c r="H22" s="423">
        <v>4</v>
      </c>
      <c r="I22" s="423">
        <v>4</v>
      </c>
      <c r="J22" s="423">
        <v>1</v>
      </c>
      <c r="K22" s="423">
        <v>1</v>
      </c>
      <c r="L22" s="423"/>
      <c r="M22" s="423">
        <v>1</v>
      </c>
      <c r="N22" s="423">
        <v>1</v>
      </c>
      <c r="O22" s="423">
        <v>2</v>
      </c>
      <c r="P22" s="423">
        <v>2</v>
      </c>
      <c r="Q22" s="423">
        <v>1</v>
      </c>
      <c r="R22" s="423"/>
      <c r="S22" s="423"/>
      <c r="T22" s="423">
        <v>3</v>
      </c>
      <c r="U22" s="423"/>
      <c r="V22" s="423">
        <v>3</v>
      </c>
      <c r="W22" s="423"/>
      <c r="X22" s="423">
        <v>2</v>
      </c>
      <c r="Y22" s="423"/>
      <c r="Z22" s="294">
        <f t="shared" si="0"/>
        <v>33</v>
      </c>
    </row>
    <row r="23" spans="1:26">
      <c r="A23" s="64" t="str">
        <f t="shared" si="1"/>
        <v>InfantMatAge20-24</v>
      </c>
      <c r="B23" s="58" t="s">
        <v>52</v>
      </c>
      <c r="C23" s="58" t="s">
        <v>144</v>
      </c>
      <c r="D23" s="58" t="s">
        <v>155</v>
      </c>
      <c r="E23" s="423">
        <v>5</v>
      </c>
      <c r="F23" s="423"/>
      <c r="G23" s="423">
        <v>9</v>
      </c>
      <c r="H23" s="423">
        <v>16</v>
      </c>
      <c r="I23" s="423">
        <v>9</v>
      </c>
      <c r="J23" s="423">
        <v>2</v>
      </c>
      <c r="K23" s="423">
        <v>6</v>
      </c>
      <c r="L23" s="423">
        <v>3</v>
      </c>
      <c r="M23" s="423">
        <v>2</v>
      </c>
      <c r="N23" s="423"/>
      <c r="O23" s="423">
        <v>4</v>
      </c>
      <c r="P23" s="423">
        <v>1</v>
      </c>
      <c r="Q23" s="423">
        <v>2</v>
      </c>
      <c r="R23" s="423">
        <v>3</v>
      </c>
      <c r="S23" s="423"/>
      <c r="T23" s="423"/>
      <c r="U23" s="423"/>
      <c r="V23" s="423">
        <v>7</v>
      </c>
      <c r="W23" s="423">
        <v>1</v>
      </c>
      <c r="X23" s="423">
        <v>3</v>
      </c>
      <c r="Y23" s="423"/>
      <c r="Z23" s="294">
        <f t="shared" si="0"/>
        <v>73</v>
      </c>
    </row>
    <row r="24" spans="1:26">
      <c r="A24" s="64" t="str">
        <f t="shared" si="1"/>
        <v>InfantMatAge25-29</v>
      </c>
      <c r="B24" s="58" t="s">
        <v>52</v>
      </c>
      <c r="C24" s="58" t="s">
        <v>144</v>
      </c>
      <c r="D24" s="58" t="s">
        <v>156</v>
      </c>
      <c r="E24" s="423">
        <v>2</v>
      </c>
      <c r="F24" s="423">
        <v>5</v>
      </c>
      <c r="G24" s="423">
        <v>6</v>
      </c>
      <c r="H24" s="423">
        <v>18</v>
      </c>
      <c r="I24" s="423">
        <v>9</v>
      </c>
      <c r="J24" s="423">
        <v>2</v>
      </c>
      <c r="K24" s="423">
        <v>3</v>
      </c>
      <c r="L24" s="423">
        <v>1</v>
      </c>
      <c r="M24" s="423">
        <v>1</v>
      </c>
      <c r="N24" s="423">
        <v>2</v>
      </c>
      <c r="O24" s="423">
        <v>3</v>
      </c>
      <c r="P24" s="423">
        <v>1</v>
      </c>
      <c r="Q24" s="423"/>
      <c r="R24" s="423"/>
      <c r="S24" s="423"/>
      <c r="T24" s="423"/>
      <c r="U24" s="423">
        <v>1</v>
      </c>
      <c r="V24" s="423">
        <v>9</v>
      </c>
      <c r="W24" s="423"/>
      <c r="X24" s="423">
        <v>5</v>
      </c>
      <c r="Y24" s="423"/>
      <c r="Z24" s="294">
        <f t="shared" si="0"/>
        <v>68</v>
      </c>
    </row>
    <row r="25" spans="1:26">
      <c r="A25" s="64" t="str">
        <f t="shared" si="1"/>
        <v>InfantMatAge30-34</v>
      </c>
      <c r="B25" s="58" t="s">
        <v>52</v>
      </c>
      <c r="C25" s="58" t="s">
        <v>144</v>
      </c>
      <c r="D25" s="58" t="s">
        <v>157</v>
      </c>
      <c r="E25" s="423">
        <v>3</v>
      </c>
      <c r="F25" s="423">
        <v>2</v>
      </c>
      <c r="G25" s="423">
        <v>9</v>
      </c>
      <c r="H25" s="423">
        <v>11</v>
      </c>
      <c r="I25" s="423">
        <v>7</v>
      </c>
      <c r="J25" s="423">
        <v>2</v>
      </c>
      <c r="K25" s="423">
        <v>4</v>
      </c>
      <c r="L25" s="423"/>
      <c r="M25" s="423">
        <v>1</v>
      </c>
      <c r="N25" s="423">
        <v>2</v>
      </c>
      <c r="O25" s="423"/>
      <c r="P25" s="423">
        <v>2</v>
      </c>
      <c r="Q25" s="423">
        <v>3</v>
      </c>
      <c r="R25" s="423">
        <v>1</v>
      </c>
      <c r="S25" s="423"/>
      <c r="T25" s="423"/>
      <c r="U25" s="423">
        <v>1</v>
      </c>
      <c r="V25" s="423">
        <v>2</v>
      </c>
      <c r="W25" s="423"/>
      <c r="X25" s="423">
        <v>2</v>
      </c>
      <c r="Y25" s="423"/>
      <c r="Z25" s="294">
        <f t="shared" si="0"/>
        <v>52</v>
      </c>
    </row>
    <row r="26" spans="1:26">
      <c r="A26" s="64" t="str">
        <f t="shared" si="1"/>
        <v>InfantMatAge35-39</v>
      </c>
      <c r="B26" s="58" t="s">
        <v>52</v>
      </c>
      <c r="C26" s="58" t="s">
        <v>144</v>
      </c>
      <c r="D26" s="58" t="s">
        <v>158</v>
      </c>
      <c r="E26" s="423">
        <v>3</v>
      </c>
      <c r="F26" s="423">
        <v>7</v>
      </c>
      <c r="G26" s="423">
        <v>7</v>
      </c>
      <c r="H26" s="423">
        <v>7</v>
      </c>
      <c r="I26" s="423">
        <v>7</v>
      </c>
      <c r="J26" s="423"/>
      <c r="K26" s="423">
        <v>1</v>
      </c>
      <c r="L26" s="423"/>
      <c r="M26" s="423">
        <v>1</v>
      </c>
      <c r="N26" s="423">
        <v>1</v>
      </c>
      <c r="O26" s="423">
        <v>1</v>
      </c>
      <c r="P26" s="423">
        <v>2</v>
      </c>
      <c r="Q26" s="423">
        <v>5</v>
      </c>
      <c r="R26" s="423">
        <v>2</v>
      </c>
      <c r="S26" s="423"/>
      <c r="T26" s="423"/>
      <c r="U26" s="423"/>
      <c r="V26" s="423">
        <v>2</v>
      </c>
      <c r="W26" s="423"/>
      <c r="X26" s="423">
        <v>3</v>
      </c>
      <c r="Y26" s="423"/>
      <c r="Z26" s="294">
        <f t="shared" si="0"/>
        <v>49</v>
      </c>
    </row>
    <row r="27" spans="1:26">
      <c r="A27" s="64" t="str">
        <f t="shared" si="1"/>
        <v>InfantMatAge40+</v>
      </c>
      <c r="B27" s="58" t="s">
        <v>52</v>
      </c>
      <c r="C27" s="58" t="s">
        <v>144</v>
      </c>
      <c r="D27" s="58" t="s">
        <v>159</v>
      </c>
      <c r="E27" s="423">
        <v>1</v>
      </c>
      <c r="F27" s="423">
        <v>2</v>
      </c>
      <c r="G27" s="423">
        <v>4</v>
      </c>
      <c r="H27" s="423">
        <v>1</v>
      </c>
      <c r="I27" s="423"/>
      <c r="J27" s="423"/>
      <c r="K27" s="423">
        <v>2</v>
      </c>
      <c r="L27" s="423"/>
      <c r="M27" s="423"/>
      <c r="N27" s="423">
        <v>1</v>
      </c>
      <c r="O27" s="423"/>
      <c r="P27" s="423">
        <v>1</v>
      </c>
      <c r="Q27" s="423">
        <v>2</v>
      </c>
      <c r="R27" s="423"/>
      <c r="S27" s="423"/>
      <c r="T27" s="423">
        <v>1</v>
      </c>
      <c r="U27" s="423"/>
      <c r="V27" s="423">
        <v>1</v>
      </c>
      <c r="W27" s="423"/>
      <c r="X27" s="423"/>
      <c r="Y27" s="423"/>
      <c r="Z27" s="294">
        <f t="shared" si="0"/>
        <v>16</v>
      </c>
    </row>
    <row r="28" spans="1:26">
      <c r="A28" s="64" t="str">
        <f t="shared" si="1"/>
        <v>InfantMatAgeUnknown</v>
      </c>
      <c r="B28" s="58" t="s">
        <v>52</v>
      </c>
      <c r="C28" s="58" t="s">
        <v>144</v>
      </c>
      <c r="D28" s="58" t="s">
        <v>69</v>
      </c>
      <c r="E28" s="423"/>
      <c r="F28" s="423"/>
      <c r="G28" s="423"/>
      <c r="H28" s="423"/>
      <c r="I28" s="423"/>
      <c r="J28" s="423"/>
      <c r="K28" s="423"/>
      <c r="L28" s="423"/>
      <c r="M28" s="423"/>
      <c r="N28" s="423">
        <v>1</v>
      </c>
      <c r="O28" s="423"/>
      <c r="P28" s="423"/>
      <c r="Q28" s="423"/>
      <c r="R28" s="423">
        <v>1</v>
      </c>
      <c r="S28" s="423"/>
      <c r="T28" s="423"/>
      <c r="U28" s="423"/>
      <c r="V28" s="423"/>
      <c r="W28" s="423"/>
      <c r="X28" s="423"/>
      <c r="Y28" s="423">
        <v>1</v>
      </c>
      <c r="Z28" s="294">
        <f t="shared" si="0"/>
        <v>3</v>
      </c>
    </row>
    <row r="29" spans="1:26">
      <c r="A29" s="64" t="str">
        <f t="shared" si="1"/>
        <v>FetalMatAgeUnknown</v>
      </c>
      <c r="B29" s="58" t="s">
        <v>51</v>
      </c>
      <c r="C29" s="58" t="s">
        <v>144</v>
      </c>
      <c r="D29" s="58" t="s">
        <v>69</v>
      </c>
      <c r="E29" s="423"/>
      <c r="F29" s="423"/>
      <c r="G29" s="423"/>
      <c r="H29" s="423"/>
      <c r="I29" s="423"/>
      <c r="J29" s="423"/>
      <c r="K29" s="423"/>
      <c r="L29" s="423"/>
      <c r="M29" s="423"/>
      <c r="N29" s="423"/>
      <c r="O29" s="423"/>
      <c r="P29" s="423"/>
      <c r="Q29" s="423"/>
      <c r="R29" s="423"/>
      <c r="S29" s="423"/>
      <c r="T29" s="423"/>
      <c r="U29" s="423"/>
      <c r="V29" s="423"/>
      <c r="W29" s="423"/>
      <c r="X29" s="423"/>
      <c r="Y29" s="423"/>
      <c r="Z29" s="294">
        <f t="shared" si="0"/>
        <v>0</v>
      </c>
    </row>
    <row r="30" spans="1:26">
      <c r="A30" s="64" t="str">
        <f t="shared" si="1"/>
        <v>FetalDepQuin1</v>
      </c>
      <c r="B30" s="58" t="s">
        <v>51</v>
      </c>
      <c r="C30" s="58" t="s">
        <v>146</v>
      </c>
      <c r="D30" s="58">
        <v>1</v>
      </c>
      <c r="E30" s="422"/>
      <c r="F30" s="422">
        <v>10</v>
      </c>
      <c r="G30" s="422">
        <v>6</v>
      </c>
      <c r="H30" s="422">
        <v>13</v>
      </c>
      <c r="I30" s="422">
        <v>2</v>
      </c>
      <c r="J30" s="422">
        <v>2</v>
      </c>
      <c r="K30" s="422">
        <v>1</v>
      </c>
      <c r="L30" s="422"/>
      <c r="M30" s="422"/>
      <c r="N30" s="422">
        <v>1</v>
      </c>
      <c r="O30" s="422">
        <v>3</v>
      </c>
      <c r="P30" s="422"/>
      <c r="Q30" s="422">
        <v>10</v>
      </c>
      <c r="R30" s="422">
        <v>1</v>
      </c>
      <c r="S30" s="422">
        <v>1</v>
      </c>
      <c r="T30" s="422">
        <v>2</v>
      </c>
      <c r="U30" s="422"/>
      <c r="V30" s="422">
        <v>3</v>
      </c>
      <c r="W30" s="422"/>
      <c r="X30" s="422">
        <v>4</v>
      </c>
      <c r="Y30" s="422"/>
      <c r="Z30" s="294">
        <f t="shared" si="0"/>
        <v>59</v>
      </c>
    </row>
    <row r="31" spans="1:26">
      <c r="A31" s="64" t="str">
        <f t="shared" si="1"/>
        <v>FetalDepQuin2</v>
      </c>
      <c r="B31" s="58" t="s">
        <v>51</v>
      </c>
      <c r="C31" s="58" t="s">
        <v>146</v>
      </c>
      <c r="D31" s="58">
        <v>2</v>
      </c>
      <c r="E31" s="422"/>
      <c r="F31" s="422">
        <v>11</v>
      </c>
      <c r="G31" s="422">
        <v>8</v>
      </c>
      <c r="H31" s="422">
        <v>6</v>
      </c>
      <c r="I31" s="422">
        <v>6</v>
      </c>
      <c r="J31" s="422">
        <v>2</v>
      </c>
      <c r="K31" s="422">
        <v>7</v>
      </c>
      <c r="L31" s="422"/>
      <c r="M31" s="422">
        <v>1</v>
      </c>
      <c r="N31" s="422"/>
      <c r="O31" s="422">
        <v>1</v>
      </c>
      <c r="P31" s="422"/>
      <c r="Q31" s="422">
        <v>5</v>
      </c>
      <c r="R31" s="422"/>
      <c r="S31" s="422"/>
      <c r="T31" s="422">
        <v>4</v>
      </c>
      <c r="U31" s="422"/>
      <c r="V31" s="422">
        <v>6</v>
      </c>
      <c r="W31" s="422">
        <v>1</v>
      </c>
      <c r="X31" s="422">
        <v>6</v>
      </c>
      <c r="Y31" s="422"/>
      <c r="Z31" s="294">
        <f t="shared" si="0"/>
        <v>64</v>
      </c>
    </row>
    <row r="32" spans="1:26">
      <c r="A32" s="64" t="str">
        <f t="shared" si="1"/>
        <v>FetalDepQuin3</v>
      </c>
      <c r="B32" s="58" t="s">
        <v>51</v>
      </c>
      <c r="C32" s="58" t="s">
        <v>146</v>
      </c>
      <c r="D32" s="58">
        <v>3</v>
      </c>
      <c r="E32" s="422">
        <v>7</v>
      </c>
      <c r="F32" s="422">
        <v>14</v>
      </c>
      <c r="G32" s="422">
        <v>6</v>
      </c>
      <c r="H32" s="422">
        <v>4</v>
      </c>
      <c r="I32" s="422">
        <v>8</v>
      </c>
      <c r="J32" s="422">
        <v>2</v>
      </c>
      <c r="K32" s="422">
        <v>3</v>
      </c>
      <c r="L32" s="422">
        <v>1</v>
      </c>
      <c r="M32" s="422">
        <v>3</v>
      </c>
      <c r="N32" s="422">
        <v>1</v>
      </c>
      <c r="O32" s="422">
        <v>5</v>
      </c>
      <c r="P32" s="422">
        <v>1</v>
      </c>
      <c r="Q32" s="422">
        <v>6</v>
      </c>
      <c r="R32" s="422">
        <v>1</v>
      </c>
      <c r="S32" s="422">
        <v>1</v>
      </c>
      <c r="T32" s="422">
        <v>1</v>
      </c>
      <c r="U32" s="422"/>
      <c r="V32" s="422">
        <v>7</v>
      </c>
      <c r="W32" s="422">
        <v>2</v>
      </c>
      <c r="X32" s="422">
        <v>4</v>
      </c>
      <c r="Y32" s="422"/>
      <c r="Z32" s="294">
        <f t="shared" si="0"/>
        <v>77</v>
      </c>
    </row>
    <row r="33" spans="1:26">
      <c r="A33" s="64" t="str">
        <f t="shared" si="1"/>
        <v>FetalDepQuin4</v>
      </c>
      <c r="B33" s="58" t="s">
        <v>51</v>
      </c>
      <c r="C33" s="58" t="s">
        <v>146</v>
      </c>
      <c r="D33" s="58">
        <v>4</v>
      </c>
      <c r="E33" s="422">
        <v>3</v>
      </c>
      <c r="F33" s="422">
        <v>20</v>
      </c>
      <c r="G33" s="422">
        <v>5</v>
      </c>
      <c r="H33" s="422">
        <v>3</v>
      </c>
      <c r="I33" s="422">
        <v>10</v>
      </c>
      <c r="J33" s="422">
        <v>1</v>
      </c>
      <c r="K33" s="422">
        <v>4</v>
      </c>
      <c r="L33" s="422"/>
      <c r="M33" s="422">
        <v>6</v>
      </c>
      <c r="N33" s="422">
        <v>2</v>
      </c>
      <c r="O33" s="422">
        <v>4</v>
      </c>
      <c r="P33" s="422">
        <v>5</v>
      </c>
      <c r="Q33" s="422"/>
      <c r="R33" s="422">
        <v>7</v>
      </c>
      <c r="S33" s="422">
        <v>1</v>
      </c>
      <c r="T33" s="422"/>
      <c r="U33" s="422"/>
      <c r="V33" s="422">
        <v>13</v>
      </c>
      <c r="W33" s="422"/>
      <c r="X33" s="422">
        <v>4</v>
      </c>
      <c r="Y33" s="422"/>
      <c r="Z33" s="294">
        <f t="shared" si="0"/>
        <v>88</v>
      </c>
    </row>
    <row r="34" spans="1:26">
      <c r="A34" s="64" t="str">
        <f t="shared" si="1"/>
        <v>FetalDepQuin5</v>
      </c>
      <c r="B34" s="58" t="s">
        <v>51</v>
      </c>
      <c r="C34" s="58" t="s">
        <v>146</v>
      </c>
      <c r="D34" s="58">
        <v>5</v>
      </c>
      <c r="E34" s="422">
        <v>11</v>
      </c>
      <c r="F34" s="422">
        <v>3</v>
      </c>
      <c r="G34" s="422">
        <v>26</v>
      </c>
      <c r="H34" s="422">
        <v>42</v>
      </c>
      <c r="I34" s="422">
        <v>17</v>
      </c>
      <c r="J34" s="422">
        <v>4</v>
      </c>
      <c r="K34" s="422">
        <v>4</v>
      </c>
      <c r="L34" s="422">
        <v>3</v>
      </c>
      <c r="M34" s="422">
        <v>3</v>
      </c>
      <c r="N34" s="422">
        <v>2</v>
      </c>
      <c r="O34" s="422">
        <v>4</v>
      </c>
      <c r="P34" s="422">
        <v>7</v>
      </c>
      <c r="Q34" s="422">
        <v>7</v>
      </c>
      <c r="R34" s="422">
        <v>2</v>
      </c>
      <c r="S34" s="422">
        <v>1</v>
      </c>
      <c r="T34" s="422"/>
      <c r="U34" s="422">
        <v>1</v>
      </c>
      <c r="V34" s="422">
        <v>15</v>
      </c>
      <c r="W34" s="422"/>
      <c r="X34" s="422">
        <v>4</v>
      </c>
      <c r="Y34" s="422"/>
      <c r="Z34" s="294">
        <f t="shared" si="0"/>
        <v>156</v>
      </c>
    </row>
    <row r="35" spans="1:26">
      <c r="A35" s="64" t="str">
        <f t="shared" si="1"/>
        <v>FetalDepQuinUnknown</v>
      </c>
      <c r="B35" s="58" t="s">
        <v>51</v>
      </c>
      <c r="C35" s="58" t="s">
        <v>146</v>
      </c>
      <c r="D35" s="58" t="s">
        <v>69</v>
      </c>
      <c r="E35" s="422"/>
      <c r="F35" s="422"/>
      <c r="G35" s="422"/>
      <c r="H35" s="422"/>
      <c r="I35" s="422"/>
      <c r="J35" s="422"/>
      <c r="K35" s="422"/>
      <c r="L35" s="422"/>
      <c r="M35" s="422"/>
      <c r="N35" s="422"/>
      <c r="O35" s="422"/>
      <c r="P35" s="422"/>
      <c r="Q35" s="422"/>
      <c r="R35" s="422"/>
      <c r="S35" s="422"/>
      <c r="T35" s="422"/>
      <c r="U35" s="422"/>
      <c r="V35" s="422"/>
      <c r="W35" s="422"/>
      <c r="X35" s="422"/>
      <c r="Y35" s="422">
        <v>4</v>
      </c>
      <c r="Z35" s="294">
        <f t="shared" si="0"/>
        <v>4</v>
      </c>
    </row>
    <row r="36" spans="1:26">
      <c r="A36" s="64" t="str">
        <f t="shared" si="1"/>
        <v>InfantDepQuin1</v>
      </c>
      <c r="B36" s="58" t="s">
        <v>52</v>
      </c>
      <c r="C36" s="58" t="s">
        <v>146</v>
      </c>
      <c r="D36" s="58">
        <v>1</v>
      </c>
      <c r="E36" s="422"/>
      <c r="F36" s="422">
        <v>6</v>
      </c>
      <c r="G36" s="422">
        <v>4</v>
      </c>
      <c r="H36" s="422">
        <v>3</v>
      </c>
      <c r="I36" s="422">
        <v>4</v>
      </c>
      <c r="J36" s="422"/>
      <c r="K36" s="422">
        <v>1</v>
      </c>
      <c r="L36" s="422"/>
      <c r="M36" s="422"/>
      <c r="N36" s="422"/>
      <c r="O36" s="422">
        <v>1</v>
      </c>
      <c r="P36" s="422"/>
      <c r="Q36" s="422">
        <v>3</v>
      </c>
      <c r="R36" s="422"/>
      <c r="S36" s="422"/>
      <c r="T36" s="422"/>
      <c r="U36" s="422"/>
      <c r="V36" s="422">
        <v>2</v>
      </c>
      <c r="W36" s="422"/>
      <c r="X36" s="422">
        <v>2</v>
      </c>
      <c r="Y36" s="422"/>
      <c r="Z36" s="294">
        <f t="shared" si="0"/>
        <v>26</v>
      </c>
    </row>
    <row r="37" spans="1:26">
      <c r="A37" s="64" t="str">
        <f t="shared" si="1"/>
        <v>InfantDepQuin2</v>
      </c>
      <c r="B37" s="58" t="s">
        <v>52</v>
      </c>
      <c r="C37" s="58" t="s">
        <v>146</v>
      </c>
      <c r="D37" s="58">
        <v>2</v>
      </c>
      <c r="E37" s="422">
        <v>1</v>
      </c>
      <c r="F37" s="422">
        <v>4</v>
      </c>
      <c r="G37" s="422">
        <v>6</v>
      </c>
      <c r="H37" s="422">
        <v>3</v>
      </c>
      <c r="I37" s="422">
        <v>3</v>
      </c>
      <c r="J37" s="422"/>
      <c r="K37" s="422"/>
      <c r="L37" s="422"/>
      <c r="M37" s="422">
        <v>4</v>
      </c>
      <c r="N37" s="422"/>
      <c r="O37" s="422"/>
      <c r="P37" s="422">
        <v>1</v>
      </c>
      <c r="Q37" s="422">
        <v>2</v>
      </c>
      <c r="R37" s="422"/>
      <c r="S37" s="422"/>
      <c r="T37" s="422">
        <v>2</v>
      </c>
      <c r="U37" s="422"/>
      <c r="V37" s="422">
        <v>5</v>
      </c>
      <c r="W37" s="422"/>
      <c r="X37" s="422">
        <v>2</v>
      </c>
      <c r="Y37" s="422"/>
      <c r="Z37" s="294">
        <f t="shared" si="0"/>
        <v>33</v>
      </c>
    </row>
    <row r="38" spans="1:26">
      <c r="A38" s="64" t="str">
        <f t="shared" si="1"/>
        <v>InfantDepQuin3</v>
      </c>
      <c r="B38" s="58" t="s">
        <v>52</v>
      </c>
      <c r="C38" s="58" t="s">
        <v>146</v>
      </c>
      <c r="D38" s="58">
        <v>3</v>
      </c>
      <c r="E38" s="422">
        <v>6</v>
      </c>
      <c r="F38" s="422">
        <v>1</v>
      </c>
      <c r="G38" s="422">
        <v>3</v>
      </c>
      <c r="H38" s="422">
        <v>4</v>
      </c>
      <c r="I38" s="422">
        <v>8</v>
      </c>
      <c r="J38" s="422">
        <v>2</v>
      </c>
      <c r="K38" s="422">
        <v>2</v>
      </c>
      <c r="L38" s="422"/>
      <c r="M38" s="422"/>
      <c r="N38" s="422">
        <v>1</v>
      </c>
      <c r="O38" s="422">
        <v>1</v>
      </c>
      <c r="P38" s="422"/>
      <c r="Q38" s="422">
        <v>4</v>
      </c>
      <c r="R38" s="422">
        <v>2</v>
      </c>
      <c r="S38" s="422"/>
      <c r="T38" s="422">
        <v>1</v>
      </c>
      <c r="U38" s="422"/>
      <c r="V38" s="422">
        <v>3</v>
      </c>
      <c r="W38" s="422"/>
      <c r="X38" s="422">
        <v>3</v>
      </c>
      <c r="Y38" s="422"/>
      <c r="Z38" s="294">
        <f t="shared" si="0"/>
        <v>41</v>
      </c>
    </row>
    <row r="39" spans="1:26">
      <c r="A39" s="64" t="str">
        <f t="shared" si="1"/>
        <v>InfantDepQuin4</v>
      </c>
      <c r="B39" s="58" t="s">
        <v>52</v>
      </c>
      <c r="C39" s="58" t="s">
        <v>146</v>
      </c>
      <c r="D39" s="58">
        <v>4</v>
      </c>
      <c r="E39" s="422">
        <v>2</v>
      </c>
      <c r="F39" s="422">
        <v>7</v>
      </c>
      <c r="G39" s="422">
        <v>7</v>
      </c>
      <c r="H39" s="422">
        <v>6</v>
      </c>
      <c r="I39" s="422">
        <v>7</v>
      </c>
      <c r="J39" s="422"/>
      <c r="K39" s="422">
        <v>6</v>
      </c>
      <c r="L39" s="422"/>
      <c r="M39" s="422"/>
      <c r="N39" s="422">
        <v>4</v>
      </c>
      <c r="O39" s="422">
        <v>4</v>
      </c>
      <c r="P39" s="422">
        <v>3</v>
      </c>
      <c r="Q39" s="422"/>
      <c r="R39" s="422"/>
      <c r="S39" s="422"/>
      <c r="T39" s="422">
        <v>1</v>
      </c>
      <c r="U39" s="422"/>
      <c r="V39" s="422">
        <v>8</v>
      </c>
      <c r="W39" s="422"/>
      <c r="X39" s="422">
        <v>3</v>
      </c>
      <c r="Y39" s="422"/>
      <c r="Z39" s="294">
        <f t="shared" si="0"/>
        <v>58</v>
      </c>
    </row>
    <row r="40" spans="1:26">
      <c r="A40" s="64" t="str">
        <f t="shared" si="1"/>
        <v>InfantDepQuin5</v>
      </c>
      <c r="B40" s="58" t="s">
        <v>52</v>
      </c>
      <c r="C40" s="58" t="s">
        <v>146</v>
      </c>
      <c r="D40" s="58">
        <v>5</v>
      </c>
      <c r="E40" s="422">
        <v>6</v>
      </c>
      <c r="F40" s="422"/>
      <c r="G40" s="422">
        <v>20</v>
      </c>
      <c r="H40" s="422">
        <v>41</v>
      </c>
      <c r="I40" s="422">
        <v>14</v>
      </c>
      <c r="J40" s="422">
        <v>5</v>
      </c>
      <c r="K40" s="422">
        <v>8</v>
      </c>
      <c r="L40" s="422">
        <v>4</v>
      </c>
      <c r="M40" s="422">
        <v>2</v>
      </c>
      <c r="N40" s="422">
        <v>3</v>
      </c>
      <c r="O40" s="422">
        <v>4</v>
      </c>
      <c r="P40" s="422">
        <v>5</v>
      </c>
      <c r="Q40" s="422">
        <v>4</v>
      </c>
      <c r="R40" s="422">
        <v>5</v>
      </c>
      <c r="S40" s="422"/>
      <c r="T40" s="422"/>
      <c r="U40" s="422">
        <v>2</v>
      </c>
      <c r="V40" s="422">
        <v>6</v>
      </c>
      <c r="W40" s="422">
        <v>1</v>
      </c>
      <c r="X40" s="422">
        <v>5</v>
      </c>
      <c r="Y40" s="422"/>
      <c r="Z40" s="294">
        <f t="shared" si="0"/>
        <v>135</v>
      </c>
    </row>
    <row r="41" spans="1:26">
      <c r="A41" s="64" t="str">
        <f t="shared" si="1"/>
        <v>InfantDepQuinUnknown</v>
      </c>
      <c r="B41" s="58" t="s">
        <v>52</v>
      </c>
      <c r="C41" s="58" t="s">
        <v>146</v>
      </c>
      <c r="D41" s="58" t="s">
        <v>69</v>
      </c>
      <c r="E41" s="422"/>
      <c r="F41" s="422"/>
      <c r="G41" s="422"/>
      <c r="H41" s="422"/>
      <c r="I41" s="422"/>
      <c r="J41" s="422"/>
      <c r="K41" s="422"/>
      <c r="L41" s="422"/>
      <c r="M41" s="422"/>
      <c r="N41" s="422"/>
      <c r="O41" s="422"/>
      <c r="P41" s="422"/>
      <c r="Q41" s="422"/>
      <c r="R41" s="422"/>
      <c r="S41" s="422"/>
      <c r="T41" s="422"/>
      <c r="U41" s="422"/>
      <c r="V41" s="422"/>
      <c r="W41" s="422"/>
      <c r="X41" s="422"/>
      <c r="Y41" s="422">
        <v>1</v>
      </c>
      <c r="Z41" s="294">
        <f t="shared" si="0"/>
        <v>1</v>
      </c>
    </row>
    <row r="42" spans="1:26">
      <c r="A42" s="64" t="str">
        <f t="shared" si="1"/>
        <v>FetalGest&lt;32</v>
      </c>
      <c r="B42" s="58" t="s">
        <v>51</v>
      </c>
      <c r="C42" s="58" t="s">
        <v>160</v>
      </c>
      <c r="D42" s="420" t="s">
        <v>118</v>
      </c>
      <c r="E42" s="423">
        <v>12</v>
      </c>
      <c r="F42" s="423">
        <v>42</v>
      </c>
      <c r="G42" s="423">
        <v>38</v>
      </c>
      <c r="H42" s="423">
        <v>41</v>
      </c>
      <c r="I42" s="423">
        <v>24</v>
      </c>
      <c r="J42" s="423">
        <v>9</v>
      </c>
      <c r="K42" s="423">
        <v>12</v>
      </c>
      <c r="L42" s="423">
        <v>4</v>
      </c>
      <c r="M42" s="423">
        <v>9</v>
      </c>
      <c r="N42" s="423">
        <v>4</v>
      </c>
      <c r="O42" s="423">
        <v>14</v>
      </c>
      <c r="P42" s="423">
        <v>9</v>
      </c>
      <c r="Q42" s="423">
        <v>21</v>
      </c>
      <c r="R42" s="423">
        <v>8</v>
      </c>
      <c r="S42" s="423">
        <v>4</v>
      </c>
      <c r="T42" s="423">
        <v>5</v>
      </c>
      <c r="U42" s="423"/>
      <c r="V42" s="423">
        <v>30</v>
      </c>
      <c r="W42" s="423">
        <v>2</v>
      </c>
      <c r="X42" s="423">
        <v>15</v>
      </c>
      <c r="Y42" s="423">
        <v>4</v>
      </c>
      <c r="Z42" s="294">
        <f t="shared" si="0"/>
        <v>307</v>
      </c>
    </row>
    <row r="43" spans="1:26">
      <c r="A43" s="64" t="str">
        <f t="shared" si="1"/>
        <v>FetalGest32-36</v>
      </c>
      <c r="B43" s="58" t="s">
        <v>51</v>
      </c>
      <c r="C43" s="58" t="s">
        <v>160</v>
      </c>
      <c r="D43" s="420" t="s">
        <v>161</v>
      </c>
      <c r="E43" s="423">
        <v>2</v>
      </c>
      <c r="F43" s="423">
        <v>9</v>
      </c>
      <c r="G43" s="423">
        <v>6</v>
      </c>
      <c r="H43" s="423">
        <v>8</v>
      </c>
      <c r="I43" s="423">
        <v>7</v>
      </c>
      <c r="J43" s="423">
        <v>1</v>
      </c>
      <c r="K43" s="423">
        <v>2</v>
      </c>
      <c r="L43" s="423"/>
      <c r="M43" s="423"/>
      <c r="N43" s="423">
        <v>1</v>
      </c>
      <c r="O43" s="423">
        <v>2</v>
      </c>
      <c r="P43" s="423">
        <v>2</v>
      </c>
      <c r="Q43" s="423">
        <v>4</v>
      </c>
      <c r="R43" s="423"/>
      <c r="S43" s="423"/>
      <c r="T43" s="423"/>
      <c r="U43" s="423"/>
      <c r="V43" s="423">
        <v>7</v>
      </c>
      <c r="W43" s="423"/>
      <c r="X43" s="423">
        <v>3</v>
      </c>
      <c r="Y43" s="423"/>
      <c r="Z43" s="294">
        <f t="shared" si="0"/>
        <v>54</v>
      </c>
    </row>
    <row r="44" spans="1:26">
      <c r="A44" s="64" t="str">
        <f t="shared" si="1"/>
        <v>FetalGest37-41</v>
      </c>
      <c r="B44" s="58" t="s">
        <v>51</v>
      </c>
      <c r="C44" s="58" t="s">
        <v>160</v>
      </c>
      <c r="D44" s="420" t="s">
        <v>162</v>
      </c>
      <c r="E44" s="423">
        <v>5</v>
      </c>
      <c r="F44" s="423">
        <v>7</v>
      </c>
      <c r="G44" s="423">
        <v>7</v>
      </c>
      <c r="H44" s="423">
        <v>18</v>
      </c>
      <c r="I44" s="423">
        <v>11</v>
      </c>
      <c r="J44" s="423">
        <v>1</v>
      </c>
      <c r="K44" s="423">
        <v>5</v>
      </c>
      <c r="L44" s="423"/>
      <c r="M44" s="423">
        <v>4</v>
      </c>
      <c r="N44" s="423">
        <v>1</v>
      </c>
      <c r="O44" s="423">
        <v>1</v>
      </c>
      <c r="P44" s="423">
        <v>2</v>
      </c>
      <c r="Q44" s="423">
        <v>3</v>
      </c>
      <c r="R44" s="423">
        <v>3</v>
      </c>
      <c r="S44" s="423"/>
      <c r="T44" s="423">
        <v>2</v>
      </c>
      <c r="U44" s="423">
        <v>1</v>
      </c>
      <c r="V44" s="423">
        <v>7</v>
      </c>
      <c r="W44" s="423">
        <v>1</v>
      </c>
      <c r="X44" s="423">
        <v>4</v>
      </c>
      <c r="Y44" s="423"/>
      <c r="Z44" s="294">
        <f t="shared" si="0"/>
        <v>83</v>
      </c>
    </row>
    <row r="45" spans="1:26">
      <c r="A45" s="64" t="str">
        <f t="shared" si="1"/>
        <v>FetalGest42+</v>
      </c>
      <c r="B45" s="58" t="s">
        <v>51</v>
      </c>
      <c r="C45" s="58" t="s">
        <v>160</v>
      </c>
      <c r="D45" s="420" t="s">
        <v>163</v>
      </c>
      <c r="E45" s="423">
        <v>1</v>
      </c>
      <c r="F45" s="423"/>
      <c r="G45" s="423"/>
      <c r="H45" s="423"/>
      <c r="I45" s="423">
        <v>1</v>
      </c>
      <c r="J45" s="423"/>
      <c r="K45" s="423"/>
      <c r="L45" s="423"/>
      <c r="M45" s="423"/>
      <c r="N45" s="423"/>
      <c r="O45" s="423"/>
      <c r="P45" s="423"/>
      <c r="Q45" s="423"/>
      <c r="R45" s="423"/>
      <c r="S45" s="423"/>
      <c r="T45" s="423"/>
      <c r="U45" s="423"/>
      <c r="V45" s="423"/>
      <c r="W45" s="423"/>
      <c r="X45" s="423"/>
      <c r="Y45" s="423"/>
      <c r="Z45" s="294">
        <f t="shared" si="0"/>
        <v>2</v>
      </c>
    </row>
    <row r="46" spans="1:26">
      <c r="A46" s="64" t="str">
        <f t="shared" si="1"/>
        <v>FetalGestUnknown</v>
      </c>
      <c r="B46" s="420" t="s">
        <v>51</v>
      </c>
      <c r="C46" s="58" t="s">
        <v>160</v>
      </c>
      <c r="D46" s="420" t="s">
        <v>69</v>
      </c>
      <c r="E46" s="423">
        <v>1</v>
      </c>
      <c r="F46" s="423"/>
      <c r="G46" s="423"/>
      <c r="H46" s="423">
        <v>1</v>
      </c>
      <c r="I46" s="423"/>
      <c r="J46" s="423"/>
      <c r="K46" s="423"/>
      <c r="L46" s="423"/>
      <c r="M46" s="423"/>
      <c r="N46" s="423"/>
      <c r="O46" s="423"/>
      <c r="P46" s="423"/>
      <c r="Q46" s="423"/>
      <c r="R46" s="423"/>
      <c r="S46" s="423"/>
      <c r="T46" s="423"/>
      <c r="U46" s="423"/>
      <c r="V46" s="423"/>
      <c r="W46" s="423"/>
      <c r="X46" s="423"/>
      <c r="Y46" s="423"/>
      <c r="Z46" s="294">
        <f t="shared" si="0"/>
        <v>2</v>
      </c>
    </row>
    <row r="47" spans="1:26">
      <c r="A47" s="64" t="str">
        <f t="shared" si="1"/>
        <v>InfantGest&lt;32</v>
      </c>
      <c r="B47" s="58" t="s">
        <v>52</v>
      </c>
      <c r="C47" s="58" t="s">
        <v>160</v>
      </c>
      <c r="D47" s="420" t="s">
        <v>118</v>
      </c>
      <c r="E47" s="423">
        <v>7</v>
      </c>
      <c r="F47" s="423">
        <v>11</v>
      </c>
      <c r="G47" s="423">
        <v>22</v>
      </c>
      <c r="H47" s="423">
        <v>35</v>
      </c>
      <c r="I47" s="423">
        <v>16</v>
      </c>
      <c r="J47" s="423">
        <v>2</v>
      </c>
      <c r="K47" s="423">
        <v>8</v>
      </c>
      <c r="L47" s="423">
        <v>3</v>
      </c>
      <c r="M47" s="423">
        <v>2</v>
      </c>
      <c r="N47" s="423">
        <v>3</v>
      </c>
      <c r="O47" s="423">
        <v>6</v>
      </c>
      <c r="P47" s="423">
        <v>2</v>
      </c>
      <c r="Q47" s="423">
        <v>4</v>
      </c>
      <c r="R47" s="423">
        <v>1</v>
      </c>
      <c r="S47" s="423"/>
      <c r="T47" s="423">
        <v>1</v>
      </c>
      <c r="U47" s="423">
        <v>2</v>
      </c>
      <c r="V47" s="423">
        <v>10</v>
      </c>
      <c r="W47" s="423"/>
      <c r="X47" s="423">
        <v>8</v>
      </c>
      <c r="Y47" s="423"/>
      <c r="Z47" s="294">
        <f t="shared" si="0"/>
        <v>143</v>
      </c>
    </row>
    <row r="48" spans="1:26">
      <c r="A48" s="64" t="str">
        <f t="shared" si="1"/>
        <v>InfantGest32-36</v>
      </c>
      <c r="B48" s="58" t="s">
        <v>52</v>
      </c>
      <c r="C48" s="58" t="s">
        <v>160</v>
      </c>
      <c r="D48" s="420" t="s">
        <v>161</v>
      </c>
      <c r="E48" s="423">
        <v>2</v>
      </c>
      <c r="F48" s="423">
        <v>1</v>
      </c>
      <c r="G48" s="423">
        <v>4</v>
      </c>
      <c r="H48" s="423">
        <v>2</v>
      </c>
      <c r="I48" s="423">
        <v>2</v>
      </c>
      <c r="J48" s="423">
        <v>1</v>
      </c>
      <c r="K48" s="423">
        <v>1</v>
      </c>
      <c r="L48" s="423">
        <v>1</v>
      </c>
      <c r="M48" s="423">
        <v>2</v>
      </c>
      <c r="N48" s="423"/>
      <c r="O48" s="423">
        <v>2</v>
      </c>
      <c r="P48" s="423">
        <v>5</v>
      </c>
      <c r="Q48" s="423">
        <v>2</v>
      </c>
      <c r="R48" s="423">
        <v>1</v>
      </c>
      <c r="S48" s="423"/>
      <c r="T48" s="423">
        <v>1</v>
      </c>
      <c r="U48" s="423"/>
      <c r="V48" s="423">
        <v>4</v>
      </c>
      <c r="W48" s="423"/>
      <c r="X48" s="423"/>
      <c r="Y48" s="423"/>
      <c r="Z48" s="294">
        <f t="shared" si="0"/>
        <v>31</v>
      </c>
    </row>
    <row r="49" spans="1:26">
      <c r="A49" s="64" t="str">
        <f t="shared" si="1"/>
        <v>InfantGest37-41</v>
      </c>
      <c r="B49" s="58" t="s">
        <v>52</v>
      </c>
      <c r="C49" s="58" t="s">
        <v>160</v>
      </c>
      <c r="D49" s="420" t="s">
        <v>162</v>
      </c>
      <c r="E49" s="423">
        <v>5</v>
      </c>
      <c r="F49" s="423">
        <v>4</v>
      </c>
      <c r="G49" s="423">
        <v>13</v>
      </c>
      <c r="H49" s="423">
        <v>19</v>
      </c>
      <c r="I49" s="423">
        <v>16</v>
      </c>
      <c r="J49" s="423">
        <v>4</v>
      </c>
      <c r="K49" s="423">
        <v>4</v>
      </c>
      <c r="L49" s="423"/>
      <c r="M49" s="423">
        <v>2</v>
      </c>
      <c r="N49" s="423">
        <v>4</v>
      </c>
      <c r="O49" s="423">
        <v>2</v>
      </c>
      <c r="P49" s="423">
        <v>2</v>
      </c>
      <c r="Q49" s="423">
        <v>7</v>
      </c>
      <c r="R49" s="423">
        <v>4</v>
      </c>
      <c r="S49" s="423"/>
      <c r="T49" s="423">
        <v>2</v>
      </c>
      <c r="U49" s="423"/>
      <c r="V49" s="423">
        <v>10</v>
      </c>
      <c r="W49" s="423">
        <v>1</v>
      </c>
      <c r="X49" s="423">
        <v>7</v>
      </c>
      <c r="Y49" s="423"/>
      <c r="Z49" s="294">
        <f t="shared" si="0"/>
        <v>106</v>
      </c>
    </row>
    <row r="50" spans="1:26">
      <c r="A50" s="64" t="str">
        <f t="shared" si="1"/>
        <v>InfantGest42+</v>
      </c>
      <c r="B50" s="58" t="s">
        <v>52</v>
      </c>
      <c r="C50" s="58" t="s">
        <v>160</v>
      </c>
      <c r="D50" s="420" t="s">
        <v>163</v>
      </c>
      <c r="E50" s="423"/>
      <c r="F50" s="423">
        <v>1</v>
      </c>
      <c r="G50" s="423"/>
      <c r="H50" s="423"/>
      <c r="I50" s="423">
        <v>1</v>
      </c>
      <c r="J50" s="423"/>
      <c r="K50" s="423"/>
      <c r="L50" s="423"/>
      <c r="M50" s="423"/>
      <c r="N50" s="423"/>
      <c r="O50" s="423"/>
      <c r="P50" s="423"/>
      <c r="Q50" s="423"/>
      <c r="R50" s="423"/>
      <c r="S50" s="423"/>
      <c r="T50" s="423"/>
      <c r="U50" s="423"/>
      <c r="V50" s="423"/>
      <c r="W50" s="423"/>
      <c r="X50" s="423"/>
      <c r="Y50" s="423"/>
      <c r="Z50" s="294">
        <f t="shared" si="0"/>
        <v>2</v>
      </c>
    </row>
    <row r="51" spans="1:26">
      <c r="A51" s="64" t="str">
        <f t="shared" si="1"/>
        <v>InfantGestUnknown</v>
      </c>
      <c r="B51" s="420" t="s">
        <v>52</v>
      </c>
      <c r="C51" s="58" t="s">
        <v>160</v>
      </c>
      <c r="D51" s="420" t="s">
        <v>69</v>
      </c>
      <c r="E51" s="423">
        <v>1</v>
      </c>
      <c r="F51" s="423">
        <v>1</v>
      </c>
      <c r="G51" s="423">
        <v>1</v>
      </c>
      <c r="H51" s="423">
        <v>1</v>
      </c>
      <c r="I51" s="423">
        <v>1</v>
      </c>
      <c r="J51" s="423"/>
      <c r="K51" s="423">
        <v>4</v>
      </c>
      <c r="L51" s="423"/>
      <c r="M51" s="423"/>
      <c r="N51" s="423">
        <v>1</v>
      </c>
      <c r="O51" s="423"/>
      <c r="P51" s="423"/>
      <c r="Q51" s="423"/>
      <c r="R51" s="423">
        <v>1</v>
      </c>
      <c r="S51" s="423"/>
      <c r="T51" s="423"/>
      <c r="U51" s="423"/>
      <c r="V51" s="423"/>
      <c r="W51" s="423"/>
      <c r="X51" s="423"/>
      <c r="Y51" s="423">
        <v>1</v>
      </c>
      <c r="Z51" s="294">
        <f t="shared" si="0"/>
        <v>12</v>
      </c>
    </row>
    <row r="52" spans="1:26">
      <c r="A52" s="64" t="str">
        <f t="shared" si="1"/>
        <v>FetalBirthweight1 Extremely low</v>
      </c>
      <c r="B52" s="58" t="s">
        <v>51</v>
      </c>
      <c r="C52" s="58" t="s">
        <v>1</v>
      </c>
      <c r="D52" s="58" t="s">
        <v>164</v>
      </c>
      <c r="E52" s="423">
        <v>10</v>
      </c>
      <c r="F52" s="423">
        <v>40</v>
      </c>
      <c r="G52" s="423">
        <v>36</v>
      </c>
      <c r="H52" s="423">
        <v>33</v>
      </c>
      <c r="I52" s="423">
        <v>22</v>
      </c>
      <c r="J52" s="423">
        <v>8</v>
      </c>
      <c r="K52" s="423">
        <v>9</v>
      </c>
      <c r="L52" s="423">
        <v>4</v>
      </c>
      <c r="M52" s="423">
        <v>7</v>
      </c>
      <c r="N52" s="423">
        <v>3</v>
      </c>
      <c r="O52" s="423">
        <v>14</v>
      </c>
      <c r="P52" s="423">
        <v>9</v>
      </c>
      <c r="Q52" s="423">
        <v>20</v>
      </c>
      <c r="R52" s="423">
        <v>7</v>
      </c>
      <c r="S52" s="423">
        <v>4</v>
      </c>
      <c r="T52" s="423">
        <v>3</v>
      </c>
      <c r="U52" s="423">
        <v>1</v>
      </c>
      <c r="V52" s="423">
        <v>32</v>
      </c>
      <c r="W52" s="423">
        <v>2</v>
      </c>
      <c r="X52" s="423">
        <v>15</v>
      </c>
      <c r="Y52" s="423">
        <v>4</v>
      </c>
      <c r="Z52" s="294">
        <f t="shared" si="0"/>
        <v>283</v>
      </c>
    </row>
    <row r="53" spans="1:26">
      <c r="A53" s="64" t="str">
        <f t="shared" si="1"/>
        <v>FetalBirthweight2 Very low</v>
      </c>
      <c r="B53" s="58" t="s">
        <v>51</v>
      </c>
      <c r="C53" s="58" t="s">
        <v>1</v>
      </c>
      <c r="D53" s="58" t="s">
        <v>165</v>
      </c>
      <c r="E53" s="423"/>
      <c r="F53" s="423">
        <v>2</v>
      </c>
      <c r="G53" s="423">
        <v>5</v>
      </c>
      <c r="H53" s="423">
        <v>9</v>
      </c>
      <c r="I53" s="423">
        <v>5</v>
      </c>
      <c r="J53" s="423">
        <v>1</v>
      </c>
      <c r="K53" s="423">
        <v>2</v>
      </c>
      <c r="L53" s="423"/>
      <c r="M53" s="423">
        <v>1</v>
      </c>
      <c r="N53" s="423">
        <v>1</v>
      </c>
      <c r="O53" s="423"/>
      <c r="P53" s="423"/>
      <c r="Q53" s="423">
        <v>1</v>
      </c>
      <c r="R53" s="423">
        <v>1</v>
      </c>
      <c r="S53" s="423"/>
      <c r="T53" s="423">
        <v>2</v>
      </c>
      <c r="U53" s="423"/>
      <c r="V53" s="423">
        <v>1</v>
      </c>
      <c r="W53" s="423"/>
      <c r="X53" s="423">
        <v>2</v>
      </c>
      <c r="Y53" s="423"/>
      <c r="Z53" s="294">
        <f t="shared" si="0"/>
        <v>33</v>
      </c>
    </row>
    <row r="54" spans="1:26">
      <c r="A54" s="64" t="str">
        <f t="shared" si="1"/>
        <v>FetalBirthweight3 Low</v>
      </c>
      <c r="B54" s="58" t="s">
        <v>51</v>
      </c>
      <c r="C54" s="58" t="s">
        <v>1</v>
      </c>
      <c r="D54" s="58" t="s">
        <v>166</v>
      </c>
      <c r="E54" s="423">
        <v>1</v>
      </c>
      <c r="F54" s="423">
        <v>7</v>
      </c>
      <c r="G54" s="423">
        <v>4</v>
      </c>
      <c r="H54" s="423">
        <v>7</v>
      </c>
      <c r="I54" s="423">
        <v>6</v>
      </c>
      <c r="J54" s="423">
        <v>1</v>
      </c>
      <c r="K54" s="423">
        <v>5</v>
      </c>
      <c r="L54" s="423"/>
      <c r="M54" s="423">
        <v>1</v>
      </c>
      <c r="N54" s="423">
        <v>1</v>
      </c>
      <c r="O54" s="423">
        <v>2</v>
      </c>
      <c r="P54" s="423">
        <v>2</v>
      </c>
      <c r="Q54" s="423">
        <v>3</v>
      </c>
      <c r="R54" s="423">
        <v>1</v>
      </c>
      <c r="S54" s="423"/>
      <c r="T54" s="423"/>
      <c r="U54" s="423"/>
      <c r="V54" s="423">
        <v>5</v>
      </c>
      <c r="W54" s="423">
        <v>1</v>
      </c>
      <c r="X54" s="423">
        <v>3</v>
      </c>
      <c r="Y54" s="423"/>
      <c r="Z54" s="294">
        <f t="shared" si="0"/>
        <v>50</v>
      </c>
    </row>
    <row r="55" spans="1:26">
      <c r="A55" s="64" t="str">
        <f t="shared" si="1"/>
        <v>FetalBirthweight4 Normal</v>
      </c>
      <c r="B55" s="58" t="s">
        <v>51</v>
      </c>
      <c r="C55" s="58" t="s">
        <v>1</v>
      </c>
      <c r="D55" s="58" t="s">
        <v>167</v>
      </c>
      <c r="E55" s="423">
        <v>7</v>
      </c>
      <c r="F55" s="423">
        <v>8</v>
      </c>
      <c r="G55" s="423">
        <v>6</v>
      </c>
      <c r="H55" s="423">
        <v>17</v>
      </c>
      <c r="I55" s="423">
        <v>10</v>
      </c>
      <c r="J55" s="423">
        <v>1</v>
      </c>
      <c r="K55" s="423">
        <v>3</v>
      </c>
      <c r="L55" s="423"/>
      <c r="M55" s="423">
        <v>4</v>
      </c>
      <c r="N55" s="423">
        <v>1</v>
      </c>
      <c r="O55" s="423">
        <v>1</v>
      </c>
      <c r="P55" s="423">
        <v>2</v>
      </c>
      <c r="Q55" s="423">
        <v>3</v>
      </c>
      <c r="R55" s="423">
        <v>2</v>
      </c>
      <c r="S55" s="423"/>
      <c r="T55" s="423">
        <v>2</v>
      </c>
      <c r="U55" s="423"/>
      <c r="V55" s="423">
        <v>6</v>
      </c>
      <c r="W55" s="423"/>
      <c r="X55" s="423">
        <v>2</v>
      </c>
      <c r="Y55" s="423"/>
      <c r="Z55" s="294">
        <f t="shared" si="0"/>
        <v>75</v>
      </c>
    </row>
    <row r="56" spans="1:26">
      <c r="A56" s="64" t="str">
        <f t="shared" si="1"/>
        <v>FetalBirthweight5 High</v>
      </c>
      <c r="B56" s="58" t="s">
        <v>51</v>
      </c>
      <c r="C56" s="58" t="s">
        <v>1</v>
      </c>
      <c r="D56" s="58" t="s">
        <v>168</v>
      </c>
      <c r="E56" s="423"/>
      <c r="F56" s="423"/>
      <c r="G56" s="423"/>
      <c r="H56" s="423">
        <v>1</v>
      </c>
      <c r="I56" s="423"/>
      <c r="J56" s="423"/>
      <c r="K56" s="423"/>
      <c r="L56" s="423"/>
      <c r="M56" s="423"/>
      <c r="N56" s="423"/>
      <c r="O56" s="423"/>
      <c r="P56" s="423"/>
      <c r="Q56" s="423"/>
      <c r="R56" s="423"/>
      <c r="S56" s="423"/>
      <c r="T56" s="423"/>
      <c r="U56" s="423"/>
      <c r="V56" s="423"/>
      <c r="W56" s="423"/>
      <c r="X56" s="423"/>
      <c r="Y56" s="423"/>
      <c r="Z56" s="294">
        <f t="shared" si="0"/>
        <v>1</v>
      </c>
    </row>
    <row r="57" spans="1:26">
      <c r="A57" s="64" t="str">
        <f t="shared" si="1"/>
        <v>FetalBirthweight9 Unknown</v>
      </c>
      <c r="B57" s="432" t="s">
        <v>51</v>
      </c>
      <c r="C57" s="58" t="s">
        <v>1</v>
      </c>
      <c r="D57" s="58" t="s">
        <v>169</v>
      </c>
      <c r="E57" s="423">
        <v>3</v>
      </c>
      <c r="F57" s="423">
        <v>1</v>
      </c>
      <c r="G57" s="423"/>
      <c r="H57" s="423">
        <v>1</v>
      </c>
      <c r="I57" s="423"/>
      <c r="J57" s="423"/>
      <c r="K57" s="423"/>
      <c r="L57" s="423"/>
      <c r="M57" s="423"/>
      <c r="N57" s="423"/>
      <c r="O57" s="423"/>
      <c r="P57" s="423"/>
      <c r="Q57" s="423">
        <v>1</v>
      </c>
      <c r="R57" s="423"/>
      <c r="S57" s="423"/>
      <c r="T57" s="423"/>
      <c r="U57" s="423"/>
      <c r="V57" s="423"/>
      <c r="W57" s="423"/>
      <c r="X57" s="423"/>
      <c r="Y57" s="423"/>
      <c r="Z57" s="294">
        <f t="shared" si="0"/>
        <v>6</v>
      </c>
    </row>
    <row r="58" spans="1:26">
      <c r="A58" s="64" t="str">
        <f t="shared" si="1"/>
        <v>InfantBirthweight1 Extremely low</v>
      </c>
      <c r="B58" s="58" t="s">
        <v>52</v>
      </c>
      <c r="C58" s="58" t="s">
        <v>1</v>
      </c>
      <c r="D58" s="58" t="s">
        <v>164</v>
      </c>
      <c r="E58" s="423">
        <v>4</v>
      </c>
      <c r="F58" s="423">
        <v>7</v>
      </c>
      <c r="G58" s="423">
        <v>18</v>
      </c>
      <c r="H58" s="423">
        <v>35</v>
      </c>
      <c r="I58" s="423">
        <v>16</v>
      </c>
      <c r="J58" s="423">
        <v>1</v>
      </c>
      <c r="K58" s="423">
        <v>10</v>
      </c>
      <c r="L58" s="423">
        <v>3</v>
      </c>
      <c r="M58" s="423">
        <v>1</v>
      </c>
      <c r="N58" s="423">
        <v>3</v>
      </c>
      <c r="O58" s="423">
        <v>5</v>
      </c>
      <c r="P58" s="423">
        <v>2</v>
      </c>
      <c r="Q58" s="423">
        <v>4</v>
      </c>
      <c r="R58" s="423"/>
      <c r="S58" s="423"/>
      <c r="T58" s="423">
        <v>1</v>
      </c>
      <c r="U58" s="423">
        <v>2</v>
      </c>
      <c r="V58" s="423">
        <v>10</v>
      </c>
      <c r="W58" s="423"/>
      <c r="X58" s="423">
        <v>6</v>
      </c>
      <c r="Y58" s="423"/>
      <c r="Z58" s="294">
        <f t="shared" si="0"/>
        <v>128</v>
      </c>
    </row>
    <row r="59" spans="1:26">
      <c r="A59" s="64" t="str">
        <f t="shared" si="1"/>
        <v>InfantBirthweight2 Very low</v>
      </c>
      <c r="B59" s="58" t="s">
        <v>52</v>
      </c>
      <c r="C59" s="58" t="s">
        <v>1</v>
      </c>
      <c r="D59" s="58" t="s">
        <v>165</v>
      </c>
      <c r="E59" s="423">
        <v>3</v>
      </c>
      <c r="F59" s="423">
        <v>3</v>
      </c>
      <c r="G59" s="423">
        <v>4</v>
      </c>
      <c r="H59" s="423">
        <v>2</v>
      </c>
      <c r="I59" s="423"/>
      <c r="J59" s="423">
        <v>1</v>
      </c>
      <c r="K59" s="423">
        <v>1</v>
      </c>
      <c r="L59" s="423"/>
      <c r="M59" s="423">
        <v>1</v>
      </c>
      <c r="N59" s="423"/>
      <c r="O59" s="423">
        <v>1</v>
      </c>
      <c r="P59" s="423"/>
      <c r="Q59" s="423">
        <v>2</v>
      </c>
      <c r="R59" s="423"/>
      <c r="S59" s="423"/>
      <c r="T59" s="423"/>
      <c r="U59" s="423"/>
      <c r="V59" s="423"/>
      <c r="W59" s="423"/>
      <c r="X59" s="423">
        <v>1</v>
      </c>
      <c r="Y59" s="423"/>
      <c r="Z59" s="294">
        <f t="shared" si="0"/>
        <v>19</v>
      </c>
    </row>
    <row r="60" spans="1:26">
      <c r="A60" s="64" t="str">
        <f t="shared" si="1"/>
        <v>InfantBirthweight3 Low</v>
      </c>
      <c r="B60" s="58" t="s">
        <v>52</v>
      </c>
      <c r="C60" s="58" t="s">
        <v>1</v>
      </c>
      <c r="D60" s="58" t="s">
        <v>166</v>
      </c>
      <c r="E60" s="423">
        <v>1</v>
      </c>
      <c r="F60" s="423">
        <v>2</v>
      </c>
      <c r="G60" s="423">
        <v>5</v>
      </c>
      <c r="H60" s="423">
        <v>3</v>
      </c>
      <c r="I60" s="423">
        <v>3</v>
      </c>
      <c r="J60" s="423">
        <v>1</v>
      </c>
      <c r="K60" s="423">
        <v>3</v>
      </c>
      <c r="L60" s="423">
        <v>1</v>
      </c>
      <c r="M60" s="423">
        <v>2</v>
      </c>
      <c r="N60" s="423">
        <v>1</v>
      </c>
      <c r="O60" s="423"/>
      <c r="P60" s="423">
        <v>4</v>
      </c>
      <c r="Q60" s="423"/>
      <c r="R60" s="423">
        <v>3</v>
      </c>
      <c r="S60" s="423"/>
      <c r="T60" s="423">
        <v>1</v>
      </c>
      <c r="U60" s="423"/>
      <c r="V60" s="423">
        <v>2</v>
      </c>
      <c r="W60" s="423"/>
      <c r="X60" s="423">
        <v>2</v>
      </c>
      <c r="Y60" s="423"/>
      <c r="Z60" s="294">
        <f t="shared" si="0"/>
        <v>34</v>
      </c>
    </row>
    <row r="61" spans="1:26">
      <c r="A61" s="64" t="str">
        <f t="shared" si="1"/>
        <v>InfantBirthweight4 Normal</v>
      </c>
      <c r="B61" s="58" t="s">
        <v>52</v>
      </c>
      <c r="C61" s="58" t="s">
        <v>1</v>
      </c>
      <c r="D61" s="58" t="s">
        <v>167</v>
      </c>
      <c r="E61" s="423">
        <v>6</v>
      </c>
      <c r="F61" s="423">
        <v>5</v>
      </c>
      <c r="G61" s="423">
        <v>12</v>
      </c>
      <c r="H61" s="423">
        <v>16</v>
      </c>
      <c r="I61" s="423">
        <v>16</v>
      </c>
      <c r="J61" s="423">
        <v>4</v>
      </c>
      <c r="K61" s="423">
        <v>3</v>
      </c>
      <c r="L61" s="423"/>
      <c r="M61" s="423">
        <v>2</v>
      </c>
      <c r="N61" s="423">
        <v>4</v>
      </c>
      <c r="O61" s="423">
        <v>4</v>
      </c>
      <c r="P61" s="423">
        <v>3</v>
      </c>
      <c r="Q61" s="423">
        <v>7</v>
      </c>
      <c r="R61" s="423">
        <v>3</v>
      </c>
      <c r="S61" s="423"/>
      <c r="T61" s="423">
        <v>2</v>
      </c>
      <c r="U61" s="423"/>
      <c r="V61" s="423">
        <v>12</v>
      </c>
      <c r="W61" s="423">
        <v>1</v>
      </c>
      <c r="X61" s="423">
        <v>6</v>
      </c>
      <c r="Y61" s="423"/>
      <c r="Z61" s="294">
        <f t="shared" si="0"/>
        <v>106</v>
      </c>
    </row>
    <row r="62" spans="1:26">
      <c r="A62" s="64" t="str">
        <f t="shared" si="1"/>
        <v>InfantBirthweight5 High</v>
      </c>
      <c r="B62" s="58" t="s">
        <v>52</v>
      </c>
      <c r="C62" s="58" t="s">
        <v>1</v>
      </c>
      <c r="D62" s="58" t="s">
        <v>168</v>
      </c>
      <c r="E62" s="423"/>
      <c r="F62" s="423"/>
      <c r="G62" s="423"/>
      <c r="H62" s="423"/>
      <c r="I62" s="423">
        <v>1</v>
      </c>
      <c r="J62" s="423"/>
      <c r="K62" s="423"/>
      <c r="L62" s="423"/>
      <c r="M62" s="423"/>
      <c r="N62" s="423"/>
      <c r="O62" s="423"/>
      <c r="P62" s="423"/>
      <c r="Q62" s="423"/>
      <c r="R62" s="423"/>
      <c r="S62" s="423"/>
      <c r="T62" s="423"/>
      <c r="U62" s="423"/>
      <c r="V62" s="423"/>
      <c r="W62" s="423"/>
      <c r="X62" s="423"/>
      <c r="Y62" s="423"/>
      <c r="Z62" s="294">
        <f t="shared" si="0"/>
        <v>1</v>
      </c>
    </row>
    <row r="63" spans="1:26">
      <c r="A63" s="64" t="str">
        <f t="shared" si="1"/>
        <v>InfantBirthweight9 Unknown</v>
      </c>
      <c r="B63" s="432" t="s">
        <v>52</v>
      </c>
      <c r="C63" s="58" t="s">
        <v>1</v>
      </c>
      <c r="D63" s="58" t="s">
        <v>169</v>
      </c>
      <c r="E63" s="423">
        <v>1</v>
      </c>
      <c r="F63" s="423">
        <v>1</v>
      </c>
      <c r="G63" s="423">
        <v>1</v>
      </c>
      <c r="H63" s="423">
        <v>1</v>
      </c>
      <c r="I63" s="423"/>
      <c r="J63" s="423"/>
      <c r="K63" s="423"/>
      <c r="L63" s="423"/>
      <c r="M63" s="423"/>
      <c r="N63" s="423"/>
      <c r="O63" s="423"/>
      <c r="P63" s="423"/>
      <c r="Q63" s="423"/>
      <c r="R63" s="423">
        <v>1</v>
      </c>
      <c r="S63" s="423"/>
      <c r="T63" s="423"/>
      <c r="U63" s="423"/>
      <c r="V63" s="423"/>
      <c r="W63" s="423"/>
      <c r="X63" s="423"/>
      <c r="Y63" s="423">
        <v>1</v>
      </c>
      <c r="Z63" s="294">
        <f t="shared" si="0"/>
        <v>6</v>
      </c>
    </row>
    <row r="64" spans="1:26">
      <c r="A64" s="64" t="str">
        <f t="shared" si="1"/>
        <v>BirthsSexF</v>
      </c>
      <c r="B64" s="58" t="s">
        <v>50</v>
      </c>
      <c r="C64" s="66" t="s">
        <v>75</v>
      </c>
      <c r="D64" s="421" t="s">
        <v>152</v>
      </c>
      <c r="E64" s="423">
        <v>1140</v>
      </c>
      <c r="F64" s="423">
        <v>3868</v>
      </c>
      <c r="G64" s="423">
        <v>3191</v>
      </c>
      <c r="H64" s="423">
        <v>4334</v>
      </c>
      <c r="I64" s="423">
        <v>2702</v>
      </c>
      <c r="J64" s="423">
        <v>702</v>
      </c>
      <c r="K64" s="423">
        <v>1426</v>
      </c>
      <c r="L64" s="423">
        <v>355</v>
      </c>
      <c r="M64" s="423">
        <v>1157</v>
      </c>
      <c r="N64" s="423">
        <v>765</v>
      </c>
      <c r="O64" s="423">
        <v>1066</v>
      </c>
      <c r="P64" s="423">
        <v>416</v>
      </c>
      <c r="Q64" s="423">
        <v>1870</v>
      </c>
      <c r="R64" s="423">
        <v>1034</v>
      </c>
      <c r="S64" s="423">
        <v>236</v>
      </c>
      <c r="T64" s="423">
        <v>763</v>
      </c>
      <c r="U64" s="423">
        <v>219</v>
      </c>
      <c r="V64" s="423">
        <v>2957</v>
      </c>
      <c r="W64" s="423">
        <v>288</v>
      </c>
      <c r="X64" s="423">
        <v>1766</v>
      </c>
      <c r="Y64" s="423">
        <v>82</v>
      </c>
      <c r="Z64" s="294">
        <f t="shared" si="0"/>
        <v>30337</v>
      </c>
    </row>
    <row r="65" spans="1:26">
      <c r="A65" s="64" t="str">
        <f t="shared" si="1"/>
        <v>BirthsSexM</v>
      </c>
      <c r="B65" s="58" t="s">
        <v>50</v>
      </c>
      <c r="C65" s="66" t="s">
        <v>75</v>
      </c>
      <c r="D65" s="421" t="s">
        <v>151</v>
      </c>
      <c r="E65" s="423">
        <v>1247</v>
      </c>
      <c r="F65" s="423">
        <v>4085</v>
      </c>
      <c r="G65" s="423">
        <v>3365</v>
      </c>
      <c r="H65" s="423">
        <v>4414</v>
      </c>
      <c r="I65" s="423">
        <v>2783</v>
      </c>
      <c r="J65" s="423">
        <v>815</v>
      </c>
      <c r="K65" s="423">
        <v>1552</v>
      </c>
      <c r="L65" s="423">
        <v>366</v>
      </c>
      <c r="M65" s="423">
        <v>1136</v>
      </c>
      <c r="N65" s="423">
        <v>788</v>
      </c>
      <c r="O65" s="423">
        <v>1116</v>
      </c>
      <c r="P65" s="423">
        <v>429</v>
      </c>
      <c r="Q65" s="423">
        <v>1963</v>
      </c>
      <c r="R65" s="423">
        <v>1007</v>
      </c>
      <c r="S65" s="423">
        <v>277</v>
      </c>
      <c r="T65" s="423">
        <v>778</v>
      </c>
      <c r="U65" s="423">
        <v>200</v>
      </c>
      <c r="V65" s="423">
        <v>3075</v>
      </c>
      <c r="W65" s="423">
        <v>338</v>
      </c>
      <c r="X65" s="423">
        <v>1854</v>
      </c>
      <c r="Y65" s="423">
        <v>110</v>
      </c>
      <c r="Z65" s="294">
        <f t="shared" si="0"/>
        <v>31698</v>
      </c>
    </row>
    <row r="66" spans="1:26">
      <c r="A66" s="64" t="str">
        <f t="shared" si="1"/>
        <v>BirthsSexU</v>
      </c>
      <c r="B66" s="58" t="s">
        <v>50</v>
      </c>
      <c r="C66" s="66" t="s">
        <v>75</v>
      </c>
      <c r="D66" s="66" t="s">
        <v>153</v>
      </c>
      <c r="E66" s="423"/>
      <c r="F66" s="423"/>
      <c r="G66" s="423"/>
      <c r="H66" s="423"/>
      <c r="I66" s="423"/>
      <c r="J66" s="423"/>
      <c r="K66" s="423"/>
      <c r="L66" s="423"/>
      <c r="M66" s="423"/>
      <c r="N66" s="423"/>
      <c r="O66" s="423"/>
      <c r="P66" s="423"/>
      <c r="Q66" s="423"/>
      <c r="R66" s="423"/>
      <c r="S66" s="423"/>
      <c r="T66" s="423"/>
      <c r="U66" s="423"/>
      <c r="V66" s="423"/>
      <c r="W66" s="423"/>
      <c r="X66" s="423"/>
      <c r="Y66" s="423"/>
      <c r="Z66" s="294">
        <f t="shared" si="0"/>
        <v>0</v>
      </c>
    </row>
    <row r="67" spans="1:26">
      <c r="A67" s="64" t="str">
        <f t="shared" si="1"/>
        <v>BirthsEthnicMaori</v>
      </c>
      <c r="B67" s="58" t="s">
        <v>50</v>
      </c>
      <c r="C67" s="58" t="s">
        <v>145</v>
      </c>
      <c r="D67" s="58" t="s">
        <v>154</v>
      </c>
      <c r="E67" s="423">
        <v>1443</v>
      </c>
      <c r="F67" s="423">
        <v>1489</v>
      </c>
      <c r="G67" s="423">
        <v>867</v>
      </c>
      <c r="H67" s="423">
        <v>2471</v>
      </c>
      <c r="I67" s="423">
        <v>2197</v>
      </c>
      <c r="J67" s="423">
        <v>882</v>
      </c>
      <c r="K67" s="423">
        <v>1376</v>
      </c>
      <c r="L67" s="423">
        <v>490</v>
      </c>
      <c r="M67" s="423">
        <v>1083</v>
      </c>
      <c r="N67" s="423">
        <v>493</v>
      </c>
      <c r="O67" s="423">
        <v>817</v>
      </c>
      <c r="P67" s="423">
        <v>395</v>
      </c>
      <c r="Q67" s="423">
        <v>802</v>
      </c>
      <c r="R67" s="423">
        <v>610</v>
      </c>
      <c r="S67" s="423">
        <v>188</v>
      </c>
      <c r="T67" s="423">
        <v>337</v>
      </c>
      <c r="U67" s="423">
        <v>89</v>
      </c>
      <c r="V67" s="423">
        <v>1023</v>
      </c>
      <c r="W67" s="423">
        <v>110</v>
      </c>
      <c r="X67" s="423">
        <v>764</v>
      </c>
      <c r="Y67" s="423">
        <v>22</v>
      </c>
      <c r="Z67" s="294">
        <f t="shared" si="0"/>
        <v>17948</v>
      </c>
    </row>
    <row r="68" spans="1:26">
      <c r="A68" s="64" t="str">
        <f t="shared" si="1"/>
        <v>BirthsEthnicPacific peoples</v>
      </c>
      <c r="B68" s="58" t="s">
        <v>50</v>
      </c>
      <c r="C68" s="58" t="s">
        <v>145</v>
      </c>
      <c r="D68" s="531" t="s">
        <v>403</v>
      </c>
      <c r="E68" s="423">
        <v>73</v>
      </c>
      <c r="F68" s="423">
        <v>917</v>
      </c>
      <c r="G68" s="423">
        <v>1223</v>
      </c>
      <c r="H68" s="423">
        <v>2792</v>
      </c>
      <c r="I68" s="423">
        <v>244</v>
      </c>
      <c r="J68" s="423">
        <v>59</v>
      </c>
      <c r="K68" s="423">
        <v>75</v>
      </c>
      <c r="L68" s="423">
        <v>18</v>
      </c>
      <c r="M68" s="423">
        <v>132</v>
      </c>
      <c r="N68" s="423">
        <v>20</v>
      </c>
      <c r="O68" s="423">
        <v>133</v>
      </c>
      <c r="P68" s="423">
        <v>32</v>
      </c>
      <c r="Q68" s="423">
        <v>430</v>
      </c>
      <c r="R68" s="423">
        <v>229</v>
      </c>
      <c r="S68" s="423">
        <v>21</v>
      </c>
      <c r="T68" s="423">
        <v>50</v>
      </c>
      <c r="U68" s="423">
        <v>8</v>
      </c>
      <c r="V68" s="423">
        <v>314</v>
      </c>
      <c r="W68" s="423">
        <v>19</v>
      </c>
      <c r="X68" s="423">
        <v>124</v>
      </c>
      <c r="Y68" s="423">
        <v>42</v>
      </c>
      <c r="Z68" s="294">
        <f t="shared" si="0"/>
        <v>6955</v>
      </c>
    </row>
    <row r="69" spans="1:26">
      <c r="A69" s="64" t="str">
        <f t="shared" ref="A69:A97" si="4">B69&amp;C69&amp;D69</f>
        <v>BirthsEthnicAsian</v>
      </c>
      <c r="B69" s="58" t="s">
        <v>50</v>
      </c>
      <c r="C69" s="58" t="s">
        <v>145</v>
      </c>
      <c r="D69" s="531" t="s">
        <v>551</v>
      </c>
      <c r="E69" s="423">
        <v>74</v>
      </c>
      <c r="F69" s="423">
        <v>1843</v>
      </c>
      <c r="G69" s="423">
        <v>1898</v>
      </c>
      <c r="H69" s="423">
        <v>1703</v>
      </c>
      <c r="I69" s="423">
        <v>500</v>
      </c>
      <c r="J69" s="423">
        <v>73</v>
      </c>
      <c r="K69" s="423">
        <v>195</v>
      </c>
      <c r="L69" s="423">
        <v>23</v>
      </c>
      <c r="M69" s="423">
        <v>103</v>
      </c>
      <c r="N69" s="423">
        <v>93</v>
      </c>
      <c r="O69" s="423">
        <v>156</v>
      </c>
      <c r="P69" s="423">
        <v>25</v>
      </c>
      <c r="Q69" s="423">
        <v>567</v>
      </c>
      <c r="R69" s="423">
        <v>249</v>
      </c>
      <c r="S69" s="423">
        <v>12</v>
      </c>
      <c r="T69" s="423">
        <v>88</v>
      </c>
      <c r="U69" s="423">
        <v>15</v>
      </c>
      <c r="V69" s="423">
        <v>687</v>
      </c>
      <c r="W69" s="423">
        <v>25</v>
      </c>
      <c r="X69" s="423">
        <v>203</v>
      </c>
      <c r="Y69" s="423">
        <v>81</v>
      </c>
      <c r="Z69" s="294">
        <f t="shared" ref="Z69:Z97" si="5">SUM(E69:Y69)</f>
        <v>8613</v>
      </c>
    </row>
    <row r="70" spans="1:26" s="531" customFormat="1">
      <c r="A70" s="64" t="str">
        <f t="shared" ref="A70" si="6">B70&amp;C70&amp;D70</f>
        <v>BirthsEthnicEuropean or Other</v>
      </c>
      <c r="B70" s="531" t="s">
        <v>50</v>
      </c>
      <c r="C70" s="531" t="s">
        <v>145</v>
      </c>
      <c r="D70" s="531" t="s">
        <v>552</v>
      </c>
      <c r="E70" s="423">
        <v>797</v>
      </c>
      <c r="F70" s="423">
        <v>3704</v>
      </c>
      <c r="G70" s="423">
        <v>2568</v>
      </c>
      <c r="H70" s="423">
        <v>1782</v>
      </c>
      <c r="I70" s="423">
        <v>2544</v>
      </c>
      <c r="J70" s="423">
        <v>503</v>
      </c>
      <c r="K70" s="423">
        <v>1332</v>
      </c>
      <c r="L70" s="423">
        <v>190</v>
      </c>
      <c r="M70" s="423">
        <v>975</v>
      </c>
      <c r="N70" s="423">
        <v>947</v>
      </c>
      <c r="O70" s="423">
        <v>1076</v>
      </c>
      <c r="P70" s="423">
        <v>393</v>
      </c>
      <c r="Q70" s="423">
        <v>2034</v>
      </c>
      <c r="R70" s="423">
        <v>953</v>
      </c>
      <c r="S70" s="423">
        <v>292</v>
      </c>
      <c r="T70" s="423">
        <v>1066</v>
      </c>
      <c r="U70" s="423">
        <v>307</v>
      </c>
      <c r="V70" s="423">
        <v>4008</v>
      </c>
      <c r="W70" s="423">
        <v>472</v>
      </c>
      <c r="X70" s="423">
        <v>2529</v>
      </c>
      <c r="Y70" s="423">
        <v>47</v>
      </c>
      <c r="Z70" s="294">
        <f t="shared" si="5"/>
        <v>28519</v>
      </c>
    </row>
    <row r="71" spans="1:26">
      <c r="A71" s="64" t="str">
        <f t="shared" si="4"/>
        <v>BirthsMatAge&lt;20</v>
      </c>
      <c r="B71" s="58" t="s">
        <v>50</v>
      </c>
      <c r="C71" s="58" t="s">
        <v>144</v>
      </c>
      <c r="D71" s="432" t="s">
        <v>438</v>
      </c>
      <c r="E71" s="423">
        <v>244</v>
      </c>
      <c r="F71" s="423">
        <v>288</v>
      </c>
      <c r="G71" s="423">
        <v>212</v>
      </c>
      <c r="H71" s="423">
        <v>697</v>
      </c>
      <c r="I71" s="423">
        <v>442</v>
      </c>
      <c r="J71" s="423">
        <v>145</v>
      </c>
      <c r="K71" s="423">
        <v>282</v>
      </c>
      <c r="L71" s="423">
        <v>80</v>
      </c>
      <c r="M71" s="423">
        <v>182</v>
      </c>
      <c r="N71" s="423">
        <v>94</v>
      </c>
      <c r="O71" s="423">
        <v>159</v>
      </c>
      <c r="P71" s="423">
        <v>92</v>
      </c>
      <c r="Q71" s="423">
        <v>150</v>
      </c>
      <c r="R71" s="423">
        <v>132</v>
      </c>
      <c r="S71" s="423">
        <v>47</v>
      </c>
      <c r="T71" s="423">
        <v>83</v>
      </c>
      <c r="U71" s="423">
        <v>39</v>
      </c>
      <c r="V71" s="423">
        <v>277</v>
      </c>
      <c r="W71" s="423">
        <v>36</v>
      </c>
      <c r="X71" s="423">
        <v>194</v>
      </c>
      <c r="Y71" s="423">
        <v>6</v>
      </c>
      <c r="Z71" s="294">
        <f t="shared" si="5"/>
        <v>3881</v>
      </c>
    </row>
    <row r="72" spans="1:26">
      <c r="A72" s="64" t="str">
        <f t="shared" si="4"/>
        <v>BirthsMatAge20-24</v>
      </c>
      <c r="B72" s="58" t="s">
        <v>50</v>
      </c>
      <c r="C72" s="58" t="s">
        <v>144</v>
      </c>
      <c r="D72" s="58" t="s">
        <v>155</v>
      </c>
      <c r="E72" s="423">
        <v>625</v>
      </c>
      <c r="F72" s="423">
        <v>1056</v>
      </c>
      <c r="G72" s="423">
        <v>776</v>
      </c>
      <c r="H72" s="423">
        <v>1966</v>
      </c>
      <c r="I72" s="423">
        <v>1227</v>
      </c>
      <c r="J72" s="423">
        <v>396</v>
      </c>
      <c r="K72" s="423">
        <v>650</v>
      </c>
      <c r="L72" s="423">
        <v>176</v>
      </c>
      <c r="M72" s="423">
        <v>558</v>
      </c>
      <c r="N72" s="423">
        <v>313</v>
      </c>
      <c r="O72" s="423">
        <v>515</v>
      </c>
      <c r="P72" s="423">
        <v>238</v>
      </c>
      <c r="Q72" s="423">
        <v>468</v>
      </c>
      <c r="R72" s="423">
        <v>392</v>
      </c>
      <c r="S72" s="423">
        <v>115</v>
      </c>
      <c r="T72" s="423">
        <v>256</v>
      </c>
      <c r="U72" s="423">
        <v>96</v>
      </c>
      <c r="V72" s="423">
        <v>956</v>
      </c>
      <c r="W72" s="423">
        <v>131</v>
      </c>
      <c r="X72" s="423">
        <v>596</v>
      </c>
      <c r="Y72" s="423">
        <v>24</v>
      </c>
      <c r="Z72" s="294">
        <f t="shared" si="5"/>
        <v>11530</v>
      </c>
    </row>
    <row r="73" spans="1:26">
      <c r="A73" s="64" t="str">
        <f t="shared" si="4"/>
        <v>BirthsMatAge25-29</v>
      </c>
      <c r="B73" s="58" t="s">
        <v>50</v>
      </c>
      <c r="C73" s="58" t="s">
        <v>144</v>
      </c>
      <c r="D73" s="58" t="s">
        <v>156</v>
      </c>
      <c r="E73" s="423">
        <v>599</v>
      </c>
      <c r="F73" s="423">
        <v>2085</v>
      </c>
      <c r="G73" s="423">
        <v>1436</v>
      </c>
      <c r="H73" s="423">
        <v>2382</v>
      </c>
      <c r="I73" s="423">
        <v>1484</v>
      </c>
      <c r="J73" s="423">
        <v>389</v>
      </c>
      <c r="K73" s="423">
        <v>773</v>
      </c>
      <c r="L73" s="423">
        <v>191</v>
      </c>
      <c r="M73" s="423">
        <v>536</v>
      </c>
      <c r="N73" s="423">
        <v>457</v>
      </c>
      <c r="O73" s="423">
        <v>633</v>
      </c>
      <c r="P73" s="423">
        <v>212</v>
      </c>
      <c r="Q73" s="423">
        <v>794</v>
      </c>
      <c r="R73" s="423">
        <v>505</v>
      </c>
      <c r="S73" s="423">
        <v>136</v>
      </c>
      <c r="T73" s="423">
        <v>409</v>
      </c>
      <c r="U73" s="423">
        <v>98</v>
      </c>
      <c r="V73" s="423">
        <v>1568</v>
      </c>
      <c r="W73" s="423">
        <v>175</v>
      </c>
      <c r="X73" s="423">
        <v>929</v>
      </c>
      <c r="Y73" s="423">
        <v>72</v>
      </c>
      <c r="Z73" s="294">
        <f t="shared" si="5"/>
        <v>15863</v>
      </c>
    </row>
    <row r="74" spans="1:26">
      <c r="A74" s="64" t="str">
        <f t="shared" si="4"/>
        <v>BirthsMatAge30-34</v>
      </c>
      <c r="B74" s="58" t="s">
        <v>50</v>
      </c>
      <c r="C74" s="58" t="s">
        <v>144</v>
      </c>
      <c r="D74" s="58" t="s">
        <v>157</v>
      </c>
      <c r="E74" s="423">
        <v>510</v>
      </c>
      <c r="F74" s="423">
        <v>2644</v>
      </c>
      <c r="G74" s="423">
        <v>2217</v>
      </c>
      <c r="H74" s="423">
        <v>2182</v>
      </c>
      <c r="I74" s="423">
        <v>1419</v>
      </c>
      <c r="J74" s="423">
        <v>331</v>
      </c>
      <c r="K74" s="423">
        <v>729</v>
      </c>
      <c r="L74" s="423">
        <v>158</v>
      </c>
      <c r="M74" s="423">
        <v>565</v>
      </c>
      <c r="N74" s="423">
        <v>410</v>
      </c>
      <c r="O74" s="423">
        <v>521</v>
      </c>
      <c r="P74" s="423">
        <v>168</v>
      </c>
      <c r="Q74" s="423">
        <v>1275</v>
      </c>
      <c r="R74" s="423">
        <v>599</v>
      </c>
      <c r="S74" s="423">
        <v>126</v>
      </c>
      <c r="T74" s="423">
        <v>447</v>
      </c>
      <c r="U74" s="423">
        <v>100</v>
      </c>
      <c r="V74" s="423">
        <v>1883</v>
      </c>
      <c r="W74" s="423">
        <v>177</v>
      </c>
      <c r="X74" s="423">
        <v>1118</v>
      </c>
      <c r="Y74" s="423">
        <v>56</v>
      </c>
      <c r="Z74" s="294">
        <f t="shared" si="5"/>
        <v>17635</v>
      </c>
    </row>
    <row r="75" spans="1:26">
      <c r="A75" s="64" t="str">
        <f t="shared" si="4"/>
        <v>BirthsMatAge35-39</v>
      </c>
      <c r="B75" s="58" t="s">
        <v>50</v>
      </c>
      <c r="C75" s="58" t="s">
        <v>144</v>
      </c>
      <c r="D75" s="58" t="s">
        <v>158</v>
      </c>
      <c r="E75" s="423">
        <v>327</v>
      </c>
      <c r="F75" s="423">
        <v>1493</v>
      </c>
      <c r="G75" s="423">
        <v>1512</v>
      </c>
      <c r="H75" s="423">
        <v>1176</v>
      </c>
      <c r="I75" s="423">
        <v>740</v>
      </c>
      <c r="J75" s="423">
        <v>200</v>
      </c>
      <c r="K75" s="423">
        <v>435</v>
      </c>
      <c r="L75" s="423">
        <v>95</v>
      </c>
      <c r="M75" s="423">
        <v>369</v>
      </c>
      <c r="N75" s="423">
        <v>223</v>
      </c>
      <c r="O75" s="423">
        <v>281</v>
      </c>
      <c r="P75" s="423">
        <v>97</v>
      </c>
      <c r="Q75" s="423">
        <v>909</v>
      </c>
      <c r="R75" s="423">
        <v>333</v>
      </c>
      <c r="S75" s="423">
        <v>65</v>
      </c>
      <c r="T75" s="423">
        <v>289</v>
      </c>
      <c r="U75" s="423">
        <v>69</v>
      </c>
      <c r="V75" s="423">
        <v>1099</v>
      </c>
      <c r="W75" s="423">
        <v>94</v>
      </c>
      <c r="X75" s="423">
        <v>625</v>
      </c>
      <c r="Y75" s="423">
        <v>29</v>
      </c>
      <c r="Z75" s="294">
        <f t="shared" si="5"/>
        <v>10460</v>
      </c>
    </row>
    <row r="76" spans="1:26">
      <c r="A76" s="64" t="str">
        <f t="shared" si="4"/>
        <v>BirthsMatAge40+</v>
      </c>
      <c r="B76" s="58" t="s">
        <v>50</v>
      </c>
      <c r="C76" s="58" t="s">
        <v>144</v>
      </c>
      <c r="D76" s="58" t="s">
        <v>159</v>
      </c>
      <c r="E76" s="423">
        <v>82</v>
      </c>
      <c r="F76" s="423">
        <v>387</v>
      </c>
      <c r="G76" s="423">
        <v>403</v>
      </c>
      <c r="H76" s="423">
        <v>345</v>
      </c>
      <c r="I76" s="423">
        <v>173</v>
      </c>
      <c r="J76" s="423">
        <v>56</v>
      </c>
      <c r="K76" s="423">
        <v>109</v>
      </c>
      <c r="L76" s="423">
        <v>21</v>
      </c>
      <c r="M76" s="423">
        <v>83</v>
      </c>
      <c r="N76" s="423">
        <v>56</v>
      </c>
      <c r="O76" s="423">
        <v>73</v>
      </c>
      <c r="P76" s="423">
        <v>38</v>
      </c>
      <c r="Q76" s="423">
        <v>237</v>
      </c>
      <c r="R76" s="423">
        <v>80</v>
      </c>
      <c r="S76" s="423">
        <v>24</v>
      </c>
      <c r="T76" s="423">
        <v>57</v>
      </c>
      <c r="U76" s="423">
        <v>17</v>
      </c>
      <c r="V76" s="423">
        <v>249</v>
      </c>
      <c r="W76" s="423">
        <v>13</v>
      </c>
      <c r="X76" s="423">
        <v>158</v>
      </c>
      <c r="Y76" s="423">
        <v>5</v>
      </c>
      <c r="Z76" s="294">
        <f t="shared" si="5"/>
        <v>2666</v>
      </c>
    </row>
    <row r="77" spans="1:26">
      <c r="A77" s="64" t="str">
        <f t="shared" si="4"/>
        <v>BirthsMatAgeUnknown</v>
      </c>
      <c r="B77" s="58" t="s">
        <v>50</v>
      </c>
      <c r="C77" s="58" t="s">
        <v>144</v>
      </c>
      <c r="D77" s="68" t="s">
        <v>69</v>
      </c>
      <c r="E77" s="423"/>
      <c r="F77" s="423"/>
      <c r="G77" s="423"/>
      <c r="H77" s="423"/>
      <c r="I77" s="423"/>
      <c r="J77" s="423"/>
      <c r="K77" s="423"/>
      <c r="L77" s="423"/>
      <c r="M77" s="423"/>
      <c r="N77" s="423"/>
      <c r="O77" s="423"/>
      <c r="P77" s="423"/>
      <c r="Q77" s="423"/>
      <c r="R77" s="423"/>
      <c r="S77" s="423"/>
      <c r="T77" s="423"/>
      <c r="U77" s="423"/>
      <c r="V77" s="423"/>
      <c r="W77" s="423"/>
      <c r="X77" s="423"/>
      <c r="Y77" s="423"/>
      <c r="Z77" s="294">
        <f t="shared" si="5"/>
        <v>0</v>
      </c>
    </row>
    <row r="78" spans="1:26">
      <c r="A78" s="64" t="str">
        <f t="shared" si="4"/>
        <v>BirthsDepQuin1</v>
      </c>
      <c r="B78" s="58" t="s">
        <v>50</v>
      </c>
      <c r="C78" s="67" t="s">
        <v>146</v>
      </c>
      <c r="D78" s="67">
        <v>1</v>
      </c>
      <c r="E78" s="423">
        <v>71</v>
      </c>
      <c r="F78" s="423">
        <v>1574</v>
      </c>
      <c r="G78" s="423">
        <v>747</v>
      </c>
      <c r="H78" s="423">
        <v>1235</v>
      </c>
      <c r="I78" s="423">
        <v>629</v>
      </c>
      <c r="J78" s="423">
        <v>182</v>
      </c>
      <c r="K78" s="423">
        <v>54</v>
      </c>
      <c r="L78" s="423">
        <v>30</v>
      </c>
      <c r="M78" s="423">
        <v>178</v>
      </c>
      <c r="N78" s="423">
        <v>128</v>
      </c>
      <c r="O78" s="423">
        <v>166</v>
      </c>
      <c r="P78" s="423">
        <v>53</v>
      </c>
      <c r="Q78" s="423">
        <v>1212</v>
      </c>
      <c r="R78" s="423">
        <v>372</v>
      </c>
      <c r="S78" s="423">
        <v>62</v>
      </c>
      <c r="T78" s="423">
        <v>183</v>
      </c>
      <c r="U78" s="423">
        <v>26</v>
      </c>
      <c r="V78" s="423">
        <v>1401</v>
      </c>
      <c r="W78" s="423">
        <v>51</v>
      </c>
      <c r="X78" s="423">
        <v>825</v>
      </c>
      <c r="Y78" s="423"/>
      <c r="Z78" s="294">
        <f t="shared" si="5"/>
        <v>9179</v>
      </c>
    </row>
    <row r="79" spans="1:26">
      <c r="A79" s="64" t="str">
        <f t="shared" si="4"/>
        <v>BirthsDepQuin2</v>
      </c>
      <c r="B79" s="58" t="s">
        <v>50</v>
      </c>
      <c r="C79" s="67" t="s">
        <v>146</v>
      </c>
      <c r="D79" s="67">
        <v>2</v>
      </c>
      <c r="E79" s="423">
        <v>240</v>
      </c>
      <c r="F79" s="423">
        <v>1735</v>
      </c>
      <c r="G79" s="423">
        <v>1194</v>
      </c>
      <c r="H79" s="423">
        <v>605</v>
      </c>
      <c r="I79" s="423">
        <v>577</v>
      </c>
      <c r="J79" s="423">
        <v>154</v>
      </c>
      <c r="K79" s="423">
        <v>518</v>
      </c>
      <c r="L79" s="423">
        <v>62</v>
      </c>
      <c r="M79" s="423">
        <v>370</v>
      </c>
      <c r="N79" s="423">
        <v>167</v>
      </c>
      <c r="O79" s="423">
        <v>374</v>
      </c>
      <c r="P79" s="423">
        <v>105</v>
      </c>
      <c r="Q79" s="423">
        <v>676</v>
      </c>
      <c r="R79" s="423">
        <v>134</v>
      </c>
      <c r="S79" s="423">
        <v>97</v>
      </c>
      <c r="T79" s="423">
        <v>435</v>
      </c>
      <c r="U79" s="423">
        <v>75</v>
      </c>
      <c r="V79" s="423">
        <v>1342</v>
      </c>
      <c r="W79" s="423">
        <v>172</v>
      </c>
      <c r="X79" s="423">
        <v>916</v>
      </c>
      <c r="Y79" s="423"/>
      <c r="Z79" s="294">
        <f t="shared" si="5"/>
        <v>9948</v>
      </c>
    </row>
    <row r="80" spans="1:26">
      <c r="A80" s="64" t="str">
        <f t="shared" si="4"/>
        <v>BirthsDepQuin3</v>
      </c>
      <c r="B80" s="58" t="s">
        <v>50</v>
      </c>
      <c r="C80" s="67" t="s">
        <v>146</v>
      </c>
      <c r="D80" s="67">
        <v>3</v>
      </c>
      <c r="E80" s="423">
        <v>422</v>
      </c>
      <c r="F80" s="423">
        <v>1602</v>
      </c>
      <c r="G80" s="423">
        <v>1363</v>
      </c>
      <c r="H80" s="423">
        <v>1138</v>
      </c>
      <c r="I80" s="423">
        <v>1207</v>
      </c>
      <c r="J80" s="423">
        <v>249</v>
      </c>
      <c r="K80" s="423">
        <v>641</v>
      </c>
      <c r="L80" s="423">
        <v>104</v>
      </c>
      <c r="M80" s="423">
        <v>295</v>
      </c>
      <c r="N80" s="423">
        <v>485</v>
      </c>
      <c r="O80" s="423">
        <v>480</v>
      </c>
      <c r="P80" s="423">
        <v>67</v>
      </c>
      <c r="Q80" s="423">
        <v>924</v>
      </c>
      <c r="R80" s="423">
        <v>322</v>
      </c>
      <c r="S80" s="423">
        <v>42</v>
      </c>
      <c r="T80" s="423">
        <v>379</v>
      </c>
      <c r="U80" s="423">
        <v>99</v>
      </c>
      <c r="V80" s="423">
        <v>957</v>
      </c>
      <c r="W80" s="423">
        <v>166</v>
      </c>
      <c r="X80" s="423">
        <v>713</v>
      </c>
      <c r="Y80" s="423"/>
      <c r="Z80" s="294">
        <f t="shared" si="5"/>
        <v>11655</v>
      </c>
    </row>
    <row r="81" spans="1:26">
      <c r="A81" s="64" t="str">
        <f t="shared" si="4"/>
        <v>BirthsDepQuin4</v>
      </c>
      <c r="B81" s="58" t="s">
        <v>50</v>
      </c>
      <c r="C81" s="67" t="s">
        <v>146</v>
      </c>
      <c r="D81" s="67">
        <v>4</v>
      </c>
      <c r="E81" s="423">
        <v>657</v>
      </c>
      <c r="F81" s="423">
        <v>2452</v>
      </c>
      <c r="G81" s="423">
        <v>1543</v>
      </c>
      <c r="H81" s="423">
        <v>872</v>
      </c>
      <c r="I81" s="423">
        <v>1509</v>
      </c>
      <c r="J81" s="423">
        <v>291</v>
      </c>
      <c r="K81" s="423">
        <v>889</v>
      </c>
      <c r="L81" s="423">
        <v>35</v>
      </c>
      <c r="M81" s="423">
        <v>551</v>
      </c>
      <c r="N81" s="423">
        <v>581</v>
      </c>
      <c r="O81" s="423">
        <v>534</v>
      </c>
      <c r="P81" s="423">
        <v>282</v>
      </c>
      <c r="Q81" s="423">
        <v>184</v>
      </c>
      <c r="R81" s="423">
        <v>753</v>
      </c>
      <c r="S81" s="423">
        <v>235</v>
      </c>
      <c r="T81" s="423">
        <v>444</v>
      </c>
      <c r="U81" s="423">
        <v>109</v>
      </c>
      <c r="V81" s="423">
        <v>1423</v>
      </c>
      <c r="W81" s="423">
        <v>214</v>
      </c>
      <c r="X81" s="423">
        <v>832</v>
      </c>
      <c r="Y81" s="423"/>
      <c r="Z81" s="294">
        <f t="shared" si="5"/>
        <v>14390</v>
      </c>
    </row>
    <row r="82" spans="1:26">
      <c r="A82" s="64" t="str">
        <f t="shared" si="4"/>
        <v>BirthsDepQuin5</v>
      </c>
      <c r="B82" s="58" t="s">
        <v>50</v>
      </c>
      <c r="C82" s="67" t="s">
        <v>146</v>
      </c>
      <c r="D82" s="67">
        <v>5</v>
      </c>
      <c r="E82" s="423">
        <v>997</v>
      </c>
      <c r="F82" s="423">
        <v>589</v>
      </c>
      <c r="G82" s="423">
        <v>1707</v>
      </c>
      <c r="H82" s="423">
        <v>4898</v>
      </c>
      <c r="I82" s="423">
        <v>1563</v>
      </c>
      <c r="J82" s="423">
        <v>641</v>
      </c>
      <c r="K82" s="423">
        <v>876</v>
      </c>
      <c r="L82" s="423">
        <v>490</v>
      </c>
      <c r="M82" s="423">
        <v>899</v>
      </c>
      <c r="N82" s="423">
        <v>192</v>
      </c>
      <c r="O82" s="423">
        <v>628</v>
      </c>
      <c r="P82" s="423">
        <v>338</v>
      </c>
      <c r="Q82" s="423">
        <v>837</v>
      </c>
      <c r="R82" s="423">
        <v>460</v>
      </c>
      <c r="S82" s="423">
        <v>77</v>
      </c>
      <c r="T82" s="423">
        <v>100</v>
      </c>
      <c r="U82" s="423">
        <v>110</v>
      </c>
      <c r="V82" s="423">
        <v>909</v>
      </c>
      <c r="W82" s="423">
        <v>23</v>
      </c>
      <c r="X82" s="423">
        <v>334</v>
      </c>
      <c r="Y82" s="423"/>
      <c r="Z82" s="294">
        <f t="shared" si="5"/>
        <v>16668</v>
      </c>
    </row>
    <row r="83" spans="1:26">
      <c r="A83" s="64" t="str">
        <f t="shared" si="4"/>
        <v>BirthsDepQuinUnknown</v>
      </c>
      <c r="B83" s="58" t="s">
        <v>50</v>
      </c>
      <c r="C83" s="67" t="s">
        <v>146</v>
      </c>
      <c r="D83" s="67" t="s">
        <v>69</v>
      </c>
      <c r="E83" s="423"/>
      <c r="F83" s="423">
        <v>1</v>
      </c>
      <c r="G83" s="423">
        <v>2</v>
      </c>
      <c r="H83" s="423"/>
      <c r="I83" s="423"/>
      <c r="J83" s="423"/>
      <c r="K83" s="423"/>
      <c r="L83" s="423"/>
      <c r="M83" s="423"/>
      <c r="N83" s="423"/>
      <c r="O83" s="423"/>
      <c r="P83" s="423"/>
      <c r="Q83" s="423"/>
      <c r="R83" s="423"/>
      <c r="S83" s="423"/>
      <c r="T83" s="423"/>
      <c r="U83" s="423"/>
      <c r="V83" s="423"/>
      <c r="W83" s="423"/>
      <c r="X83" s="423"/>
      <c r="Y83" s="423">
        <v>192</v>
      </c>
      <c r="Z83" s="294">
        <f t="shared" si="5"/>
        <v>195</v>
      </c>
    </row>
    <row r="84" spans="1:26">
      <c r="A84" s="64" t="str">
        <f t="shared" si="4"/>
        <v>BirthsGest&lt;32</v>
      </c>
      <c r="B84" s="58" t="s">
        <v>50</v>
      </c>
      <c r="C84" s="66" t="s">
        <v>160</v>
      </c>
      <c r="D84" s="432" t="s">
        <v>118</v>
      </c>
      <c r="E84" s="423">
        <v>32</v>
      </c>
      <c r="F84" s="423">
        <v>78</v>
      </c>
      <c r="G84" s="423">
        <v>67</v>
      </c>
      <c r="H84" s="423">
        <v>144</v>
      </c>
      <c r="I84" s="423">
        <v>70</v>
      </c>
      <c r="J84" s="423">
        <v>20</v>
      </c>
      <c r="K84" s="423">
        <v>31</v>
      </c>
      <c r="L84" s="423">
        <v>7</v>
      </c>
      <c r="M84" s="423">
        <v>27</v>
      </c>
      <c r="N84" s="423">
        <v>17</v>
      </c>
      <c r="O84" s="423">
        <v>29</v>
      </c>
      <c r="P84" s="423">
        <v>20</v>
      </c>
      <c r="Q84" s="423">
        <v>54</v>
      </c>
      <c r="R84" s="423">
        <v>15</v>
      </c>
      <c r="S84" s="423">
        <v>8</v>
      </c>
      <c r="T84" s="423">
        <v>20</v>
      </c>
      <c r="U84" s="423">
        <v>6</v>
      </c>
      <c r="V84" s="423">
        <v>75</v>
      </c>
      <c r="W84" s="423">
        <v>4</v>
      </c>
      <c r="X84" s="423">
        <v>46</v>
      </c>
      <c r="Y84" s="423">
        <v>5</v>
      </c>
      <c r="Z84" s="294">
        <f t="shared" si="5"/>
        <v>775</v>
      </c>
    </row>
    <row r="85" spans="1:26">
      <c r="A85" s="64" t="str">
        <f t="shared" si="4"/>
        <v>BirthsGest32-36</v>
      </c>
      <c r="B85" s="58" t="s">
        <v>50</v>
      </c>
      <c r="C85" s="66" t="s">
        <v>160</v>
      </c>
      <c r="D85" s="68" t="s">
        <v>161</v>
      </c>
      <c r="E85" s="423">
        <v>127</v>
      </c>
      <c r="F85" s="423">
        <v>516</v>
      </c>
      <c r="G85" s="423">
        <v>401</v>
      </c>
      <c r="H85" s="423">
        <v>557</v>
      </c>
      <c r="I85" s="423">
        <v>342</v>
      </c>
      <c r="J85" s="423">
        <v>94</v>
      </c>
      <c r="K85" s="423">
        <v>191</v>
      </c>
      <c r="L85" s="423">
        <v>29</v>
      </c>
      <c r="M85" s="423">
        <v>166</v>
      </c>
      <c r="N85" s="423">
        <v>111</v>
      </c>
      <c r="O85" s="423">
        <v>146</v>
      </c>
      <c r="P85" s="423">
        <v>48</v>
      </c>
      <c r="Q85" s="423">
        <v>261</v>
      </c>
      <c r="R85" s="423">
        <v>125</v>
      </c>
      <c r="S85" s="423">
        <v>28</v>
      </c>
      <c r="T85" s="423">
        <v>71</v>
      </c>
      <c r="U85" s="423">
        <v>27</v>
      </c>
      <c r="V85" s="423">
        <v>432</v>
      </c>
      <c r="W85" s="423">
        <v>36</v>
      </c>
      <c r="X85" s="423">
        <v>218</v>
      </c>
      <c r="Y85" s="423">
        <v>9</v>
      </c>
      <c r="Z85" s="294">
        <f t="shared" si="5"/>
        <v>3935</v>
      </c>
    </row>
    <row r="86" spans="1:26">
      <c r="A86" s="64" t="str">
        <f t="shared" si="4"/>
        <v>BirthsGest37-41</v>
      </c>
      <c r="B86" s="58" t="s">
        <v>50</v>
      </c>
      <c r="C86" s="66" t="s">
        <v>160</v>
      </c>
      <c r="D86" s="68" t="s">
        <v>162</v>
      </c>
      <c r="E86" s="423">
        <v>2191</v>
      </c>
      <c r="F86" s="423">
        <v>7130</v>
      </c>
      <c r="G86" s="423">
        <v>5980</v>
      </c>
      <c r="H86" s="423">
        <v>7808</v>
      </c>
      <c r="I86" s="423">
        <v>4807</v>
      </c>
      <c r="J86" s="423">
        <v>1376</v>
      </c>
      <c r="K86" s="423">
        <v>2698</v>
      </c>
      <c r="L86" s="423">
        <v>668</v>
      </c>
      <c r="M86" s="423">
        <v>1974</v>
      </c>
      <c r="N86" s="423">
        <v>1393</v>
      </c>
      <c r="O86" s="423">
        <v>1965</v>
      </c>
      <c r="P86" s="423">
        <v>749</v>
      </c>
      <c r="Q86" s="423">
        <v>3477</v>
      </c>
      <c r="R86" s="423">
        <v>1876</v>
      </c>
      <c r="S86" s="423">
        <v>461</v>
      </c>
      <c r="T86" s="423">
        <v>1426</v>
      </c>
      <c r="U86" s="423">
        <v>372</v>
      </c>
      <c r="V86" s="423">
        <v>5438</v>
      </c>
      <c r="W86" s="423">
        <v>577</v>
      </c>
      <c r="X86" s="423">
        <v>3287</v>
      </c>
      <c r="Y86" s="423">
        <v>172</v>
      </c>
      <c r="Z86" s="294">
        <f t="shared" si="5"/>
        <v>55825</v>
      </c>
    </row>
    <row r="87" spans="1:26">
      <c r="A87" s="64" t="str">
        <f t="shared" si="4"/>
        <v>BirthsGest42+</v>
      </c>
      <c r="B87" s="58" t="s">
        <v>50</v>
      </c>
      <c r="C87" s="66" t="s">
        <v>160</v>
      </c>
      <c r="D87" s="68" t="s">
        <v>163</v>
      </c>
      <c r="E87" s="423">
        <v>35</v>
      </c>
      <c r="F87" s="423">
        <v>229</v>
      </c>
      <c r="G87" s="423">
        <v>105</v>
      </c>
      <c r="H87" s="423">
        <v>236</v>
      </c>
      <c r="I87" s="423">
        <v>264</v>
      </c>
      <c r="J87" s="423">
        <v>27</v>
      </c>
      <c r="K87" s="423">
        <v>56</v>
      </c>
      <c r="L87" s="423">
        <v>17</v>
      </c>
      <c r="M87" s="423">
        <v>126</v>
      </c>
      <c r="N87" s="423">
        <v>32</v>
      </c>
      <c r="O87" s="423">
        <v>41</v>
      </c>
      <c r="P87" s="423">
        <v>28</v>
      </c>
      <c r="Q87" s="423">
        <v>40</v>
      </c>
      <c r="R87" s="423">
        <v>25</v>
      </c>
      <c r="S87" s="423">
        <v>16</v>
      </c>
      <c r="T87" s="423">
        <v>24</v>
      </c>
      <c r="U87" s="423">
        <v>14</v>
      </c>
      <c r="V87" s="423">
        <v>87</v>
      </c>
      <c r="W87" s="423">
        <v>9</v>
      </c>
      <c r="X87" s="423">
        <v>67</v>
      </c>
      <c r="Y87" s="423">
        <v>3</v>
      </c>
      <c r="Z87" s="294">
        <f t="shared" si="5"/>
        <v>1481</v>
      </c>
    </row>
    <row r="88" spans="1:26">
      <c r="A88" s="64" t="str">
        <f t="shared" si="4"/>
        <v>BirthsGestUnknown</v>
      </c>
      <c r="B88" s="58" t="s">
        <v>50</v>
      </c>
      <c r="C88" s="66" t="s">
        <v>160</v>
      </c>
      <c r="D88" s="68" t="s">
        <v>69</v>
      </c>
      <c r="E88" s="423">
        <v>2</v>
      </c>
      <c r="F88" s="423"/>
      <c r="G88" s="423">
        <v>3</v>
      </c>
      <c r="H88" s="423">
        <v>3</v>
      </c>
      <c r="I88" s="423">
        <v>2</v>
      </c>
      <c r="J88" s="423"/>
      <c r="K88" s="423">
        <v>2</v>
      </c>
      <c r="L88" s="423"/>
      <c r="M88" s="423"/>
      <c r="N88" s="423"/>
      <c r="O88" s="423">
        <v>1</v>
      </c>
      <c r="P88" s="423"/>
      <c r="Q88" s="423">
        <v>1</v>
      </c>
      <c r="R88" s="423"/>
      <c r="S88" s="423"/>
      <c r="T88" s="423"/>
      <c r="U88" s="423"/>
      <c r="V88" s="423"/>
      <c r="W88" s="423"/>
      <c r="X88" s="423">
        <v>2</v>
      </c>
      <c r="Y88" s="423">
        <v>3</v>
      </c>
      <c r="Z88" s="294">
        <f t="shared" si="5"/>
        <v>19</v>
      </c>
    </row>
    <row r="89" spans="1:26">
      <c r="A89" s="64" t="str">
        <f t="shared" si="4"/>
        <v>BirthsBirthweight1 Extremely low</v>
      </c>
      <c r="B89" s="58" t="s">
        <v>50</v>
      </c>
      <c r="C89" s="66" t="s">
        <v>1</v>
      </c>
      <c r="D89" s="68" t="s">
        <v>164</v>
      </c>
      <c r="E89" s="422">
        <v>12</v>
      </c>
      <c r="F89" s="422">
        <v>25</v>
      </c>
      <c r="G89" s="422">
        <v>32</v>
      </c>
      <c r="H89" s="422">
        <v>56</v>
      </c>
      <c r="I89" s="422">
        <v>35</v>
      </c>
      <c r="J89" s="422">
        <v>5</v>
      </c>
      <c r="K89" s="422">
        <v>12</v>
      </c>
      <c r="L89" s="422">
        <v>2</v>
      </c>
      <c r="M89" s="422">
        <v>10</v>
      </c>
      <c r="N89" s="422">
        <v>4</v>
      </c>
      <c r="O89" s="422">
        <v>16</v>
      </c>
      <c r="P89" s="422">
        <v>6</v>
      </c>
      <c r="Q89" s="422">
        <v>19</v>
      </c>
      <c r="R89" s="422">
        <v>3</v>
      </c>
      <c r="S89" s="422">
        <v>3</v>
      </c>
      <c r="T89" s="422">
        <v>5</v>
      </c>
      <c r="U89" s="422">
        <v>3</v>
      </c>
      <c r="V89" s="422">
        <v>23</v>
      </c>
      <c r="W89" s="422">
        <v>1</v>
      </c>
      <c r="X89" s="422">
        <v>16</v>
      </c>
      <c r="Y89" s="422">
        <v>3</v>
      </c>
      <c r="Z89" s="294">
        <f t="shared" si="5"/>
        <v>291</v>
      </c>
    </row>
    <row r="90" spans="1:26">
      <c r="A90" s="64" t="str">
        <f t="shared" si="4"/>
        <v>BirthsBirthweight2 Very low</v>
      </c>
      <c r="B90" s="58" t="s">
        <v>50</v>
      </c>
      <c r="C90" s="66" t="s">
        <v>1</v>
      </c>
      <c r="D90" s="68" t="s">
        <v>165</v>
      </c>
      <c r="E90" s="422">
        <v>16</v>
      </c>
      <c r="F90" s="422">
        <v>42</v>
      </c>
      <c r="G90" s="422">
        <v>28</v>
      </c>
      <c r="H90" s="422">
        <v>53</v>
      </c>
      <c r="I90" s="422">
        <v>33</v>
      </c>
      <c r="J90" s="422">
        <v>13</v>
      </c>
      <c r="K90" s="422">
        <v>16</v>
      </c>
      <c r="L90" s="422">
        <v>3</v>
      </c>
      <c r="M90" s="422">
        <v>13</v>
      </c>
      <c r="N90" s="422">
        <v>17</v>
      </c>
      <c r="O90" s="422">
        <v>11</v>
      </c>
      <c r="P90" s="422">
        <v>6</v>
      </c>
      <c r="Q90" s="422">
        <v>17</v>
      </c>
      <c r="R90" s="422">
        <v>7</v>
      </c>
      <c r="S90" s="422">
        <v>4</v>
      </c>
      <c r="T90" s="422">
        <v>9</v>
      </c>
      <c r="U90" s="422">
        <v>1</v>
      </c>
      <c r="V90" s="422">
        <v>42</v>
      </c>
      <c r="W90" s="422">
        <v>2</v>
      </c>
      <c r="X90" s="422">
        <v>21</v>
      </c>
      <c r="Y90" s="422">
        <v>2</v>
      </c>
      <c r="Z90" s="294">
        <f t="shared" si="5"/>
        <v>356</v>
      </c>
    </row>
    <row r="91" spans="1:26">
      <c r="A91" s="64" t="str">
        <f t="shared" si="4"/>
        <v>BirthsBirthweight3 Low</v>
      </c>
      <c r="B91" s="58" t="s">
        <v>50</v>
      </c>
      <c r="C91" s="66" t="s">
        <v>1</v>
      </c>
      <c r="D91" s="68" t="s">
        <v>166</v>
      </c>
      <c r="E91" s="422">
        <v>129</v>
      </c>
      <c r="F91" s="422">
        <v>370</v>
      </c>
      <c r="G91" s="422">
        <v>340</v>
      </c>
      <c r="H91" s="422">
        <v>447</v>
      </c>
      <c r="I91" s="422">
        <v>304</v>
      </c>
      <c r="J91" s="422">
        <v>91</v>
      </c>
      <c r="K91" s="422">
        <v>155</v>
      </c>
      <c r="L91" s="422">
        <v>41</v>
      </c>
      <c r="M91" s="422">
        <v>139</v>
      </c>
      <c r="N91" s="422">
        <v>82</v>
      </c>
      <c r="O91" s="422">
        <v>91</v>
      </c>
      <c r="P91" s="422">
        <v>47</v>
      </c>
      <c r="Q91" s="422">
        <v>205</v>
      </c>
      <c r="R91" s="422">
        <v>102</v>
      </c>
      <c r="S91" s="422">
        <v>17</v>
      </c>
      <c r="T91" s="422">
        <v>63</v>
      </c>
      <c r="U91" s="422">
        <v>23</v>
      </c>
      <c r="V91" s="422">
        <v>308</v>
      </c>
      <c r="W91" s="422">
        <v>24</v>
      </c>
      <c r="X91" s="422">
        <v>155</v>
      </c>
      <c r="Y91" s="422">
        <v>11</v>
      </c>
      <c r="Z91" s="294">
        <f t="shared" si="5"/>
        <v>3144</v>
      </c>
    </row>
    <row r="92" spans="1:26">
      <c r="A92" s="64" t="str">
        <f t="shared" si="4"/>
        <v>BirthsBirthweight4 Normal</v>
      </c>
      <c r="B92" s="58" t="s">
        <v>50</v>
      </c>
      <c r="C92" s="66" t="s">
        <v>1</v>
      </c>
      <c r="D92" s="68" t="s">
        <v>167</v>
      </c>
      <c r="E92" s="422">
        <v>2143</v>
      </c>
      <c r="F92" s="422">
        <v>7333</v>
      </c>
      <c r="G92" s="422">
        <v>6015</v>
      </c>
      <c r="H92" s="422">
        <v>7960</v>
      </c>
      <c r="I92" s="422">
        <v>4939</v>
      </c>
      <c r="J92" s="422">
        <v>1365</v>
      </c>
      <c r="K92" s="422">
        <v>2718</v>
      </c>
      <c r="L92" s="422">
        <v>660</v>
      </c>
      <c r="M92" s="422">
        <v>2064</v>
      </c>
      <c r="N92" s="422">
        <v>1409</v>
      </c>
      <c r="O92" s="422">
        <v>1988</v>
      </c>
      <c r="P92" s="422">
        <v>760</v>
      </c>
      <c r="Q92" s="422">
        <v>3501</v>
      </c>
      <c r="R92" s="422">
        <v>1869</v>
      </c>
      <c r="S92" s="422">
        <v>473</v>
      </c>
      <c r="T92" s="422">
        <v>1421</v>
      </c>
      <c r="U92" s="422">
        <v>376</v>
      </c>
      <c r="V92" s="422">
        <v>5508</v>
      </c>
      <c r="W92" s="422">
        <v>574</v>
      </c>
      <c r="X92" s="422">
        <v>3330</v>
      </c>
      <c r="Y92" s="422">
        <v>168</v>
      </c>
      <c r="Z92" s="294">
        <f t="shared" si="5"/>
        <v>56574</v>
      </c>
    </row>
    <row r="93" spans="1:26">
      <c r="A93" s="64" t="str">
        <f t="shared" si="4"/>
        <v>BirthsBirthweight5 High</v>
      </c>
      <c r="B93" s="58" t="s">
        <v>50</v>
      </c>
      <c r="C93" s="66" t="s">
        <v>1</v>
      </c>
      <c r="D93" s="68" t="s">
        <v>168</v>
      </c>
      <c r="E93" s="422">
        <v>84</v>
      </c>
      <c r="F93" s="422">
        <v>180</v>
      </c>
      <c r="G93" s="422">
        <v>136</v>
      </c>
      <c r="H93" s="422">
        <v>225</v>
      </c>
      <c r="I93" s="422">
        <v>170</v>
      </c>
      <c r="J93" s="422">
        <v>43</v>
      </c>
      <c r="K93" s="422">
        <v>76</v>
      </c>
      <c r="L93" s="422">
        <v>15</v>
      </c>
      <c r="M93" s="422">
        <v>67</v>
      </c>
      <c r="N93" s="422">
        <v>41</v>
      </c>
      <c r="O93" s="422">
        <v>74</v>
      </c>
      <c r="P93" s="422">
        <v>26</v>
      </c>
      <c r="Q93" s="422">
        <v>91</v>
      </c>
      <c r="R93" s="422">
        <v>60</v>
      </c>
      <c r="S93" s="422">
        <v>16</v>
      </c>
      <c r="T93" s="422">
        <v>43</v>
      </c>
      <c r="U93" s="422">
        <v>16</v>
      </c>
      <c r="V93" s="422">
        <v>151</v>
      </c>
      <c r="W93" s="422">
        <v>25</v>
      </c>
      <c r="X93" s="422">
        <v>97</v>
      </c>
      <c r="Y93" s="422">
        <v>6</v>
      </c>
      <c r="Z93" s="294">
        <f t="shared" si="5"/>
        <v>1642</v>
      </c>
    </row>
    <row r="94" spans="1:26">
      <c r="A94" s="64" t="str">
        <f t="shared" si="4"/>
        <v>BirthsBirthweight9 Unknown</v>
      </c>
      <c r="B94" s="58" t="s">
        <v>50</v>
      </c>
      <c r="C94" s="66" t="s">
        <v>1</v>
      </c>
      <c r="D94" s="68" t="s">
        <v>169</v>
      </c>
      <c r="E94" s="422">
        <v>3</v>
      </c>
      <c r="F94" s="422">
        <v>3</v>
      </c>
      <c r="G94" s="422">
        <v>5</v>
      </c>
      <c r="H94" s="422">
        <v>7</v>
      </c>
      <c r="I94" s="422">
        <v>4</v>
      </c>
      <c r="J94" s="422"/>
      <c r="K94" s="422">
        <v>1</v>
      </c>
      <c r="L94" s="422"/>
      <c r="M94" s="422"/>
      <c r="N94" s="422"/>
      <c r="O94" s="422">
        <v>2</v>
      </c>
      <c r="P94" s="422"/>
      <c r="Q94" s="422"/>
      <c r="R94" s="422"/>
      <c r="S94" s="422"/>
      <c r="T94" s="422"/>
      <c r="U94" s="422"/>
      <c r="V94" s="422"/>
      <c r="W94" s="422"/>
      <c r="X94" s="422">
        <v>1</v>
      </c>
      <c r="Y94" s="422">
        <v>2</v>
      </c>
      <c r="Z94" s="294">
        <f t="shared" si="5"/>
        <v>28</v>
      </c>
    </row>
    <row r="95" spans="1:26">
      <c r="A95" s="64" t="str">
        <f t="shared" si="4"/>
        <v>BirthsOverallTotal</v>
      </c>
      <c r="B95" s="58" t="s">
        <v>50</v>
      </c>
      <c r="C95" s="65" t="s">
        <v>117</v>
      </c>
      <c r="D95" s="71" t="s">
        <v>48</v>
      </c>
      <c r="E95" s="423">
        <v>2387</v>
      </c>
      <c r="F95" s="423">
        <v>7953</v>
      </c>
      <c r="G95" s="423">
        <v>6556</v>
      </c>
      <c r="H95" s="423">
        <v>8748</v>
      </c>
      <c r="I95" s="423">
        <v>5485</v>
      </c>
      <c r="J95" s="423">
        <v>1517</v>
      </c>
      <c r="K95" s="423">
        <v>2978</v>
      </c>
      <c r="L95" s="423">
        <v>721</v>
      </c>
      <c r="M95" s="423">
        <v>2293</v>
      </c>
      <c r="N95" s="423">
        <v>1553</v>
      </c>
      <c r="O95" s="423">
        <v>2182</v>
      </c>
      <c r="P95" s="423">
        <v>845</v>
      </c>
      <c r="Q95" s="423">
        <v>3833</v>
      </c>
      <c r="R95" s="423">
        <v>2041</v>
      </c>
      <c r="S95" s="423">
        <v>513</v>
      </c>
      <c r="T95" s="423">
        <v>1541</v>
      </c>
      <c r="U95" s="423">
        <v>419</v>
      </c>
      <c r="V95" s="423">
        <v>6032</v>
      </c>
      <c r="W95" s="423">
        <v>626</v>
      </c>
      <c r="X95" s="423">
        <v>3620</v>
      </c>
      <c r="Y95" s="423">
        <v>192</v>
      </c>
      <c r="Z95" s="294">
        <f t="shared" si="5"/>
        <v>62035</v>
      </c>
    </row>
    <row r="96" spans="1:26">
      <c r="A96" s="64" t="str">
        <f t="shared" si="4"/>
        <v>FetalOverallTotal</v>
      </c>
      <c r="B96" s="58" t="s">
        <v>51</v>
      </c>
      <c r="C96" s="65" t="s">
        <v>117</v>
      </c>
      <c r="D96" s="71" t="s">
        <v>48</v>
      </c>
      <c r="E96" s="423">
        <v>21</v>
      </c>
      <c r="F96" s="423">
        <v>58</v>
      </c>
      <c r="G96" s="423">
        <v>51</v>
      </c>
      <c r="H96" s="423">
        <v>68</v>
      </c>
      <c r="I96" s="423">
        <v>43</v>
      </c>
      <c r="J96" s="423">
        <v>11</v>
      </c>
      <c r="K96" s="423">
        <v>19</v>
      </c>
      <c r="L96" s="423">
        <v>4</v>
      </c>
      <c r="M96" s="423">
        <v>13</v>
      </c>
      <c r="N96" s="423">
        <v>6</v>
      </c>
      <c r="O96" s="423">
        <v>17</v>
      </c>
      <c r="P96" s="423">
        <v>13</v>
      </c>
      <c r="Q96" s="423">
        <v>28</v>
      </c>
      <c r="R96" s="423">
        <v>11</v>
      </c>
      <c r="S96" s="423">
        <v>4</v>
      </c>
      <c r="T96" s="423">
        <v>7</v>
      </c>
      <c r="U96" s="423">
        <v>1</v>
      </c>
      <c r="V96" s="423">
        <v>44</v>
      </c>
      <c r="W96" s="423">
        <v>3</v>
      </c>
      <c r="X96" s="423">
        <v>22</v>
      </c>
      <c r="Y96" s="423">
        <v>4</v>
      </c>
      <c r="Z96" s="294">
        <f t="shared" si="5"/>
        <v>448</v>
      </c>
    </row>
    <row r="97" spans="1:26">
      <c r="A97" s="64" t="str">
        <f t="shared" si="4"/>
        <v>InfantOverallTotal</v>
      </c>
      <c r="B97" s="58" t="s">
        <v>52</v>
      </c>
      <c r="C97" s="65" t="s">
        <v>117</v>
      </c>
      <c r="D97" s="71" t="s">
        <v>48</v>
      </c>
      <c r="E97" s="423">
        <v>15</v>
      </c>
      <c r="F97" s="423">
        <v>18</v>
      </c>
      <c r="G97" s="423">
        <v>40</v>
      </c>
      <c r="H97" s="423">
        <v>57</v>
      </c>
      <c r="I97" s="423">
        <v>36</v>
      </c>
      <c r="J97" s="423">
        <v>7</v>
      </c>
      <c r="K97" s="423">
        <v>17</v>
      </c>
      <c r="L97" s="423">
        <v>4</v>
      </c>
      <c r="M97" s="423">
        <v>6</v>
      </c>
      <c r="N97" s="423">
        <v>8</v>
      </c>
      <c r="O97" s="423">
        <v>10</v>
      </c>
      <c r="P97" s="423">
        <v>9</v>
      </c>
      <c r="Q97" s="423">
        <v>13</v>
      </c>
      <c r="R97" s="423">
        <v>7</v>
      </c>
      <c r="S97" s="422">
        <v>0</v>
      </c>
      <c r="T97" s="423">
        <v>4</v>
      </c>
      <c r="U97" s="423">
        <v>2</v>
      </c>
      <c r="V97" s="423">
        <v>24</v>
      </c>
      <c r="W97" s="423">
        <v>1</v>
      </c>
      <c r="X97" s="423">
        <v>15</v>
      </c>
      <c r="Y97" s="423">
        <v>1</v>
      </c>
      <c r="Z97" s="294">
        <f t="shared" si="5"/>
        <v>294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46"/>
  <sheetViews>
    <sheetView zoomScaleNormal="100" workbookViewId="0">
      <pane ySplit="3" topLeftCell="A4" activePane="bottomLeft" state="frozen"/>
      <selection activeCell="F28" sqref="F28"/>
      <selection pane="bottomLeft" activeCell="A3" sqref="A3"/>
    </sheetView>
  </sheetViews>
  <sheetFormatPr defaultRowHeight="15"/>
  <cols>
    <col min="1" max="1" width="148" style="153" customWidth="1"/>
    <col min="2" max="3" width="1.85546875" style="153" customWidth="1"/>
    <col min="4" max="4" width="27.42578125" style="153" customWidth="1"/>
    <col min="5" max="16384" width="9.140625" style="153"/>
  </cols>
  <sheetData>
    <row r="1" spans="1:8">
      <c r="A1" s="115"/>
      <c r="B1" s="115"/>
      <c r="C1" s="115"/>
      <c r="D1" s="115"/>
      <c r="F1" s="83"/>
      <c r="G1" s="115"/>
      <c r="H1" s="116"/>
    </row>
    <row r="2" spans="1:8">
      <c r="A2" s="115"/>
      <c r="B2" s="115"/>
      <c r="C2" s="115"/>
      <c r="D2" s="83"/>
      <c r="E2" s="83"/>
      <c r="F2" s="83"/>
      <c r="G2" s="83"/>
    </row>
    <row r="3" spans="1:8" ht="20.25">
      <c r="A3" s="476" t="s">
        <v>429</v>
      </c>
      <c r="B3" s="476"/>
      <c r="C3" s="476"/>
    </row>
    <row r="4" spans="1:8" s="460" customFormat="1" ht="12.75">
      <c r="A4" s="459"/>
      <c r="B4" s="459"/>
      <c r="C4" s="459"/>
    </row>
    <row r="5" spans="1:8">
      <c r="A5" s="477" t="s">
        <v>120</v>
      </c>
      <c r="B5" s="477"/>
      <c r="C5" s="477"/>
      <c r="D5" s="455"/>
    </row>
    <row r="6" spans="1:8" ht="25.5">
      <c r="A6" s="450" t="s">
        <v>564</v>
      </c>
      <c r="B6" s="450"/>
      <c r="C6" s="450"/>
      <c r="D6" s="7"/>
      <c r="E6" s="86"/>
    </row>
    <row r="7" spans="1:8" ht="25.5">
      <c r="A7" s="450" t="s">
        <v>517</v>
      </c>
      <c r="B7" s="450"/>
      <c r="C7" s="450"/>
      <c r="D7" s="7"/>
    </row>
    <row r="8" spans="1:8" ht="25.5">
      <c r="A8" s="450" t="s">
        <v>531</v>
      </c>
      <c r="B8" s="450"/>
      <c r="C8" s="450"/>
      <c r="D8" s="7"/>
    </row>
    <row r="9" spans="1:8" ht="25.5">
      <c r="A9" s="450" t="s">
        <v>532</v>
      </c>
      <c r="B9" s="450"/>
      <c r="C9" s="450"/>
      <c r="D9" s="7"/>
    </row>
    <row r="10" spans="1:8">
      <c r="A10" s="477" t="s">
        <v>79</v>
      </c>
      <c r="B10" s="477"/>
      <c r="C10" s="477"/>
      <c r="D10" s="7"/>
    </row>
    <row r="11" spans="1:8" ht="38.25">
      <c r="A11" s="450" t="s">
        <v>557</v>
      </c>
      <c r="B11" s="450"/>
      <c r="C11" s="450"/>
    </row>
    <row r="12" spans="1:8" ht="39">
      <c r="A12" s="452" t="s">
        <v>554</v>
      </c>
      <c r="B12" s="452"/>
      <c r="C12" s="452"/>
      <c r="D12" s="455"/>
    </row>
    <row r="13" spans="1:8" ht="38.25">
      <c r="A13" s="450" t="s">
        <v>555</v>
      </c>
      <c r="B13" s="450"/>
      <c r="C13" s="450"/>
      <c r="D13" s="457"/>
      <c r="F13" s="429"/>
    </row>
    <row r="14" spans="1:8" ht="38.25">
      <c r="A14" s="450" t="s">
        <v>556</v>
      </c>
      <c r="B14" s="450"/>
      <c r="C14" s="450"/>
      <c r="D14" s="7"/>
    </row>
    <row r="15" spans="1:8">
      <c r="A15" s="477" t="s">
        <v>200</v>
      </c>
      <c r="B15" s="477"/>
      <c r="C15" s="477"/>
      <c r="D15" s="7"/>
    </row>
    <row r="16" spans="1:8" ht="38.25">
      <c r="A16" s="450" t="s">
        <v>518</v>
      </c>
      <c r="B16" s="450"/>
      <c r="C16" s="450"/>
      <c r="D16" s="7"/>
    </row>
    <row r="17" spans="1:4" ht="38.25">
      <c r="A17" s="450" t="s">
        <v>530</v>
      </c>
      <c r="B17" s="450"/>
      <c r="C17" s="450"/>
      <c r="D17" s="7"/>
    </row>
    <row r="18" spans="1:4" ht="38.25">
      <c r="A18" s="450" t="s">
        <v>519</v>
      </c>
      <c r="B18" s="450"/>
      <c r="C18" s="450"/>
      <c r="D18" s="458"/>
    </row>
    <row r="19" spans="1:4" ht="25.5">
      <c r="A19" s="450" t="s">
        <v>577</v>
      </c>
      <c r="B19" s="450"/>
      <c r="C19" s="450"/>
      <c r="D19" s="7"/>
    </row>
    <row r="20" spans="1:4">
      <c r="A20" s="477" t="s">
        <v>520</v>
      </c>
      <c r="B20" s="477"/>
      <c r="C20" s="477"/>
      <c r="D20" s="7"/>
    </row>
    <row r="21" spans="1:4" ht="38.25">
      <c r="A21" s="450" t="s">
        <v>521</v>
      </c>
      <c r="B21" s="450"/>
      <c r="C21" s="450"/>
      <c r="D21" s="7"/>
    </row>
    <row r="22" spans="1:4" ht="51">
      <c r="A22" s="450" t="s">
        <v>529</v>
      </c>
      <c r="B22" s="450"/>
      <c r="C22" s="450"/>
      <c r="D22" s="7"/>
    </row>
    <row r="23" spans="1:4">
      <c r="A23" s="477" t="s">
        <v>130</v>
      </c>
      <c r="B23" s="477"/>
      <c r="C23" s="477"/>
      <c r="D23" s="455"/>
    </row>
    <row r="24" spans="1:4" ht="25.5">
      <c r="A24" s="450" t="s">
        <v>522</v>
      </c>
      <c r="B24" s="450"/>
      <c r="C24" s="450"/>
      <c r="D24" s="7"/>
    </row>
    <row r="25" spans="1:4" ht="25.5">
      <c r="A25" s="450" t="s">
        <v>523</v>
      </c>
      <c r="B25" s="450"/>
      <c r="C25" s="450"/>
      <c r="D25" s="7"/>
    </row>
    <row r="26" spans="1:4">
      <c r="A26" s="477" t="s">
        <v>1</v>
      </c>
      <c r="B26" s="477"/>
      <c r="C26" s="477"/>
      <c r="D26" s="7"/>
    </row>
    <row r="27" spans="1:4" ht="25.5">
      <c r="A27" s="456" t="s">
        <v>524</v>
      </c>
      <c r="B27" s="456"/>
      <c r="C27" s="456"/>
      <c r="D27" s="7"/>
    </row>
    <row r="28" spans="1:4">
      <c r="A28" s="477" t="s">
        <v>400</v>
      </c>
      <c r="B28" s="477"/>
      <c r="C28" s="477"/>
      <c r="D28" s="450"/>
    </row>
    <row r="29" spans="1:4" ht="25.5">
      <c r="A29" s="451" t="s">
        <v>578</v>
      </c>
      <c r="B29" s="451"/>
      <c r="C29" s="451"/>
      <c r="D29" s="450"/>
    </row>
    <row r="30" spans="1:4" ht="38.25">
      <c r="A30" s="451" t="s">
        <v>559</v>
      </c>
      <c r="B30" s="451"/>
      <c r="C30" s="451"/>
      <c r="D30" s="455"/>
    </row>
    <row r="31" spans="1:4" ht="38.25">
      <c r="A31" s="451" t="s">
        <v>560</v>
      </c>
      <c r="B31" s="451"/>
      <c r="C31" s="451"/>
      <c r="D31" s="7"/>
    </row>
    <row r="32" spans="1:4">
      <c r="A32" s="477" t="s">
        <v>3</v>
      </c>
      <c r="B32" s="477"/>
      <c r="C32" s="477"/>
      <c r="D32" s="456"/>
    </row>
    <row r="33" spans="1:4" ht="38.25">
      <c r="A33" s="450" t="s">
        <v>558</v>
      </c>
      <c r="B33" s="450"/>
      <c r="C33" s="450"/>
      <c r="D33" s="7"/>
    </row>
    <row r="34" spans="1:4" ht="25.5">
      <c r="A34" s="450" t="s">
        <v>525</v>
      </c>
      <c r="B34" s="450"/>
      <c r="C34" s="450"/>
      <c r="D34" s="7"/>
    </row>
    <row r="35" spans="1:4" ht="38.25">
      <c r="A35" s="450" t="s">
        <v>526</v>
      </c>
      <c r="B35" s="450"/>
      <c r="C35" s="450"/>
      <c r="D35" s="7"/>
    </row>
    <row r="36" spans="1:4" ht="25.5">
      <c r="A36" s="450" t="s">
        <v>527</v>
      </c>
      <c r="B36" s="450"/>
      <c r="C36" s="450"/>
      <c r="D36" s="7"/>
    </row>
    <row r="37" spans="1:4">
      <c r="A37" s="477" t="s">
        <v>393</v>
      </c>
      <c r="B37" s="477"/>
      <c r="C37" s="477"/>
      <c r="D37" s="7"/>
    </row>
    <row r="38" spans="1:4" ht="38.25">
      <c r="A38" s="450" t="s">
        <v>528</v>
      </c>
      <c r="B38" s="450"/>
      <c r="C38" s="450"/>
      <c r="D38" s="7"/>
    </row>
    <row r="39" spans="1:4" ht="25.5">
      <c r="A39" s="450" t="s">
        <v>537</v>
      </c>
      <c r="B39" s="450"/>
      <c r="C39" s="450"/>
      <c r="D39" s="7"/>
    </row>
    <row r="40" spans="1:4" ht="38.25">
      <c r="A40" s="450" t="s">
        <v>561</v>
      </c>
      <c r="B40" s="450"/>
      <c r="C40" s="450"/>
      <c r="D40" s="7"/>
    </row>
    <row r="42" spans="1:4" ht="23.25">
      <c r="A42" s="497" t="s">
        <v>583</v>
      </c>
    </row>
    <row r="46" spans="1:4">
      <c r="A46" s="385"/>
      <c r="B46" s="385"/>
      <c r="C46" s="385"/>
    </row>
  </sheetData>
  <pageMargins left="0.70866141732283472" right="0.70866141732283472" top="0.74803149606299213" bottom="0.74803149606299213" header="0.31496062992125984" footer="0.31496062992125984"/>
  <pageSetup paperSize="9" scale="87" fitToHeight="0" orientation="landscape" r:id="rId1"/>
  <headerFooter>
    <oddFooter>&amp;L&amp;"Arial,Regular"&amp;8&amp;K01+023Fetal and Infant Deaths 2012&amp;R&amp;"Arial,Regular"&amp;8&amp;K01+022Page &amp;P of &amp;N</oddFooter>
  </headerFooter>
  <rowBreaks count="1" manualBreakCount="1">
    <brk id="22" max="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V29"/>
  <sheetViews>
    <sheetView zoomScaleNormal="100" workbookViewId="0">
      <pane ySplit="3" topLeftCell="A4" activePane="bottomLeft" state="frozen"/>
      <selection activeCell="A25" sqref="A25"/>
      <selection pane="bottomLeft" activeCell="A3" sqref="A3"/>
    </sheetView>
  </sheetViews>
  <sheetFormatPr defaultRowHeight="15"/>
  <cols>
    <col min="1" max="1" width="15.140625" customWidth="1"/>
    <col min="2" max="16" width="9" customWidth="1"/>
    <col min="17" max="17" width="9" style="408" customWidth="1"/>
    <col min="18" max="18" width="9" customWidth="1"/>
  </cols>
  <sheetData>
    <row r="1" spans="1:22" s="5" customFormat="1">
      <c r="A1" s="81" t="s">
        <v>199</v>
      </c>
      <c r="B1" s="81" t="s">
        <v>135</v>
      </c>
      <c r="C1" s="115" t="s">
        <v>214</v>
      </c>
      <c r="E1" s="83"/>
      <c r="F1" s="81"/>
      <c r="G1" s="82"/>
      <c r="Q1" s="153"/>
    </row>
    <row r="2" spans="1:22" s="5" customFormat="1" ht="9" customHeight="1">
      <c r="A2" s="81"/>
      <c r="B2" s="82"/>
      <c r="C2" s="83"/>
      <c r="D2" s="83"/>
      <c r="E2" s="83"/>
      <c r="F2" s="83"/>
      <c r="Q2" s="153"/>
    </row>
    <row r="3" spans="1:22" s="5" customFormat="1" ht="20.25">
      <c r="A3" s="4" t="s">
        <v>120</v>
      </c>
      <c r="Q3" s="153"/>
    </row>
    <row r="5" spans="1:22" ht="24" customHeight="1">
      <c r="A5" s="624" t="str">
        <f>Contents!E5</f>
        <v xml:space="preserve">Table 1: Number and rate of deaths, by death type, 1996−2012
</v>
      </c>
      <c r="B5" s="624"/>
      <c r="C5" s="624"/>
      <c r="D5" s="624"/>
      <c r="E5" s="624"/>
      <c r="F5" s="624"/>
      <c r="G5" s="624"/>
      <c r="H5" s="624"/>
      <c r="I5" s="624"/>
      <c r="J5" s="624"/>
      <c r="K5" s="624"/>
      <c r="L5" s="624"/>
      <c r="M5" s="624"/>
      <c r="N5" s="624"/>
      <c r="O5" s="624"/>
      <c r="P5" s="624"/>
      <c r="Q5" s="624"/>
      <c r="R5" s="624"/>
    </row>
    <row r="6" spans="1:22" s="3" customFormat="1" ht="15.75" customHeight="1">
      <c r="A6" s="37" t="s">
        <v>74</v>
      </c>
      <c r="B6" s="20">
        <v>1996</v>
      </c>
      <c r="C6" s="20">
        <v>1997</v>
      </c>
      <c r="D6" s="181" t="s">
        <v>354</v>
      </c>
      <c r="E6" s="20">
        <v>1999</v>
      </c>
      <c r="F6" s="20">
        <v>2000</v>
      </c>
      <c r="G6" s="20">
        <v>2001</v>
      </c>
      <c r="H6" s="20">
        <v>2002</v>
      </c>
      <c r="I6" s="20">
        <v>2003</v>
      </c>
      <c r="J6" s="20">
        <v>2004</v>
      </c>
      <c r="K6" s="20">
        <v>2005</v>
      </c>
      <c r="L6" s="20">
        <v>2006</v>
      </c>
      <c r="M6" s="20">
        <v>2007</v>
      </c>
      <c r="N6" s="20">
        <v>2008</v>
      </c>
      <c r="O6" s="20">
        <v>2009</v>
      </c>
      <c r="P6" s="20">
        <v>2010</v>
      </c>
      <c r="Q6" s="409">
        <v>2011</v>
      </c>
      <c r="R6" s="20">
        <v>2012</v>
      </c>
    </row>
    <row r="7" spans="1:22" ht="15.75" customHeight="1">
      <c r="A7" s="39" t="s">
        <v>50</v>
      </c>
      <c r="B7" s="43"/>
      <c r="C7" s="43"/>
      <c r="D7" s="43"/>
      <c r="E7" s="43"/>
      <c r="F7" s="43"/>
      <c r="G7" s="43"/>
      <c r="H7" s="43"/>
      <c r="I7" s="43"/>
      <c r="J7" s="43"/>
      <c r="K7" s="43"/>
      <c r="L7" s="43"/>
      <c r="M7" s="43"/>
      <c r="N7" s="43"/>
      <c r="O7" s="43"/>
      <c r="P7" s="43"/>
      <c r="Q7" s="43"/>
      <c r="R7" s="43"/>
      <c r="T7" s="365"/>
      <c r="U7" s="73"/>
      <c r="V7" s="73"/>
    </row>
    <row r="8" spans="1:22" ht="15.75" customHeight="1">
      <c r="A8" s="40" t="s">
        <v>55</v>
      </c>
      <c r="B8" s="76">
        <v>57434</v>
      </c>
      <c r="C8" s="76">
        <v>57734</v>
      </c>
      <c r="D8" s="76">
        <v>55521</v>
      </c>
      <c r="E8" s="76">
        <v>57421</v>
      </c>
      <c r="F8" s="76">
        <v>56994</v>
      </c>
      <c r="G8" s="76">
        <v>56224</v>
      </c>
      <c r="H8" s="76">
        <v>54515</v>
      </c>
      <c r="I8" s="76">
        <v>56576</v>
      </c>
      <c r="J8" s="76">
        <v>58723</v>
      </c>
      <c r="K8" s="76">
        <v>58727</v>
      </c>
      <c r="L8" s="76">
        <v>60274</v>
      </c>
      <c r="M8" s="76">
        <v>65121</v>
      </c>
      <c r="N8" s="76">
        <v>65333</v>
      </c>
      <c r="O8" s="76">
        <v>63285</v>
      </c>
      <c r="P8" s="76">
        <v>64699</v>
      </c>
      <c r="Q8" s="76">
        <v>62174</v>
      </c>
      <c r="R8" s="76">
        <v>62035</v>
      </c>
      <c r="T8" s="365"/>
      <c r="U8" s="73"/>
      <c r="V8" s="73"/>
    </row>
    <row r="9" spans="1:22" ht="15.75" customHeight="1">
      <c r="A9" s="40" t="s">
        <v>48</v>
      </c>
      <c r="B9" s="76">
        <v>57850</v>
      </c>
      <c r="C9" s="76">
        <v>58154</v>
      </c>
      <c r="D9" s="76">
        <v>55866</v>
      </c>
      <c r="E9" s="76">
        <v>57849</v>
      </c>
      <c r="F9" s="76">
        <v>57363</v>
      </c>
      <c r="G9" s="76">
        <v>56611</v>
      </c>
      <c r="H9" s="76">
        <v>54905</v>
      </c>
      <c r="I9" s="76">
        <v>56969</v>
      </c>
      <c r="J9" s="76">
        <v>59231</v>
      </c>
      <c r="K9" s="76">
        <v>59130</v>
      </c>
      <c r="L9" s="76">
        <v>60683</v>
      </c>
      <c r="M9" s="76">
        <v>65592</v>
      </c>
      <c r="N9" s="76">
        <v>65888</v>
      </c>
      <c r="O9" s="76">
        <v>63767</v>
      </c>
      <c r="P9" s="76">
        <v>65170</v>
      </c>
      <c r="Q9" s="76">
        <v>62624</v>
      </c>
      <c r="R9" s="76">
        <f>R8+R11</f>
        <v>62483</v>
      </c>
      <c r="T9" s="365"/>
      <c r="U9" s="73"/>
      <c r="V9" s="73"/>
    </row>
    <row r="10" spans="1:22" s="59" customFormat="1" ht="15.75" customHeight="1">
      <c r="A10" s="69" t="s">
        <v>355</v>
      </c>
      <c r="B10" s="69"/>
      <c r="C10" s="69"/>
      <c r="D10" s="69"/>
      <c r="E10" s="69"/>
      <c r="F10" s="69"/>
      <c r="G10" s="69"/>
      <c r="H10" s="69"/>
      <c r="I10" s="69"/>
      <c r="J10" s="69"/>
      <c r="K10" s="69"/>
      <c r="L10" s="69"/>
      <c r="M10" s="69"/>
      <c r="N10" s="69"/>
      <c r="O10" s="69"/>
      <c r="P10" s="69"/>
      <c r="Q10" s="170"/>
      <c r="R10" s="69"/>
      <c r="T10" s="365"/>
    </row>
    <row r="11" spans="1:22" s="3" customFormat="1" ht="15.75" customHeight="1">
      <c r="A11" s="38" t="s">
        <v>51</v>
      </c>
      <c r="B11" s="75">
        <v>416</v>
      </c>
      <c r="C11" s="75">
        <v>420</v>
      </c>
      <c r="D11" s="75">
        <v>345</v>
      </c>
      <c r="E11" s="75">
        <v>428</v>
      </c>
      <c r="F11" s="75">
        <v>369</v>
      </c>
      <c r="G11" s="75">
        <v>387</v>
      </c>
      <c r="H11" s="75">
        <v>390</v>
      </c>
      <c r="I11" s="75">
        <v>393</v>
      </c>
      <c r="J11" s="75">
        <v>508</v>
      </c>
      <c r="K11" s="75">
        <v>403</v>
      </c>
      <c r="L11" s="75">
        <v>409</v>
      </c>
      <c r="M11" s="75">
        <v>471</v>
      </c>
      <c r="N11" s="75">
        <v>555</v>
      </c>
      <c r="O11" s="75">
        <v>482</v>
      </c>
      <c r="P11" s="75">
        <v>471</v>
      </c>
      <c r="Q11" s="75">
        <v>450</v>
      </c>
      <c r="R11" s="75">
        <v>448</v>
      </c>
      <c r="T11" s="365"/>
      <c r="U11" s="74"/>
      <c r="V11" s="74"/>
    </row>
    <row r="12" spans="1:22" s="3" customFormat="1" ht="15.75" customHeight="1">
      <c r="A12" s="38" t="s">
        <v>45</v>
      </c>
      <c r="B12" s="75">
        <v>173</v>
      </c>
      <c r="C12" s="75">
        <v>172</v>
      </c>
      <c r="D12" s="75">
        <v>137</v>
      </c>
      <c r="E12" s="75">
        <v>155</v>
      </c>
      <c r="F12" s="75">
        <v>175</v>
      </c>
      <c r="G12" s="75">
        <v>143</v>
      </c>
      <c r="H12" s="75">
        <v>185</v>
      </c>
      <c r="I12" s="75">
        <v>141</v>
      </c>
      <c r="J12" s="75">
        <v>161</v>
      </c>
      <c r="K12" s="75">
        <v>148</v>
      </c>
      <c r="L12" s="75">
        <v>137</v>
      </c>
      <c r="M12" s="75">
        <v>134</v>
      </c>
      <c r="N12" s="75">
        <v>146</v>
      </c>
      <c r="O12" s="75">
        <v>152</v>
      </c>
      <c r="P12" s="75">
        <v>191</v>
      </c>
      <c r="Q12" s="75">
        <v>172</v>
      </c>
      <c r="R12" s="75">
        <v>160</v>
      </c>
      <c r="T12" s="365"/>
      <c r="U12" s="74"/>
      <c r="V12" s="74"/>
    </row>
    <row r="13" spans="1:22" s="3" customFormat="1" ht="15.75" customHeight="1">
      <c r="A13" s="38" t="s">
        <v>46</v>
      </c>
      <c r="B13" s="75">
        <v>50</v>
      </c>
      <c r="C13" s="75">
        <v>38</v>
      </c>
      <c r="D13" s="75">
        <v>35</v>
      </c>
      <c r="E13" s="75">
        <v>26</v>
      </c>
      <c r="F13" s="75">
        <v>41</v>
      </c>
      <c r="G13" s="75">
        <v>27</v>
      </c>
      <c r="H13" s="75">
        <v>36</v>
      </c>
      <c r="I13" s="75">
        <v>43</v>
      </c>
      <c r="J13" s="75">
        <v>37</v>
      </c>
      <c r="K13" s="75">
        <v>35</v>
      </c>
      <c r="L13" s="75">
        <v>28</v>
      </c>
      <c r="M13" s="75">
        <v>32</v>
      </c>
      <c r="N13" s="75">
        <v>42</v>
      </c>
      <c r="O13" s="75">
        <v>45</v>
      </c>
      <c r="P13" s="75">
        <v>42</v>
      </c>
      <c r="Q13" s="75">
        <v>26</v>
      </c>
      <c r="R13" s="75">
        <v>34</v>
      </c>
      <c r="T13" s="365"/>
      <c r="U13" s="74"/>
      <c r="V13" s="74"/>
    </row>
    <row r="14" spans="1:22" s="3" customFormat="1" ht="15.75" customHeight="1">
      <c r="A14" s="38" t="s">
        <v>47</v>
      </c>
      <c r="B14" s="75">
        <v>194</v>
      </c>
      <c r="C14" s="75">
        <v>182</v>
      </c>
      <c r="D14" s="75">
        <v>137</v>
      </c>
      <c r="E14" s="75">
        <v>153</v>
      </c>
      <c r="F14" s="75">
        <v>143</v>
      </c>
      <c r="G14" s="75">
        <v>145</v>
      </c>
      <c r="H14" s="75">
        <v>116</v>
      </c>
      <c r="I14" s="75">
        <v>120</v>
      </c>
      <c r="J14" s="75">
        <v>149</v>
      </c>
      <c r="K14" s="75">
        <v>111</v>
      </c>
      <c r="L14" s="75">
        <v>143</v>
      </c>
      <c r="M14" s="75">
        <v>146</v>
      </c>
      <c r="N14" s="75">
        <v>136</v>
      </c>
      <c r="O14" s="75">
        <v>135</v>
      </c>
      <c r="P14" s="75">
        <v>126</v>
      </c>
      <c r="Q14" s="75">
        <v>125</v>
      </c>
      <c r="R14" s="75">
        <v>100</v>
      </c>
      <c r="T14" s="365"/>
      <c r="U14" s="74"/>
      <c r="V14" s="74"/>
    </row>
    <row r="15" spans="1:22" ht="15.75" customHeight="1">
      <c r="A15" s="40" t="s">
        <v>53</v>
      </c>
      <c r="B15" s="76">
        <v>589</v>
      </c>
      <c r="C15" s="76">
        <v>592</v>
      </c>
      <c r="D15" s="76">
        <v>482</v>
      </c>
      <c r="E15" s="76">
        <v>583</v>
      </c>
      <c r="F15" s="76">
        <v>544</v>
      </c>
      <c r="G15" s="76">
        <v>530</v>
      </c>
      <c r="H15" s="76">
        <v>575</v>
      </c>
      <c r="I15" s="76">
        <v>534</v>
      </c>
      <c r="J15" s="76">
        <v>669</v>
      </c>
      <c r="K15" s="76">
        <v>551</v>
      </c>
      <c r="L15" s="76">
        <v>546</v>
      </c>
      <c r="M15" s="76">
        <v>605</v>
      </c>
      <c r="N15" s="76">
        <v>701</v>
      </c>
      <c r="O15" s="76">
        <v>634</v>
      </c>
      <c r="P15" s="76">
        <v>662</v>
      </c>
      <c r="Q15" s="76">
        <v>622</v>
      </c>
      <c r="R15" s="76">
        <f>R11+R12</f>
        <v>608</v>
      </c>
      <c r="T15" s="365"/>
      <c r="U15" s="73"/>
      <c r="V15" s="73"/>
    </row>
    <row r="16" spans="1:22" ht="15.75" customHeight="1">
      <c r="A16" s="40" t="s">
        <v>54</v>
      </c>
      <c r="B16" s="76">
        <v>223</v>
      </c>
      <c r="C16" s="76">
        <v>210</v>
      </c>
      <c r="D16" s="76">
        <v>172</v>
      </c>
      <c r="E16" s="76">
        <v>181</v>
      </c>
      <c r="F16" s="76">
        <v>216</v>
      </c>
      <c r="G16" s="76">
        <v>170</v>
      </c>
      <c r="H16" s="76">
        <v>221</v>
      </c>
      <c r="I16" s="76">
        <v>184</v>
      </c>
      <c r="J16" s="76">
        <v>198</v>
      </c>
      <c r="K16" s="76">
        <v>183</v>
      </c>
      <c r="L16" s="76">
        <v>165</v>
      </c>
      <c r="M16" s="76">
        <v>166</v>
      </c>
      <c r="N16" s="76">
        <v>188</v>
      </c>
      <c r="O16" s="76">
        <v>197</v>
      </c>
      <c r="P16" s="76">
        <v>233</v>
      </c>
      <c r="Q16" s="76">
        <v>198</v>
      </c>
      <c r="R16" s="76">
        <f>R12+R13</f>
        <v>194</v>
      </c>
      <c r="T16" s="365"/>
      <c r="U16" s="73"/>
      <c r="V16" s="73"/>
    </row>
    <row r="17" spans="1:22" ht="15.75" customHeight="1">
      <c r="A17" s="40" t="s">
        <v>52</v>
      </c>
      <c r="B17" s="76">
        <v>417</v>
      </c>
      <c r="C17" s="76">
        <v>392</v>
      </c>
      <c r="D17" s="76">
        <v>309</v>
      </c>
      <c r="E17" s="76">
        <v>334</v>
      </c>
      <c r="F17" s="76">
        <v>359</v>
      </c>
      <c r="G17" s="76">
        <v>315</v>
      </c>
      <c r="H17" s="76">
        <v>337</v>
      </c>
      <c r="I17" s="76">
        <v>304</v>
      </c>
      <c r="J17" s="76">
        <v>347</v>
      </c>
      <c r="K17" s="76">
        <v>294</v>
      </c>
      <c r="L17" s="76">
        <v>308</v>
      </c>
      <c r="M17" s="76">
        <v>312</v>
      </c>
      <c r="N17" s="76">
        <v>324</v>
      </c>
      <c r="O17" s="76">
        <v>332</v>
      </c>
      <c r="P17" s="76">
        <v>359</v>
      </c>
      <c r="Q17" s="76">
        <v>323</v>
      </c>
      <c r="R17" s="76">
        <f>SUM(R12:R14)</f>
        <v>294</v>
      </c>
      <c r="T17" s="365"/>
      <c r="U17" s="73"/>
      <c r="V17" s="73"/>
    </row>
    <row r="18" spans="1:22" ht="15.75" customHeight="1">
      <c r="A18" s="39" t="s">
        <v>49</v>
      </c>
      <c r="B18" s="43"/>
      <c r="C18" s="43"/>
      <c r="D18" s="43"/>
      <c r="E18" s="43"/>
      <c r="F18" s="43"/>
      <c r="G18" s="43"/>
      <c r="H18" s="43"/>
      <c r="I18" s="43"/>
      <c r="J18" s="43"/>
      <c r="K18" s="43"/>
      <c r="L18" s="43"/>
      <c r="M18" s="43"/>
      <c r="N18" s="43"/>
      <c r="O18" s="43"/>
      <c r="P18" s="43"/>
      <c r="Q18" s="43"/>
      <c r="R18" s="43"/>
      <c r="T18" s="365"/>
      <c r="U18" s="73"/>
      <c r="V18" s="73"/>
    </row>
    <row r="19" spans="1:22" ht="15.75" customHeight="1">
      <c r="A19" s="41" t="s">
        <v>356</v>
      </c>
      <c r="B19" s="44">
        <v>7.1910112359550569</v>
      </c>
      <c r="C19" s="44">
        <v>7.2222031158647724</v>
      </c>
      <c r="D19" s="44">
        <v>5.9325239880317771</v>
      </c>
      <c r="E19" s="44">
        <v>7.3985721447216024</v>
      </c>
      <c r="F19" s="44">
        <v>6.4327179540818999</v>
      </c>
      <c r="G19" s="44">
        <v>6.8361272544205196</v>
      </c>
      <c r="H19" s="44">
        <v>7.103178216920135</v>
      </c>
      <c r="I19" s="44">
        <v>6.8984886517228672</v>
      </c>
      <c r="J19" s="44">
        <v>8.5765899613378114</v>
      </c>
      <c r="K19" s="44">
        <v>6.8154912903771354</v>
      </c>
      <c r="L19" s="44">
        <v>6.7399436415470557</v>
      </c>
      <c r="M19" s="44">
        <v>7.1807537504573729</v>
      </c>
      <c r="N19" s="44">
        <v>8.4233851384167071</v>
      </c>
      <c r="O19" s="44">
        <v>7.5587686420876006</v>
      </c>
      <c r="P19" s="44">
        <v>7.2272518029768298</v>
      </c>
      <c r="Q19" s="44">
        <v>7.185743484925907</v>
      </c>
      <c r="R19" s="478">
        <v>7.1699502264615971</v>
      </c>
      <c r="T19" s="365"/>
      <c r="U19" s="73"/>
      <c r="V19" s="73"/>
    </row>
    <row r="20" spans="1:22" ht="15.75" customHeight="1">
      <c r="A20" s="41" t="s">
        <v>357</v>
      </c>
      <c r="B20" s="44">
        <v>10.181503889369058</v>
      </c>
      <c r="C20" s="44">
        <v>10.179867249028442</v>
      </c>
      <c r="D20" s="44">
        <v>8.2883378615400485</v>
      </c>
      <c r="E20" s="44">
        <v>10.077961589655828</v>
      </c>
      <c r="F20" s="44">
        <v>9.4834649512752112</v>
      </c>
      <c r="G20" s="44">
        <v>9.3621381003691866</v>
      </c>
      <c r="H20" s="44">
        <v>10.472634550587378</v>
      </c>
      <c r="I20" s="44">
        <v>9.3735189313486273</v>
      </c>
      <c r="J20" s="44">
        <v>11.29476118924212</v>
      </c>
      <c r="K20" s="44">
        <v>9.3184508709622857</v>
      </c>
      <c r="L20" s="44">
        <v>8.9975775752681972</v>
      </c>
      <c r="M20" s="44">
        <v>9.2236858153433356</v>
      </c>
      <c r="N20" s="44">
        <v>10.639266634288489</v>
      </c>
      <c r="O20" s="44">
        <v>9.942446720090329</v>
      </c>
      <c r="P20" s="44">
        <v>10.158048181678687</v>
      </c>
      <c r="Q20" s="44">
        <v>9.9322943280531426</v>
      </c>
      <c r="R20" s="478">
        <v>9.7306467359121687</v>
      </c>
      <c r="T20" s="365"/>
      <c r="U20" s="73"/>
      <c r="V20" s="73"/>
    </row>
    <row r="21" spans="1:22" ht="15.75" customHeight="1">
      <c r="A21" s="41" t="s">
        <v>358</v>
      </c>
      <c r="B21" s="44">
        <v>3.882717554062054</v>
      </c>
      <c r="C21" s="44">
        <v>3.6373713929400355</v>
      </c>
      <c r="D21" s="44">
        <v>2.9791803789794571</v>
      </c>
      <c r="E21" s="44">
        <v>3.1521568764041032</v>
      </c>
      <c r="F21" s="44">
        <v>3.7898726181703335</v>
      </c>
      <c r="G21" s="44">
        <v>3.0236198064883322</v>
      </c>
      <c r="H21" s="44">
        <v>4.0539301109786301</v>
      </c>
      <c r="I21" s="44">
        <v>3.252262443438914</v>
      </c>
      <c r="J21" s="44">
        <v>3.3717623418422082</v>
      </c>
      <c r="K21" s="44">
        <v>3.1161135423229518</v>
      </c>
      <c r="L21" s="44">
        <v>2.7374987556823838</v>
      </c>
      <c r="M21" s="44">
        <v>2.5491009044701403</v>
      </c>
      <c r="N21" s="44">
        <v>2.8775657018658256</v>
      </c>
      <c r="O21" s="44">
        <v>3.1129019514892944</v>
      </c>
      <c r="P21" s="44">
        <v>3.6012921374364364</v>
      </c>
      <c r="Q21" s="44">
        <v>3.1846109306140833</v>
      </c>
      <c r="R21" s="478">
        <v>3.1272668654791649</v>
      </c>
      <c r="T21" s="365"/>
      <c r="U21" s="73"/>
      <c r="V21" s="73"/>
    </row>
    <row r="22" spans="1:22" s="152" customFormat="1" ht="15.75" customHeight="1">
      <c r="A22" s="41" t="s">
        <v>359</v>
      </c>
      <c r="B22" s="44">
        <v>3.3777901591391855</v>
      </c>
      <c r="C22" s="44">
        <v>3.1523885405480305</v>
      </c>
      <c r="D22" s="44">
        <v>2.3729518134894514</v>
      </c>
      <c r="E22" s="44">
        <v>2.6645303982863413</v>
      </c>
      <c r="F22" s="44">
        <v>2.5090360388812858</v>
      </c>
      <c r="G22" s="44">
        <v>2.5789698349459305</v>
      </c>
      <c r="H22" s="44">
        <v>2.1278547188847106</v>
      </c>
      <c r="I22" s="44">
        <v>2.1210407239819005</v>
      </c>
      <c r="J22" s="44">
        <v>2.5373363077499449</v>
      </c>
      <c r="K22" s="44">
        <v>1.8901016568188398</v>
      </c>
      <c r="L22" s="44">
        <v>2.3724989215913994</v>
      </c>
      <c r="M22" s="44">
        <v>2.2419803135701231</v>
      </c>
      <c r="N22" s="44">
        <v>2.081643273690172</v>
      </c>
      <c r="O22" s="44">
        <v>2.133206921071344</v>
      </c>
      <c r="P22" s="44">
        <v>1.9474798683132661</v>
      </c>
      <c r="Q22" s="44">
        <v>2.0104866986200016</v>
      </c>
      <c r="R22" s="478">
        <v>1.6119932296284356</v>
      </c>
      <c r="T22" s="365"/>
      <c r="U22" s="73"/>
      <c r="V22" s="73"/>
    </row>
    <row r="23" spans="1:22" ht="15.75" customHeight="1">
      <c r="A23" s="42" t="s">
        <v>360</v>
      </c>
      <c r="B23" s="45">
        <v>7.2605077132012399</v>
      </c>
      <c r="C23" s="45">
        <v>6.7897599334880656</v>
      </c>
      <c r="D23" s="45">
        <v>5.3521321924689085</v>
      </c>
      <c r="E23" s="45">
        <v>5.8166872746904437</v>
      </c>
      <c r="F23" s="45">
        <v>6.2989086570516193</v>
      </c>
      <c r="G23" s="45">
        <v>5.6025896414342631</v>
      </c>
      <c r="H23" s="45">
        <v>6.1817848298633402</v>
      </c>
      <c r="I23" s="45">
        <v>5.373303167420814</v>
      </c>
      <c r="J23" s="45">
        <v>5.9090986495921536</v>
      </c>
      <c r="K23" s="45">
        <v>5.006215199141792</v>
      </c>
      <c r="L23" s="45">
        <v>5.1099976772737827</v>
      </c>
      <c r="M23" s="45">
        <v>4.7910812180402642</v>
      </c>
      <c r="N23" s="45">
        <v>4.959208975555998</v>
      </c>
      <c r="O23" s="45">
        <v>5.2461088725606384</v>
      </c>
      <c r="P23" s="45">
        <v>5.5487720057497025</v>
      </c>
      <c r="Q23" s="45">
        <v>5.1950976292340849</v>
      </c>
      <c r="R23" s="479">
        <v>4.7392600951076007</v>
      </c>
    </row>
    <row r="24" spans="1:22">
      <c r="A24" s="500" t="s">
        <v>540</v>
      </c>
      <c r="B24" s="59"/>
      <c r="C24" s="59"/>
      <c r="D24" s="59"/>
      <c r="E24" s="59"/>
      <c r="F24" s="58"/>
      <c r="G24" s="58"/>
      <c r="H24" s="58"/>
      <c r="I24" s="58"/>
      <c r="J24" s="58"/>
      <c r="K24" s="58"/>
      <c r="L24" s="58"/>
      <c r="M24" s="58"/>
      <c r="N24" s="58"/>
      <c r="O24" s="58"/>
      <c r="P24" s="58"/>
    </row>
    <row r="25" spans="1:22">
      <c r="A25" s="499" t="s">
        <v>541</v>
      </c>
      <c r="B25" s="74"/>
      <c r="C25" s="74"/>
      <c r="D25" s="74"/>
      <c r="E25" s="74"/>
      <c r="F25" s="73"/>
      <c r="G25" s="73"/>
      <c r="H25" s="73"/>
      <c r="I25" s="73"/>
      <c r="J25" s="73"/>
      <c r="K25" s="73"/>
      <c r="L25" s="73"/>
      <c r="M25" s="73"/>
      <c r="N25" s="73"/>
      <c r="O25" s="73"/>
      <c r="P25" s="73"/>
      <c r="Q25" s="73"/>
    </row>
    <row r="26" spans="1:22">
      <c r="A26" s="499" t="s">
        <v>542</v>
      </c>
      <c r="C26" s="58"/>
      <c r="D26" s="58"/>
      <c r="E26" s="58"/>
      <c r="F26" s="58"/>
      <c r="G26" s="58"/>
      <c r="H26" s="58"/>
      <c r="I26" s="58"/>
      <c r="J26" s="58"/>
      <c r="K26" s="58"/>
      <c r="L26" s="58"/>
      <c r="M26" s="58"/>
      <c r="N26" s="58"/>
      <c r="O26" s="58"/>
      <c r="P26" s="58"/>
    </row>
    <row r="27" spans="1:22">
      <c r="A27" s="499" t="s">
        <v>543</v>
      </c>
      <c r="B27" s="58"/>
      <c r="C27" s="58"/>
      <c r="D27" s="58"/>
      <c r="E27" s="58"/>
      <c r="F27" s="58"/>
      <c r="G27" s="58"/>
      <c r="H27" s="58"/>
      <c r="I27" s="58"/>
      <c r="J27" s="58"/>
      <c r="K27" s="58"/>
      <c r="L27" s="58"/>
      <c r="M27" s="58"/>
      <c r="N27" s="58"/>
      <c r="O27" s="58"/>
      <c r="P27" s="58"/>
    </row>
    <row r="28" spans="1:22">
      <c r="A28" s="56"/>
      <c r="B28" s="365"/>
      <c r="C28" s="365"/>
      <c r="D28" s="365"/>
      <c r="E28" s="365"/>
      <c r="F28" s="365"/>
      <c r="G28" s="365"/>
      <c r="H28" s="365"/>
      <c r="I28" s="365"/>
      <c r="J28" s="365"/>
      <c r="K28" s="365"/>
      <c r="L28" s="365"/>
      <c r="M28" s="365"/>
      <c r="N28" s="365"/>
      <c r="O28" s="365"/>
      <c r="P28" s="365"/>
      <c r="Q28" s="365"/>
      <c r="R28" s="365"/>
    </row>
    <row r="29" spans="1:22">
      <c r="B29" s="365"/>
      <c r="C29" s="365"/>
      <c r="D29" s="365"/>
      <c r="E29" s="365"/>
      <c r="F29" s="365"/>
      <c r="G29" s="365"/>
      <c r="H29" s="365"/>
      <c r="I29" s="365"/>
      <c r="J29" s="365"/>
      <c r="K29" s="365"/>
      <c r="L29" s="365"/>
      <c r="M29" s="365"/>
      <c r="N29" s="365"/>
      <c r="O29" s="365"/>
      <c r="P29" s="365"/>
      <c r="Q29" s="365"/>
      <c r="R29" s="365"/>
      <c r="S29" s="364"/>
    </row>
  </sheetData>
  <mergeCells count="1">
    <mergeCell ref="A5:R5"/>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77" orientation="landscape" r:id="rId1"/>
  <headerFooter>
    <oddFooter>&amp;L&amp;"Arial,Regular"&amp;8&amp;K01+023Fetal and Infant Deaths 2012&amp;R&amp;"Arial,Regular"&amp;8&amp;K01+022Page &amp;P of &amp;N</oddFooter>
  </headerFooter>
  <colBreaks count="1" manualBreakCount="1">
    <brk id="18" max="2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Z129"/>
  <sheetViews>
    <sheetView zoomScaleNormal="100" workbookViewId="0">
      <pane ySplit="3" topLeftCell="A4" activePane="bottomLeft" state="frozen"/>
      <selection activeCell="F28" sqref="F28"/>
      <selection pane="bottomLeft" activeCell="A3" sqref="A3"/>
    </sheetView>
  </sheetViews>
  <sheetFormatPr defaultRowHeight="15"/>
  <cols>
    <col min="1" max="1" width="20.42578125" customWidth="1"/>
    <col min="2" max="16" width="8.140625" customWidth="1"/>
    <col min="17" max="17" width="8.140625" style="408" customWidth="1"/>
    <col min="18" max="18" width="8.140625" customWidth="1"/>
    <col min="19" max="19" width="10.5703125" bestFit="1" customWidth="1"/>
  </cols>
  <sheetData>
    <row r="1" spans="1:52" s="153" customFormat="1">
      <c r="A1" s="115" t="s">
        <v>199</v>
      </c>
      <c r="B1" s="115" t="s">
        <v>135</v>
      </c>
      <c r="C1" s="115" t="s">
        <v>214</v>
      </c>
      <c r="E1" s="83"/>
      <c r="F1" s="115"/>
      <c r="G1" s="116"/>
    </row>
    <row r="2" spans="1:52" s="5" customFormat="1" ht="9" customHeight="1">
      <c r="A2" s="81"/>
      <c r="B2" s="82"/>
      <c r="C2" s="83"/>
      <c r="D2" s="83"/>
      <c r="E2" s="83"/>
      <c r="F2" s="83"/>
      <c r="Q2" s="153"/>
    </row>
    <row r="3" spans="1:52" s="5" customFormat="1" ht="20.25">
      <c r="A3" s="4" t="s">
        <v>122</v>
      </c>
      <c r="Q3" s="153"/>
    </row>
    <row r="4" spans="1:52" s="12" customFormat="1" ht="12.75"/>
    <row r="5" spans="1:52" s="12" customFormat="1" ht="24" customHeight="1">
      <c r="A5" s="625" t="str">
        <f>Contents!E6</f>
        <v xml:space="preserve">Table 2: Number of fetal deaths, by sex, ethnic group, maternal age group, deprivation quintile of residence, gestational age, birthweight and district health board, 1996−2012
</v>
      </c>
      <c r="B5" s="625"/>
      <c r="C5" s="625"/>
      <c r="D5" s="625"/>
      <c r="E5" s="625"/>
      <c r="F5" s="625"/>
      <c r="G5" s="625"/>
      <c r="H5" s="625"/>
      <c r="I5" s="625"/>
      <c r="J5" s="625"/>
      <c r="K5" s="625"/>
      <c r="L5" s="625"/>
      <c r="M5" s="625"/>
      <c r="N5" s="625"/>
      <c r="O5" s="625"/>
      <c r="P5" s="625"/>
      <c r="Q5" s="625"/>
      <c r="R5" s="625"/>
      <c r="T5" s="56"/>
    </row>
    <row r="6" spans="1:52">
      <c r="A6" s="11" t="s">
        <v>74</v>
      </c>
      <c r="B6" s="9">
        <v>1996</v>
      </c>
      <c r="C6" s="9">
        <v>1997</v>
      </c>
      <c r="D6" s="9">
        <v>1998</v>
      </c>
      <c r="E6" s="9">
        <v>1999</v>
      </c>
      <c r="F6" s="9">
        <v>2000</v>
      </c>
      <c r="G6" s="9">
        <v>2001</v>
      </c>
      <c r="H6" s="9">
        <v>2002</v>
      </c>
      <c r="I6" s="9">
        <v>2003</v>
      </c>
      <c r="J6" s="9">
        <v>2004</v>
      </c>
      <c r="K6" s="9">
        <v>2005</v>
      </c>
      <c r="L6" s="9">
        <v>2006</v>
      </c>
      <c r="M6" s="9">
        <v>2007</v>
      </c>
      <c r="N6" s="9">
        <v>2008</v>
      </c>
      <c r="O6" s="9">
        <v>2009</v>
      </c>
      <c r="P6" s="9">
        <v>2010</v>
      </c>
      <c r="Q6" s="410">
        <v>2011</v>
      </c>
      <c r="R6" s="9">
        <v>2012</v>
      </c>
      <c r="S6" s="186"/>
      <c r="T6" s="235"/>
      <c r="U6" s="235"/>
      <c r="V6" s="235"/>
      <c r="W6" s="235"/>
      <c r="X6" s="235"/>
      <c r="Y6" s="235"/>
      <c r="Z6" s="235"/>
      <c r="AA6" s="235"/>
      <c r="AB6" s="235"/>
      <c r="AC6" s="235"/>
      <c r="AD6" s="235"/>
      <c r="AE6" s="235"/>
      <c r="AF6" s="235"/>
      <c r="AG6" s="235"/>
      <c r="AH6" s="235"/>
      <c r="AI6" s="235"/>
      <c r="AK6" s="244"/>
      <c r="AL6" s="244"/>
      <c r="AM6" s="244"/>
      <c r="AN6" s="244"/>
      <c r="AO6" s="244"/>
      <c r="AP6" s="244"/>
      <c r="AQ6" s="244"/>
      <c r="AR6" s="244"/>
      <c r="AS6" s="244"/>
      <c r="AT6" s="244"/>
      <c r="AU6" s="244"/>
      <c r="AV6" s="244"/>
      <c r="AW6" s="244"/>
      <c r="AX6" s="244"/>
      <c r="AY6" s="244"/>
      <c r="AZ6" s="244"/>
    </row>
    <row r="7" spans="1:52">
      <c r="A7" s="16" t="s">
        <v>117</v>
      </c>
      <c r="B7" s="16"/>
      <c r="C7" s="16"/>
      <c r="D7" s="16"/>
      <c r="E7" s="16"/>
      <c r="F7" s="16"/>
      <c r="G7" s="16"/>
      <c r="H7" s="16"/>
      <c r="I7" s="16"/>
      <c r="J7" s="16"/>
      <c r="K7" s="16"/>
      <c r="L7" s="16"/>
      <c r="M7" s="16"/>
      <c r="N7" s="16"/>
      <c r="O7" s="16"/>
      <c r="P7" s="16"/>
      <c r="Q7" s="170"/>
      <c r="R7" s="16"/>
      <c r="S7" s="186"/>
      <c r="T7" s="186"/>
    </row>
    <row r="8" spans="1:52">
      <c r="A8" s="3" t="s">
        <v>48</v>
      </c>
      <c r="B8" s="77">
        <v>416</v>
      </c>
      <c r="C8" s="77">
        <v>420</v>
      </c>
      <c r="D8" s="77">
        <v>345</v>
      </c>
      <c r="E8" s="77">
        <v>428</v>
      </c>
      <c r="F8" s="77">
        <v>369</v>
      </c>
      <c r="G8" s="77">
        <v>387</v>
      </c>
      <c r="H8" s="77">
        <v>390</v>
      </c>
      <c r="I8" s="77">
        <v>393</v>
      </c>
      <c r="J8" s="77">
        <v>508</v>
      </c>
      <c r="K8" s="77">
        <v>403</v>
      </c>
      <c r="L8" s="77">
        <v>409</v>
      </c>
      <c r="M8" s="77">
        <v>471</v>
      </c>
      <c r="N8" s="77">
        <v>555</v>
      </c>
      <c r="O8" s="77">
        <v>482</v>
      </c>
      <c r="P8" s="77">
        <v>471</v>
      </c>
      <c r="Q8" s="77">
        <v>450</v>
      </c>
      <c r="R8" s="77">
        <v>448</v>
      </c>
      <c r="S8" s="186"/>
      <c r="T8" s="236"/>
      <c r="U8" s="236"/>
      <c r="V8" s="236"/>
      <c r="W8" s="236"/>
      <c r="X8" s="236"/>
      <c r="Y8" s="236"/>
      <c r="Z8" s="236"/>
      <c r="AA8" s="236"/>
      <c r="AB8" s="236"/>
      <c r="AC8" s="236"/>
      <c r="AD8" s="236"/>
      <c r="AE8" s="236"/>
      <c r="AF8" s="236"/>
      <c r="AG8" s="236"/>
      <c r="AH8" s="236"/>
      <c r="AI8" s="236"/>
      <c r="AL8" s="244"/>
      <c r="AM8" s="244"/>
      <c r="AN8" s="244"/>
      <c r="AO8" s="244"/>
      <c r="AP8" s="244"/>
      <c r="AQ8" s="244"/>
      <c r="AR8" s="244"/>
      <c r="AS8" s="244"/>
      <c r="AT8" s="244"/>
      <c r="AU8" s="244"/>
      <c r="AV8" s="244"/>
      <c r="AW8" s="244"/>
      <c r="AX8" s="244"/>
      <c r="AY8" s="244"/>
      <c r="AZ8" s="244"/>
    </row>
    <row r="9" spans="1:52">
      <c r="A9" s="16" t="s">
        <v>75</v>
      </c>
      <c r="B9" s="16"/>
      <c r="C9" s="16"/>
      <c r="D9" s="16"/>
      <c r="E9" s="16"/>
      <c r="F9" s="16"/>
      <c r="G9" s="16"/>
      <c r="H9" s="16"/>
      <c r="I9" s="16"/>
      <c r="J9" s="16"/>
      <c r="K9" s="16"/>
      <c r="L9" s="16"/>
      <c r="M9" s="16"/>
      <c r="N9" s="16"/>
      <c r="O9" s="16"/>
      <c r="P9" s="16"/>
      <c r="Q9" s="170"/>
      <c r="R9" s="16"/>
      <c r="S9" s="186"/>
      <c r="T9" s="186"/>
      <c r="AK9" s="244"/>
      <c r="AL9" s="244"/>
      <c r="AM9" s="244"/>
      <c r="AN9" s="244"/>
      <c r="AO9" s="244"/>
      <c r="AP9" s="244"/>
      <c r="AQ9" s="244"/>
      <c r="AR9" s="244"/>
      <c r="AS9" s="244"/>
      <c r="AT9" s="244"/>
      <c r="AU9" s="244"/>
      <c r="AV9" s="244"/>
      <c r="AW9" s="244"/>
      <c r="AX9" s="244"/>
      <c r="AY9" s="244"/>
      <c r="AZ9" s="244"/>
    </row>
    <row r="10" spans="1:52">
      <c r="A10" s="13" t="s">
        <v>76</v>
      </c>
      <c r="B10" s="71">
        <v>217</v>
      </c>
      <c r="C10" s="71">
        <v>221</v>
      </c>
      <c r="D10" s="71">
        <v>172</v>
      </c>
      <c r="E10" s="71">
        <v>214</v>
      </c>
      <c r="F10" s="71">
        <v>188</v>
      </c>
      <c r="G10" s="71">
        <v>205</v>
      </c>
      <c r="H10" s="71">
        <v>198</v>
      </c>
      <c r="I10" s="71">
        <v>191</v>
      </c>
      <c r="J10" s="71">
        <v>281</v>
      </c>
      <c r="K10" s="71">
        <v>212</v>
      </c>
      <c r="L10" s="71">
        <v>216</v>
      </c>
      <c r="M10" s="71">
        <v>233</v>
      </c>
      <c r="N10" s="71">
        <v>286</v>
      </c>
      <c r="O10" s="71">
        <v>245</v>
      </c>
      <c r="P10" s="71">
        <v>235</v>
      </c>
      <c r="Q10" s="106">
        <v>228</v>
      </c>
      <c r="R10" s="106">
        <v>224</v>
      </c>
      <c r="S10" s="428"/>
      <c r="T10" s="237"/>
      <c r="U10" s="237"/>
      <c r="V10" s="237"/>
      <c r="W10" s="237"/>
      <c r="X10" s="237"/>
      <c r="Y10" s="237"/>
      <c r="Z10" s="237"/>
      <c r="AA10" s="237"/>
      <c r="AB10" s="237"/>
      <c r="AC10" s="237"/>
      <c r="AD10" s="237"/>
      <c r="AE10" s="237"/>
      <c r="AF10" s="237"/>
      <c r="AG10" s="237"/>
      <c r="AH10" s="237"/>
      <c r="AI10" s="237"/>
      <c r="AK10" s="244"/>
      <c r="AL10" s="244"/>
      <c r="AM10" s="244"/>
      <c r="AN10" s="244"/>
      <c r="AO10" s="244"/>
      <c r="AP10" s="244"/>
      <c r="AQ10" s="244"/>
      <c r="AR10" s="244"/>
      <c r="AS10" s="244"/>
      <c r="AT10" s="244"/>
      <c r="AU10" s="244"/>
      <c r="AV10" s="244"/>
      <c r="AW10" s="244"/>
      <c r="AX10" s="244"/>
      <c r="AY10" s="244"/>
      <c r="AZ10" s="244"/>
    </row>
    <row r="11" spans="1:52">
      <c r="A11" s="13" t="s">
        <v>77</v>
      </c>
      <c r="B11" s="71">
        <v>199</v>
      </c>
      <c r="C11" s="71">
        <v>199</v>
      </c>
      <c r="D11" s="71">
        <v>168</v>
      </c>
      <c r="E11" s="71">
        <v>207</v>
      </c>
      <c r="F11" s="71">
        <v>181</v>
      </c>
      <c r="G11" s="71">
        <v>181</v>
      </c>
      <c r="H11" s="71">
        <v>190</v>
      </c>
      <c r="I11" s="71">
        <v>197</v>
      </c>
      <c r="J11" s="71">
        <v>224</v>
      </c>
      <c r="K11" s="71">
        <v>191</v>
      </c>
      <c r="L11" s="71">
        <v>193</v>
      </c>
      <c r="M11" s="71">
        <v>237</v>
      </c>
      <c r="N11" s="71">
        <v>265</v>
      </c>
      <c r="O11" s="71">
        <v>232</v>
      </c>
      <c r="P11" s="71">
        <v>234</v>
      </c>
      <c r="Q11" s="106">
        <v>218</v>
      </c>
      <c r="R11" s="106">
        <v>215</v>
      </c>
      <c r="S11" s="428"/>
      <c r="T11" s="238"/>
      <c r="U11" s="238"/>
      <c r="V11" s="238"/>
      <c r="W11" s="238"/>
      <c r="X11" s="238"/>
      <c r="Y11" s="238"/>
      <c r="Z11" s="238"/>
      <c r="AA11" s="238"/>
      <c r="AB11" s="238"/>
      <c r="AC11" s="238"/>
      <c r="AD11" s="238"/>
      <c r="AE11" s="238"/>
      <c r="AF11" s="238"/>
      <c r="AG11" s="238"/>
      <c r="AH11" s="238"/>
      <c r="AI11" s="238"/>
      <c r="AK11" s="244"/>
      <c r="AL11" s="244"/>
      <c r="AM11" s="244"/>
      <c r="AN11" s="244"/>
      <c r="AO11" s="244"/>
      <c r="AP11" s="244"/>
      <c r="AQ11" s="244"/>
      <c r="AR11" s="244"/>
      <c r="AS11" s="244"/>
      <c r="AT11" s="244"/>
      <c r="AU11" s="244"/>
      <c r="AV11" s="244"/>
      <c r="AW11" s="244"/>
      <c r="AX11" s="244"/>
      <c r="AY11" s="244"/>
      <c r="AZ11" s="244"/>
    </row>
    <row r="12" spans="1:52">
      <c r="A12" s="13" t="s">
        <v>78</v>
      </c>
      <c r="B12" s="71">
        <v>0</v>
      </c>
      <c r="C12" s="71">
        <v>0</v>
      </c>
      <c r="D12" s="71">
        <v>5</v>
      </c>
      <c r="E12" s="71">
        <v>7</v>
      </c>
      <c r="F12" s="71">
        <v>0</v>
      </c>
      <c r="G12" s="71">
        <v>1</v>
      </c>
      <c r="H12" s="71">
        <v>2</v>
      </c>
      <c r="I12" s="71">
        <v>5</v>
      </c>
      <c r="J12" s="71">
        <v>3</v>
      </c>
      <c r="K12" s="71">
        <v>0</v>
      </c>
      <c r="L12" s="71">
        <v>0</v>
      </c>
      <c r="M12" s="71">
        <v>1</v>
      </c>
      <c r="N12" s="71">
        <v>4</v>
      </c>
      <c r="O12" s="71">
        <v>5</v>
      </c>
      <c r="P12" s="71">
        <v>2</v>
      </c>
      <c r="Q12" s="106">
        <v>4</v>
      </c>
      <c r="R12" s="106">
        <v>9</v>
      </c>
      <c r="S12" s="428"/>
      <c r="AK12" s="244"/>
      <c r="AL12" s="244"/>
      <c r="AM12" s="244"/>
      <c r="AN12" s="244"/>
      <c r="AO12" s="244"/>
      <c r="AP12" s="244"/>
      <c r="AQ12" s="244"/>
      <c r="AR12" s="244"/>
      <c r="AS12" s="244"/>
      <c r="AT12" s="244"/>
      <c r="AU12" s="244"/>
      <c r="AV12" s="244"/>
      <c r="AW12" s="244"/>
      <c r="AX12" s="244"/>
      <c r="AY12" s="244"/>
      <c r="AZ12" s="244"/>
    </row>
    <row r="13" spans="1:52">
      <c r="A13" s="16" t="s">
        <v>79</v>
      </c>
      <c r="B13" s="16"/>
      <c r="C13" s="16"/>
      <c r="D13" s="16"/>
      <c r="E13" s="16"/>
      <c r="F13" s="16"/>
      <c r="G13" s="16"/>
      <c r="H13" s="16"/>
      <c r="I13" s="16"/>
      <c r="J13" s="16"/>
      <c r="K13" s="16"/>
      <c r="L13" s="16"/>
      <c r="M13" s="16"/>
      <c r="N13" s="16"/>
      <c r="O13" s="16"/>
      <c r="P13" s="16"/>
      <c r="Q13" s="170"/>
      <c r="R13" s="16"/>
      <c r="U13" s="239"/>
      <c r="V13" s="239"/>
      <c r="W13" s="239"/>
      <c r="X13" s="239"/>
      <c r="Y13" s="239"/>
      <c r="Z13" s="239"/>
      <c r="AA13" s="239"/>
      <c r="AB13" s="239"/>
      <c r="AC13" s="239"/>
      <c r="AD13" s="239"/>
      <c r="AE13" s="239"/>
      <c r="AF13" s="239"/>
      <c r="AG13" s="239"/>
      <c r="AH13" s="239"/>
      <c r="AI13" s="239"/>
      <c r="AK13" s="244"/>
      <c r="AL13" s="244"/>
      <c r="AM13" s="244"/>
      <c r="AN13" s="244"/>
      <c r="AO13" s="244"/>
      <c r="AP13" s="244"/>
      <c r="AQ13" s="244"/>
      <c r="AR13" s="244"/>
      <c r="AS13" s="244"/>
      <c r="AT13" s="244"/>
      <c r="AU13" s="244"/>
      <c r="AV13" s="244"/>
      <c r="AW13" s="244"/>
      <c r="AX13" s="244"/>
      <c r="AY13" s="244"/>
      <c r="AZ13" s="244"/>
    </row>
    <row r="14" spans="1:52">
      <c r="A14" s="13" t="s">
        <v>80</v>
      </c>
      <c r="B14" s="106">
        <v>113</v>
      </c>
      <c r="C14" s="106">
        <v>118</v>
      </c>
      <c r="D14" s="106">
        <v>87</v>
      </c>
      <c r="E14" s="106">
        <v>111</v>
      </c>
      <c r="F14" s="106">
        <v>92</v>
      </c>
      <c r="G14" s="106">
        <v>108</v>
      </c>
      <c r="H14" s="106">
        <v>100</v>
      </c>
      <c r="I14" s="106">
        <v>103</v>
      </c>
      <c r="J14" s="106">
        <v>141</v>
      </c>
      <c r="K14" s="106">
        <v>113</v>
      </c>
      <c r="L14" s="106">
        <v>99</v>
      </c>
      <c r="M14" s="106">
        <v>126</v>
      </c>
      <c r="N14" s="106">
        <v>170</v>
      </c>
      <c r="O14" s="106">
        <v>150</v>
      </c>
      <c r="P14" s="106">
        <v>152</v>
      </c>
      <c r="Q14" s="106">
        <v>133</v>
      </c>
      <c r="R14" s="106">
        <v>127</v>
      </c>
      <c r="S14" s="428"/>
      <c r="T14" s="239"/>
      <c r="U14" s="240"/>
      <c r="V14" s="240"/>
      <c r="W14" s="240"/>
      <c r="X14" s="240"/>
      <c r="Y14" s="240"/>
      <c r="Z14" s="240"/>
      <c r="AA14" s="240"/>
      <c r="AB14" s="240"/>
      <c r="AC14" s="240"/>
      <c r="AD14" s="240"/>
      <c r="AE14" s="240"/>
      <c r="AF14" s="240"/>
      <c r="AG14" s="240"/>
      <c r="AH14" s="240"/>
      <c r="AI14" s="240"/>
      <c r="AK14" s="244"/>
      <c r="AL14" s="244"/>
      <c r="AM14" s="244"/>
      <c r="AN14" s="244"/>
      <c r="AO14" s="244"/>
      <c r="AP14" s="244"/>
      <c r="AQ14" s="244"/>
      <c r="AR14" s="244"/>
      <c r="AS14" s="244"/>
      <c r="AT14" s="244"/>
      <c r="AU14" s="244"/>
      <c r="AV14" s="244"/>
      <c r="AW14" s="244"/>
      <c r="AX14" s="244"/>
      <c r="AY14" s="244"/>
      <c r="AZ14" s="244"/>
    </row>
    <row r="15" spans="1:52">
      <c r="A15" s="13" t="s">
        <v>403</v>
      </c>
      <c r="B15" s="106">
        <v>46</v>
      </c>
      <c r="C15" s="106">
        <v>47</v>
      </c>
      <c r="D15" s="106">
        <v>55</v>
      </c>
      <c r="E15" s="106">
        <v>62</v>
      </c>
      <c r="F15" s="106">
        <v>41</v>
      </c>
      <c r="G15" s="106">
        <v>42</v>
      </c>
      <c r="H15" s="106">
        <v>55</v>
      </c>
      <c r="I15" s="106">
        <v>48</v>
      </c>
      <c r="J15" s="106">
        <v>65</v>
      </c>
      <c r="K15" s="106">
        <v>40</v>
      </c>
      <c r="L15" s="106">
        <v>56</v>
      </c>
      <c r="M15" s="106">
        <v>58</v>
      </c>
      <c r="N15" s="106">
        <v>80</v>
      </c>
      <c r="O15" s="106">
        <v>67</v>
      </c>
      <c r="P15" s="106">
        <v>72</v>
      </c>
      <c r="Q15" s="106">
        <v>51</v>
      </c>
      <c r="R15" s="106">
        <v>50</v>
      </c>
      <c r="S15" s="428"/>
      <c r="T15" s="240"/>
      <c r="U15" s="240"/>
      <c r="V15" s="240"/>
      <c r="W15" s="240"/>
      <c r="X15" s="240"/>
      <c r="Y15" s="240"/>
      <c r="Z15" s="240"/>
      <c r="AA15" s="240"/>
      <c r="AB15" s="240"/>
      <c r="AC15" s="240"/>
      <c r="AD15" s="240"/>
      <c r="AE15" s="240"/>
      <c r="AF15" s="240"/>
      <c r="AG15" s="240"/>
      <c r="AH15" s="240"/>
      <c r="AI15" s="240"/>
      <c r="AK15" s="244"/>
      <c r="AL15" s="244"/>
      <c r="AM15" s="244"/>
      <c r="AN15" s="244"/>
      <c r="AO15" s="244"/>
      <c r="AP15" s="244"/>
      <c r="AQ15" s="244"/>
      <c r="AR15" s="244"/>
      <c r="AS15" s="244"/>
      <c r="AT15" s="244"/>
      <c r="AU15" s="244"/>
      <c r="AV15" s="244"/>
      <c r="AW15" s="244"/>
      <c r="AX15" s="244"/>
      <c r="AY15" s="244"/>
      <c r="AZ15" s="244"/>
    </row>
    <row r="16" spans="1:52" s="531" customFormat="1">
      <c r="A16" s="532" t="s">
        <v>551</v>
      </c>
      <c r="B16" s="106">
        <v>18</v>
      </c>
      <c r="C16" s="106">
        <v>23</v>
      </c>
      <c r="D16" s="106">
        <v>25</v>
      </c>
      <c r="E16" s="106">
        <v>27</v>
      </c>
      <c r="F16" s="106">
        <v>33</v>
      </c>
      <c r="G16" s="106">
        <v>32</v>
      </c>
      <c r="H16" s="106">
        <v>27</v>
      </c>
      <c r="I16" s="106">
        <v>49</v>
      </c>
      <c r="J16" s="106">
        <v>57</v>
      </c>
      <c r="K16" s="106">
        <v>42</v>
      </c>
      <c r="L16" s="106">
        <v>47</v>
      </c>
      <c r="M16" s="106">
        <v>45</v>
      </c>
      <c r="N16" s="106">
        <v>61</v>
      </c>
      <c r="O16" s="106">
        <v>46</v>
      </c>
      <c r="P16" s="106">
        <v>56</v>
      </c>
      <c r="Q16" s="106">
        <v>61</v>
      </c>
      <c r="R16" s="106">
        <v>76</v>
      </c>
      <c r="T16" s="294"/>
      <c r="U16" s="294"/>
      <c r="V16" s="294"/>
      <c r="W16" s="294"/>
      <c r="X16" s="294"/>
      <c r="Y16" s="294"/>
      <c r="Z16" s="294"/>
      <c r="AA16" s="294"/>
      <c r="AB16" s="294"/>
      <c r="AC16" s="294"/>
      <c r="AD16" s="294"/>
      <c r="AE16" s="294"/>
      <c r="AF16" s="294"/>
      <c r="AG16" s="294"/>
      <c r="AH16" s="294"/>
      <c r="AI16" s="294"/>
    </row>
    <row r="17" spans="1:52">
      <c r="A17" s="532" t="s">
        <v>552</v>
      </c>
      <c r="B17" s="106">
        <v>239</v>
      </c>
      <c r="C17" s="106">
        <v>232</v>
      </c>
      <c r="D17" s="106">
        <v>178</v>
      </c>
      <c r="E17" s="106">
        <v>228</v>
      </c>
      <c r="F17" s="106">
        <v>203</v>
      </c>
      <c r="G17" s="106">
        <v>205</v>
      </c>
      <c r="H17" s="106">
        <v>208</v>
      </c>
      <c r="I17" s="106">
        <v>193</v>
      </c>
      <c r="J17" s="106">
        <v>245</v>
      </c>
      <c r="K17" s="106">
        <v>208</v>
      </c>
      <c r="L17" s="106">
        <v>207</v>
      </c>
      <c r="M17" s="106">
        <v>242</v>
      </c>
      <c r="N17" s="106">
        <v>244</v>
      </c>
      <c r="O17" s="106">
        <v>219</v>
      </c>
      <c r="P17" s="106">
        <v>191</v>
      </c>
      <c r="Q17" s="106">
        <v>205</v>
      </c>
      <c r="R17" s="106">
        <v>195</v>
      </c>
      <c r="S17" s="428"/>
      <c r="T17" s="240"/>
      <c r="U17" s="240"/>
      <c r="V17" s="240"/>
      <c r="W17" s="240"/>
      <c r="X17" s="240"/>
      <c r="Y17" s="240"/>
      <c r="Z17" s="240"/>
      <c r="AA17" s="240"/>
      <c r="AB17" s="240"/>
      <c r="AC17" s="240"/>
      <c r="AD17" s="240"/>
      <c r="AE17" s="240"/>
      <c r="AF17" s="240"/>
      <c r="AG17" s="240"/>
      <c r="AH17" s="240"/>
      <c r="AI17" s="240"/>
      <c r="AK17" s="244"/>
      <c r="AL17" s="244"/>
      <c r="AM17" s="244"/>
      <c r="AN17" s="244"/>
      <c r="AO17" s="244"/>
      <c r="AP17" s="244"/>
      <c r="AQ17" s="244"/>
      <c r="AR17" s="244"/>
      <c r="AS17" s="244"/>
      <c r="AT17" s="244"/>
      <c r="AU17" s="244"/>
      <c r="AV17" s="244"/>
      <c r="AW17" s="244"/>
      <c r="AX17" s="244"/>
      <c r="AY17" s="244"/>
      <c r="AZ17" s="244"/>
    </row>
    <row r="18" spans="1:52">
      <c r="A18" s="69" t="s">
        <v>187</v>
      </c>
      <c r="B18" s="16"/>
      <c r="C18" s="16"/>
      <c r="D18" s="16"/>
      <c r="E18" s="16"/>
      <c r="F18" s="16"/>
      <c r="G18" s="16"/>
      <c r="H18" s="16"/>
      <c r="I18" s="16"/>
      <c r="J18" s="16"/>
      <c r="K18" s="16"/>
      <c r="L18" s="16"/>
      <c r="M18" s="16"/>
      <c r="N18" s="16"/>
      <c r="O18" s="16"/>
      <c r="P18" s="16"/>
      <c r="Q18" s="170"/>
      <c r="R18" s="16"/>
      <c r="T18" s="545"/>
      <c r="U18" s="545"/>
      <c r="V18" s="545"/>
      <c r="W18" s="545"/>
      <c r="X18" s="545"/>
      <c r="Y18" s="545"/>
      <c r="Z18" s="545"/>
      <c r="AA18" s="545"/>
      <c r="AB18" s="545"/>
      <c r="AC18" s="545"/>
      <c r="AD18" s="545"/>
      <c r="AE18" s="545"/>
      <c r="AF18" s="545"/>
      <c r="AG18" s="545"/>
      <c r="AH18" s="545"/>
      <c r="AI18" s="545"/>
      <c r="AK18" s="244"/>
      <c r="AL18" s="244"/>
      <c r="AM18" s="244"/>
      <c r="AN18" s="244"/>
      <c r="AO18" s="244"/>
      <c r="AP18" s="244"/>
      <c r="AQ18" s="244"/>
      <c r="AR18" s="244"/>
      <c r="AS18" s="244"/>
      <c r="AT18" s="244"/>
      <c r="AU18" s="244"/>
      <c r="AV18" s="244"/>
      <c r="AW18" s="244"/>
      <c r="AX18" s="244"/>
      <c r="AY18" s="244"/>
      <c r="AZ18" s="244"/>
    </row>
    <row r="19" spans="1:52">
      <c r="A19" s="13" t="s">
        <v>82</v>
      </c>
      <c r="B19" s="71">
        <v>38</v>
      </c>
      <c r="C19" s="71">
        <v>36</v>
      </c>
      <c r="D19" s="71">
        <v>25</v>
      </c>
      <c r="E19" s="71">
        <v>39</v>
      </c>
      <c r="F19" s="71">
        <v>27</v>
      </c>
      <c r="G19" s="71">
        <v>29</v>
      </c>
      <c r="H19" s="71">
        <v>29</v>
      </c>
      <c r="I19" s="71">
        <v>36</v>
      </c>
      <c r="J19" s="71">
        <v>48</v>
      </c>
      <c r="K19" s="71">
        <v>37</v>
      </c>
      <c r="L19" s="71">
        <v>28</v>
      </c>
      <c r="M19" s="71">
        <v>37</v>
      </c>
      <c r="N19" s="71">
        <v>62</v>
      </c>
      <c r="O19" s="71">
        <v>51</v>
      </c>
      <c r="P19" s="71">
        <v>34</v>
      </c>
      <c r="Q19" s="106">
        <v>34</v>
      </c>
      <c r="R19" s="106">
        <v>41</v>
      </c>
      <c r="S19" s="545"/>
      <c r="T19" s="545"/>
      <c r="U19" s="545"/>
      <c r="V19" s="545"/>
      <c r="W19" s="545"/>
      <c r="X19" s="545"/>
      <c r="Y19" s="545"/>
      <c r="Z19" s="545"/>
      <c r="AA19" s="545"/>
      <c r="AB19" s="545"/>
      <c r="AC19" s="545"/>
      <c r="AD19" s="545"/>
      <c r="AE19" s="545"/>
      <c r="AF19" s="545"/>
      <c r="AG19" s="545"/>
      <c r="AH19" s="545"/>
      <c r="AI19" s="545"/>
      <c r="AK19" s="244"/>
      <c r="AL19" s="244"/>
      <c r="AM19" s="244"/>
      <c r="AN19" s="244"/>
      <c r="AO19" s="244"/>
      <c r="AP19" s="244"/>
      <c r="AQ19" s="244"/>
      <c r="AR19" s="244"/>
      <c r="AS19" s="244"/>
      <c r="AT19" s="244"/>
      <c r="AU19" s="244"/>
      <c r="AV19" s="244"/>
      <c r="AW19" s="244"/>
      <c r="AX19" s="244"/>
      <c r="AY19" s="244"/>
      <c r="AZ19" s="244"/>
    </row>
    <row r="20" spans="1:52">
      <c r="A20" s="13" t="s">
        <v>83</v>
      </c>
      <c r="B20" s="71">
        <v>89</v>
      </c>
      <c r="C20" s="71">
        <v>93</v>
      </c>
      <c r="D20" s="71">
        <v>71</v>
      </c>
      <c r="E20" s="71">
        <v>78</v>
      </c>
      <c r="F20" s="71">
        <v>58</v>
      </c>
      <c r="G20" s="71">
        <v>67</v>
      </c>
      <c r="H20" s="71">
        <v>58</v>
      </c>
      <c r="I20" s="71">
        <v>78</v>
      </c>
      <c r="J20" s="71">
        <v>93</v>
      </c>
      <c r="K20" s="71">
        <v>68</v>
      </c>
      <c r="L20" s="71">
        <v>73</v>
      </c>
      <c r="M20" s="71">
        <v>87</v>
      </c>
      <c r="N20" s="71">
        <v>102</v>
      </c>
      <c r="O20" s="71">
        <v>77</v>
      </c>
      <c r="P20" s="71">
        <v>113</v>
      </c>
      <c r="Q20" s="106">
        <v>84</v>
      </c>
      <c r="R20" s="106">
        <v>79</v>
      </c>
      <c r="S20" s="545"/>
      <c r="T20" s="545"/>
      <c r="U20" s="545"/>
      <c r="V20" s="545"/>
      <c r="W20" s="545"/>
      <c r="X20" s="545"/>
      <c r="Y20" s="545"/>
      <c r="Z20" s="545"/>
      <c r="AA20" s="545"/>
      <c r="AB20" s="545"/>
      <c r="AC20" s="545"/>
      <c r="AD20" s="545"/>
      <c r="AE20" s="545"/>
      <c r="AF20" s="545"/>
      <c r="AG20" s="545"/>
      <c r="AH20" s="545"/>
      <c r="AI20" s="545"/>
      <c r="AK20" s="244"/>
      <c r="AL20" s="244"/>
      <c r="AM20" s="244"/>
      <c r="AN20" s="244"/>
      <c r="AO20" s="244"/>
      <c r="AP20" s="244"/>
      <c r="AQ20" s="244"/>
      <c r="AR20" s="244"/>
      <c r="AS20" s="244"/>
      <c r="AT20" s="244"/>
      <c r="AU20" s="244"/>
      <c r="AV20" s="244"/>
      <c r="AW20" s="244"/>
      <c r="AX20" s="244"/>
      <c r="AY20" s="244"/>
      <c r="AZ20" s="244"/>
    </row>
    <row r="21" spans="1:52">
      <c r="A21" s="13" t="s">
        <v>84</v>
      </c>
      <c r="B21" s="71">
        <v>125</v>
      </c>
      <c r="C21" s="71">
        <v>102</v>
      </c>
      <c r="D21" s="71">
        <v>84</v>
      </c>
      <c r="E21" s="71">
        <v>121</v>
      </c>
      <c r="F21" s="71">
        <v>91</v>
      </c>
      <c r="G21" s="71">
        <v>104</v>
      </c>
      <c r="H21" s="71">
        <v>89</v>
      </c>
      <c r="I21" s="71">
        <v>95</v>
      </c>
      <c r="J21" s="71">
        <v>105</v>
      </c>
      <c r="K21" s="71">
        <v>81</v>
      </c>
      <c r="L21" s="71">
        <v>94</v>
      </c>
      <c r="M21" s="71">
        <v>110</v>
      </c>
      <c r="N21" s="71">
        <v>120</v>
      </c>
      <c r="O21" s="71">
        <v>110</v>
      </c>
      <c r="P21" s="71">
        <v>103</v>
      </c>
      <c r="Q21" s="106">
        <v>103</v>
      </c>
      <c r="R21" s="106">
        <v>88</v>
      </c>
      <c r="S21" s="545"/>
      <c r="T21" s="545"/>
      <c r="U21" s="545"/>
      <c r="V21" s="545"/>
      <c r="W21" s="545"/>
      <c r="X21" s="545"/>
      <c r="Y21" s="545"/>
      <c r="Z21" s="545"/>
      <c r="AA21" s="545"/>
      <c r="AB21" s="545"/>
      <c r="AC21" s="545"/>
      <c r="AD21" s="545"/>
      <c r="AE21" s="545"/>
      <c r="AF21" s="545"/>
      <c r="AG21" s="545"/>
      <c r="AH21" s="545"/>
      <c r="AI21" s="545"/>
      <c r="AK21" s="244"/>
      <c r="AL21" s="244"/>
      <c r="AM21" s="244"/>
      <c r="AN21" s="244"/>
      <c r="AO21" s="244"/>
      <c r="AP21" s="244"/>
      <c r="AQ21" s="244"/>
      <c r="AR21" s="244"/>
      <c r="AS21" s="244"/>
      <c r="AT21" s="244"/>
      <c r="AU21" s="244"/>
      <c r="AV21" s="244"/>
      <c r="AW21" s="244"/>
      <c r="AX21" s="244"/>
      <c r="AY21" s="244"/>
      <c r="AZ21" s="244"/>
    </row>
    <row r="22" spans="1:52">
      <c r="A22" s="13" t="s">
        <v>85</v>
      </c>
      <c r="B22" s="71">
        <v>102</v>
      </c>
      <c r="C22" s="71">
        <v>109</v>
      </c>
      <c r="D22" s="71">
        <v>99</v>
      </c>
      <c r="E22" s="71">
        <v>108</v>
      </c>
      <c r="F22" s="71">
        <v>111</v>
      </c>
      <c r="G22" s="71">
        <v>98</v>
      </c>
      <c r="H22" s="71">
        <v>113</v>
      </c>
      <c r="I22" s="71">
        <v>97</v>
      </c>
      <c r="J22" s="71">
        <v>136</v>
      </c>
      <c r="K22" s="71">
        <v>122</v>
      </c>
      <c r="L22" s="71">
        <v>116</v>
      </c>
      <c r="M22" s="71">
        <v>118</v>
      </c>
      <c r="N22" s="71">
        <v>144</v>
      </c>
      <c r="O22" s="71">
        <v>119</v>
      </c>
      <c r="P22" s="71">
        <v>105</v>
      </c>
      <c r="Q22" s="106">
        <v>110</v>
      </c>
      <c r="R22" s="106">
        <v>117</v>
      </c>
      <c r="S22" s="428"/>
      <c r="T22" s="545"/>
      <c r="U22" s="545"/>
      <c r="V22" s="545"/>
      <c r="W22" s="545"/>
      <c r="X22" s="545"/>
      <c r="Y22" s="545"/>
      <c r="Z22" s="545"/>
      <c r="AA22" s="545"/>
      <c r="AB22" s="545"/>
      <c r="AC22" s="545"/>
      <c r="AD22" s="545"/>
      <c r="AE22" s="545"/>
      <c r="AF22" s="545"/>
      <c r="AG22" s="545"/>
      <c r="AH22" s="545"/>
      <c r="AI22" s="545"/>
      <c r="AK22" s="244"/>
      <c r="AL22" s="244"/>
      <c r="AM22" s="244"/>
      <c r="AN22" s="244"/>
      <c r="AO22" s="244"/>
      <c r="AP22" s="244"/>
      <c r="AQ22" s="244"/>
      <c r="AR22" s="244"/>
      <c r="AS22" s="244"/>
      <c r="AT22" s="244"/>
      <c r="AU22" s="244"/>
      <c r="AV22" s="244"/>
      <c r="AW22" s="244"/>
      <c r="AX22" s="244"/>
      <c r="AY22" s="244"/>
      <c r="AZ22" s="244"/>
    </row>
    <row r="23" spans="1:52">
      <c r="A23" s="13" t="s">
        <v>86</v>
      </c>
      <c r="B23" s="71">
        <v>42</v>
      </c>
      <c r="C23" s="71">
        <v>63</v>
      </c>
      <c r="D23" s="71">
        <v>46</v>
      </c>
      <c r="E23" s="71">
        <v>61</v>
      </c>
      <c r="F23" s="71">
        <v>67</v>
      </c>
      <c r="G23" s="71">
        <v>72</v>
      </c>
      <c r="H23" s="71">
        <v>81</v>
      </c>
      <c r="I23" s="71">
        <v>67</v>
      </c>
      <c r="J23" s="71">
        <v>93</v>
      </c>
      <c r="K23" s="71">
        <v>72</v>
      </c>
      <c r="L23" s="71">
        <v>72</v>
      </c>
      <c r="M23" s="71">
        <v>93</v>
      </c>
      <c r="N23" s="71">
        <v>95</v>
      </c>
      <c r="O23" s="71">
        <v>106</v>
      </c>
      <c r="P23" s="71">
        <v>90</v>
      </c>
      <c r="Q23" s="106">
        <v>99</v>
      </c>
      <c r="R23" s="106">
        <v>90</v>
      </c>
      <c r="S23" s="428"/>
      <c r="T23" s="241"/>
      <c r="U23" s="241"/>
      <c r="V23" s="241"/>
      <c r="W23" s="241"/>
      <c r="X23" s="241"/>
      <c r="Y23" s="241"/>
      <c r="Z23" s="241"/>
      <c r="AA23" s="241"/>
      <c r="AB23" s="241"/>
      <c r="AC23" s="241"/>
      <c r="AD23" s="241"/>
      <c r="AE23" s="241"/>
      <c r="AF23" s="241"/>
      <c r="AG23" s="241"/>
      <c r="AH23" s="241"/>
      <c r="AI23" s="241"/>
      <c r="AK23" s="244"/>
      <c r="AL23" s="244"/>
      <c r="AM23" s="244"/>
      <c r="AN23" s="244"/>
      <c r="AO23" s="244"/>
      <c r="AP23" s="244"/>
      <c r="AQ23" s="244"/>
      <c r="AR23" s="244"/>
      <c r="AS23" s="244"/>
      <c r="AT23" s="244"/>
      <c r="AU23" s="244"/>
      <c r="AV23" s="244"/>
      <c r="AW23" s="244"/>
      <c r="AX23" s="244"/>
      <c r="AY23" s="244"/>
      <c r="AZ23" s="244"/>
    </row>
    <row r="24" spans="1:52">
      <c r="A24" s="13" t="s">
        <v>87</v>
      </c>
      <c r="B24" s="71">
        <v>19</v>
      </c>
      <c r="C24" s="71">
        <v>14</v>
      </c>
      <c r="D24" s="71">
        <v>20</v>
      </c>
      <c r="E24" s="71">
        <v>21</v>
      </c>
      <c r="F24" s="71">
        <v>15</v>
      </c>
      <c r="G24" s="71">
        <v>17</v>
      </c>
      <c r="H24" s="71">
        <v>20</v>
      </c>
      <c r="I24" s="71">
        <v>20</v>
      </c>
      <c r="J24" s="71">
        <v>33</v>
      </c>
      <c r="K24" s="71">
        <v>22</v>
      </c>
      <c r="L24" s="71">
        <v>26</v>
      </c>
      <c r="M24" s="71">
        <v>24</v>
      </c>
      <c r="N24" s="71">
        <v>32</v>
      </c>
      <c r="O24" s="71">
        <v>19</v>
      </c>
      <c r="P24" s="71">
        <v>26</v>
      </c>
      <c r="Q24" s="106">
        <v>20</v>
      </c>
      <c r="R24" s="106">
        <v>33</v>
      </c>
      <c r="S24" s="428"/>
      <c r="T24" s="241"/>
      <c r="U24" s="241"/>
      <c r="V24" s="241"/>
      <c r="W24" s="241"/>
      <c r="X24" s="241"/>
      <c r="Y24" s="241"/>
      <c r="Z24" s="241"/>
      <c r="AA24" s="241"/>
      <c r="AB24" s="241"/>
      <c r="AC24" s="241"/>
      <c r="AD24" s="241"/>
      <c r="AE24" s="241"/>
      <c r="AF24" s="241"/>
      <c r="AG24" s="241"/>
      <c r="AH24" s="241"/>
      <c r="AI24" s="241"/>
      <c r="AK24" s="244"/>
      <c r="AL24" s="244"/>
      <c r="AM24" s="244"/>
      <c r="AN24" s="244"/>
      <c r="AO24" s="244"/>
      <c r="AP24" s="244"/>
      <c r="AQ24" s="244"/>
      <c r="AR24" s="244"/>
      <c r="AS24" s="244"/>
      <c r="AT24" s="244"/>
      <c r="AU24" s="244"/>
      <c r="AV24" s="244"/>
      <c r="AW24" s="244"/>
      <c r="AX24" s="244"/>
      <c r="AY24" s="244"/>
      <c r="AZ24" s="244"/>
    </row>
    <row r="25" spans="1:52">
      <c r="A25" s="13" t="s">
        <v>69</v>
      </c>
      <c r="B25" s="71">
        <v>1</v>
      </c>
      <c r="C25" s="71">
        <v>3</v>
      </c>
      <c r="D25" s="71">
        <v>0</v>
      </c>
      <c r="E25" s="71">
        <v>0</v>
      </c>
      <c r="F25" s="71">
        <v>0</v>
      </c>
      <c r="G25" s="71">
        <v>0</v>
      </c>
      <c r="H25" s="71">
        <v>0</v>
      </c>
      <c r="I25" s="71">
        <v>0</v>
      </c>
      <c r="J25" s="71">
        <v>0</v>
      </c>
      <c r="K25" s="71">
        <v>1</v>
      </c>
      <c r="L25" s="71">
        <v>0</v>
      </c>
      <c r="M25" s="71">
        <v>2</v>
      </c>
      <c r="N25" s="71">
        <v>0</v>
      </c>
      <c r="O25" s="71">
        <v>0</v>
      </c>
      <c r="P25" s="71">
        <v>0</v>
      </c>
      <c r="Q25" s="106">
        <v>0</v>
      </c>
      <c r="R25" s="106">
        <v>0</v>
      </c>
      <c r="S25" s="428"/>
      <c r="T25" s="241"/>
      <c r="U25" s="241"/>
      <c r="V25" s="241"/>
      <c r="W25" s="241"/>
      <c r="X25" s="241"/>
      <c r="Y25" s="241"/>
      <c r="Z25" s="241"/>
      <c r="AA25" s="241"/>
      <c r="AB25" s="241"/>
      <c r="AC25" s="241"/>
      <c r="AD25" s="241"/>
      <c r="AE25" s="241"/>
      <c r="AF25" s="241"/>
      <c r="AG25" s="241"/>
      <c r="AH25" s="241"/>
      <c r="AI25" s="241"/>
      <c r="AK25" s="244"/>
      <c r="AL25" s="244"/>
      <c r="AM25" s="244"/>
      <c r="AN25" s="244"/>
      <c r="AO25" s="244"/>
      <c r="AP25" s="244"/>
      <c r="AQ25" s="244"/>
      <c r="AR25" s="244"/>
      <c r="AS25" s="244"/>
      <c r="AT25" s="244"/>
      <c r="AU25" s="244"/>
      <c r="AV25" s="244"/>
      <c r="AW25" s="244"/>
      <c r="AX25" s="244"/>
      <c r="AY25" s="244"/>
      <c r="AZ25" s="244"/>
    </row>
    <row r="26" spans="1:52">
      <c r="A26" s="16" t="s">
        <v>88</v>
      </c>
      <c r="B26" s="16"/>
      <c r="C26" s="16"/>
      <c r="D26" s="16"/>
      <c r="E26" s="16"/>
      <c r="F26" s="16"/>
      <c r="G26" s="16"/>
      <c r="H26" s="16"/>
      <c r="I26" s="16"/>
      <c r="J26" s="16"/>
      <c r="K26" s="16"/>
      <c r="L26" s="16"/>
      <c r="M26" s="16"/>
      <c r="N26" s="16"/>
      <c r="O26" s="16"/>
      <c r="P26" s="16"/>
      <c r="Q26" s="170"/>
      <c r="R26" s="16"/>
      <c r="T26" s="241"/>
      <c r="AK26" s="244"/>
      <c r="AL26" s="244"/>
      <c r="AM26" s="244"/>
      <c r="AN26" s="244"/>
      <c r="AO26" s="244"/>
      <c r="AP26" s="244"/>
      <c r="AQ26" s="244"/>
      <c r="AR26" s="244"/>
      <c r="AS26" s="244"/>
      <c r="AT26" s="244"/>
      <c r="AU26" s="244"/>
      <c r="AV26" s="244"/>
      <c r="AW26" s="244"/>
      <c r="AX26" s="244"/>
      <c r="AY26" s="244"/>
      <c r="AZ26" s="244"/>
    </row>
    <row r="27" spans="1:52">
      <c r="A27" s="13" t="s">
        <v>89</v>
      </c>
      <c r="B27" s="71">
        <v>47</v>
      </c>
      <c r="C27" s="71">
        <v>43</v>
      </c>
      <c r="D27" s="71">
        <v>35</v>
      </c>
      <c r="E27" s="71">
        <v>51</v>
      </c>
      <c r="F27" s="71">
        <v>41</v>
      </c>
      <c r="G27" s="71">
        <v>57</v>
      </c>
      <c r="H27" s="71">
        <v>40</v>
      </c>
      <c r="I27" s="71">
        <v>38</v>
      </c>
      <c r="J27" s="71">
        <v>60</v>
      </c>
      <c r="K27" s="71">
        <v>66</v>
      </c>
      <c r="L27" s="71">
        <v>43</v>
      </c>
      <c r="M27" s="71">
        <v>62</v>
      </c>
      <c r="N27" s="71">
        <v>69</v>
      </c>
      <c r="O27" s="71">
        <v>60</v>
      </c>
      <c r="P27" s="71">
        <v>54</v>
      </c>
      <c r="Q27" s="106">
        <v>72</v>
      </c>
      <c r="R27" s="106">
        <v>59</v>
      </c>
      <c r="S27" s="428"/>
      <c r="U27" s="242"/>
      <c r="V27" s="242"/>
      <c r="W27" s="242"/>
      <c r="X27" s="242"/>
      <c r="Y27" s="242"/>
      <c r="Z27" s="242"/>
      <c r="AA27" s="242"/>
      <c r="AB27" s="242"/>
      <c r="AC27" s="242"/>
      <c r="AD27" s="242"/>
      <c r="AE27" s="242"/>
      <c r="AF27" s="242"/>
      <c r="AG27" s="242"/>
      <c r="AH27" s="242"/>
      <c r="AI27" s="242"/>
      <c r="AK27" s="244"/>
      <c r="AL27" s="244"/>
      <c r="AM27" s="244"/>
      <c r="AN27" s="244"/>
      <c r="AO27" s="244"/>
      <c r="AP27" s="244"/>
      <c r="AQ27" s="244"/>
      <c r="AR27" s="244"/>
      <c r="AS27" s="244"/>
      <c r="AT27" s="244"/>
      <c r="AU27" s="244"/>
      <c r="AV27" s="244"/>
      <c r="AW27" s="244"/>
      <c r="AX27" s="244"/>
      <c r="AY27" s="244"/>
      <c r="AZ27" s="244"/>
    </row>
    <row r="28" spans="1:52">
      <c r="A28" s="14">
        <v>2</v>
      </c>
      <c r="B28" s="71">
        <v>55</v>
      </c>
      <c r="C28" s="71">
        <v>64</v>
      </c>
      <c r="D28" s="71">
        <v>65</v>
      </c>
      <c r="E28" s="71">
        <v>61</v>
      </c>
      <c r="F28" s="71">
        <v>75</v>
      </c>
      <c r="G28" s="71">
        <v>61</v>
      </c>
      <c r="H28" s="71">
        <v>62</v>
      </c>
      <c r="I28" s="71">
        <v>61</v>
      </c>
      <c r="J28" s="71">
        <v>73</v>
      </c>
      <c r="K28" s="71">
        <v>63</v>
      </c>
      <c r="L28" s="71">
        <v>66</v>
      </c>
      <c r="M28" s="71">
        <v>64</v>
      </c>
      <c r="N28" s="71">
        <v>84</v>
      </c>
      <c r="O28" s="71">
        <v>64</v>
      </c>
      <c r="P28" s="71">
        <v>87</v>
      </c>
      <c r="Q28" s="106">
        <v>73</v>
      </c>
      <c r="R28" s="106">
        <v>64</v>
      </c>
      <c r="S28" s="428"/>
      <c r="T28" s="242"/>
      <c r="U28" s="242"/>
      <c r="V28" s="242"/>
      <c r="W28" s="242"/>
      <c r="X28" s="242"/>
      <c r="Y28" s="242"/>
      <c r="Z28" s="242"/>
      <c r="AA28" s="242"/>
      <c r="AB28" s="242"/>
      <c r="AC28" s="242"/>
      <c r="AD28" s="242"/>
      <c r="AE28" s="242"/>
      <c r="AF28" s="242"/>
      <c r="AG28" s="242"/>
      <c r="AH28" s="242"/>
      <c r="AI28" s="242"/>
      <c r="AK28" s="244"/>
      <c r="AL28" s="244"/>
      <c r="AM28" s="244"/>
      <c r="AN28" s="244"/>
      <c r="AO28" s="244"/>
      <c r="AP28" s="244"/>
      <c r="AQ28" s="244"/>
      <c r="AR28" s="244"/>
      <c r="AS28" s="244"/>
      <c r="AT28" s="244"/>
      <c r="AU28" s="244"/>
      <c r="AV28" s="244"/>
      <c r="AW28" s="244"/>
      <c r="AX28" s="244"/>
      <c r="AY28" s="244"/>
      <c r="AZ28" s="244"/>
    </row>
    <row r="29" spans="1:52">
      <c r="A29" s="14">
        <v>3</v>
      </c>
      <c r="B29" s="71">
        <v>73</v>
      </c>
      <c r="C29" s="71">
        <v>73</v>
      </c>
      <c r="D29" s="71">
        <v>56</v>
      </c>
      <c r="E29" s="71">
        <v>68</v>
      </c>
      <c r="F29" s="71">
        <v>55</v>
      </c>
      <c r="G29" s="71">
        <v>66</v>
      </c>
      <c r="H29" s="71">
        <v>79</v>
      </c>
      <c r="I29" s="71">
        <v>63</v>
      </c>
      <c r="J29" s="71">
        <v>104</v>
      </c>
      <c r="K29" s="71">
        <v>66</v>
      </c>
      <c r="L29" s="71">
        <v>92</v>
      </c>
      <c r="M29" s="71">
        <v>93</v>
      </c>
      <c r="N29" s="71">
        <v>110</v>
      </c>
      <c r="O29" s="71">
        <v>94</v>
      </c>
      <c r="P29" s="71">
        <v>71</v>
      </c>
      <c r="Q29" s="106">
        <v>80</v>
      </c>
      <c r="R29" s="106">
        <v>77</v>
      </c>
      <c r="S29" s="428"/>
      <c r="T29" s="242"/>
      <c r="U29" s="242"/>
      <c r="V29" s="242"/>
      <c r="W29" s="242"/>
      <c r="X29" s="242"/>
      <c r="Y29" s="242"/>
      <c r="Z29" s="242"/>
      <c r="AA29" s="242"/>
      <c r="AB29" s="242"/>
      <c r="AC29" s="242"/>
      <c r="AD29" s="242"/>
      <c r="AE29" s="242"/>
      <c r="AF29" s="242"/>
      <c r="AG29" s="242"/>
      <c r="AH29" s="242"/>
      <c r="AI29" s="242"/>
      <c r="AK29" s="244"/>
      <c r="AL29" s="244"/>
      <c r="AM29" s="244"/>
      <c r="AN29" s="244"/>
      <c r="AO29" s="244"/>
      <c r="AP29" s="244"/>
      <c r="AQ29" s="244"/>
      <c r="AR29" s="244"/>
      <c r="AS29" s="244"/>
      <c r="AT29" s="244"/>
      <c r="AU29" s="244"/>
      <c r="AV29" s="244"/>
      <c r="AW29" s="244"/>
      <c r="AX29" s="244"/>
      <c r="AY29" s="244"/>
      <c r="AZ29" s="244"/>
    </row>
    <row r="30" spans="1:52">
      <c r="A30" s="14">
        <v>4</v>
      </c>
      <c r="B30" s="71">
        <v>111</v>
      </c>
      <c r="C30" s="71">
        <v>110</v>
      </c>
      <c r="D30" s="71">
        <v>74</v>
      </c>
      <c r="E30" s="71">
        <v>103</v>
      </c>
      <c r="F30" s="71">
        <v>96</v>
      </c>
      <c r="G30" s="71">
        <v>81</v>
      </c>
      <c r="H30" s="71">
        <v>83</v>
      </c>
      <c r="I30" s="71">
        <v>105</v>
      </c>
      <c r="J30" s="71">
        <v>109</v>
      </c>
      <c r="K30" s="71">
        <v>104</v>
      </c>
      <c r="L30" s="71">
        <v>91</v>
      </c>
      <c r="M30" s="71">
        <v>113</v>
      </c>
      <c r="N30" s="71">
        <v>113</v>
      </c>
      <c r="O30" s="71">
        <v>120</v>
      </c>
      <c r="P30" s="71">
        <v>100</v>
      </c>
      <c r="Q30" s="106">
        <v>106</v>
      </c>
      <c r="R30" s="106">
        <v>88</v>
      </c>
      <c r="S30" s="428"/>
      <c r="T30" s="242"/>
      <c r="U30" s="242"/>
      <c r="V30" s="242"/>
      <c r="W30" s="242"/>
      <c r="X30" s="242"/>
      <c r="Y30" s="242"/>
      <c r="Z30" s="242"/>
      <c r="AA30" s="242"/>
      <c r="AB30" s="242"/>
      <c r="AC30" s="242"/>
      <c r="AD30" s="242"/>
      <c r="AE30" s="242"/>
      <c r="AF30" s="242"/>
      <c r="AG30" s="242"/>
      <c r="AH30" s="242"/>
      <c r="AI30" s="242"/>
      <c r="AK30" s="244"/>
      <c r="AL30" s="244"/>
      <c r="AM30" s="244"/>
      <c r="AN30" s="244"/>
      <c r="AO30" s="244"/>
      <c r="AP30" s="244"/>
      <c r="AQ30" s="244"/>
      <c r="AR30" s="244"/>
      <c r="AS30" s="244"/>
      <c r="AT30" s="244"/>
      <c r="AU30" s="244"/>
      <c r="AV30" s="244"/>
      <c r="AW30" s="244"/>
      <c r="AX30" s="244"/>
      <c r="AY30" s="244"/>
      <c r="AZ30" s="244"/>
    </row>
    <row r="31" spans="1:52">
      <c r="A31" s="13" t="s">
        <v>90</v>
      </c>
      <c r="B31" s="71">
        <v>129</v>
      </c>
      <c r="C31" s="71">
        <v>129</v>
      </c>
      <c r="D31" s="71">
        <v>115</v>
      </c>
      <c r="E31" s="71">
        <v>144</v>
      </c>
      <c r="F31" s="71">
        <v>102</v>
      </c>
      <c r="G31" s="71">
        <v>121</v>
      </c>
      <c r="H31" s="71">
        <v>126</v>
      </c>
      <c r="I31" s="71">
        <v>126</v>
      </c>
      <c r="J31" s="71">
        <v>162</v>
      </c>
      <c r="K31" s="71">
        <v>103</v>
      </c>
      <c r="L31" s="71">
        <v>115</v>
      </c>
      <c r="M31" s="71">
        <v>138</v>
      </c>
      <c r="N31" s="71">
        <v>179</v>
      </c>
      <c r="O31" s="71">
        <v>142</v>
      </c>
      <c r="P31" s="71">
        <v>155</v>
      </c>
      <c r="Q31" s="106">
        <v>118</v>
      </c>
      <c r="R31" s="106">
        <v>156</v>
      </c>
      <c r="S31" s="428"/>
      <c r="T31" s="242"/>
      <c r="U31" s="242"/>
      <c r="V31" s="242"/>
      <c r="W31" s="242"/>
      <c r="X31" s="242"/>
      <c r="Y31" s="242"/>
      <c r="Z31" s="242"/>
      <c r="AA31" s="242"/>
      <c r="AB31" s="242"/>
      <c r="AC31" s="242"/>
      <c r="AD31" s="242"/>
      <c r="AE31" s="242"/>
      <c r="AF31" s="242"/>
      <c r="AG31" s="242"/>
      <c r="AH31" s="242"/>
      <c r="AI31" s="242"/>
      <c r="AK31" s="244"/>
      <c r="AL31" s="244"/>
      <c r="AM31" s="244"/>
      <c r="AN31" s="244"/>
      <c r="AO31" s="244"/>
      <c r="AP31" s="244"/>
      <c r="AQ31" s="244"/>
      <c r="AR31" s="244"/>
      <c r="AS31" s="244"/>
      <c r="AT31" s="244"/>
      <c r="AU31" s="244"/>
      <c r="AV31" s="244"/>
      <c r="AW31" s="244"/>
      <c r="AX31" s="244"/>
      <c r="AY31" s="244"/>
      <c r="AZ31" s="244"/>
    </row>
    <row r="32" spans="1:52">
      <c r="A32" s="13" t="s">
        <v>69</v>
      </c>
      <c r="B32" s="71">
        <v>1</v>
      </c>
      <c r="C32" s="71">
        <v>1</v>
      </c>
      <c r="D32" s="71">
        <v>0</v>
      </c>
      <c r="E32" s="71">
        <v>1</v>
      </c>
      <c r="F32" s="71">
        <v>0</v>
      </c>
      <c r="G32" s="71">
        <v>1</v>
      </c>
      <c r="H32" s="71">
        <v>0</v>
      </c>
      <c r="I32" s="71">
        <v>0</v>
      </c>
      <c r="J32" s="71">
        <v>0</v>
      </c>
      <c r="K32" s="71">
        <v>1</v>
      </c>
      <c r="L32" s="71">
        <v>2</v>
      </c>
      <c r="M32" s="71">
        <v>1</v>
      </c>
      <c r="N32" s="71">
        <v>0</v>
      </c>
      <c r="O32" s="71">
        <v>2</v>
      </c>
      <c r="P32" s="71">
        <v>4</v>
      </c>
      <c r="Q32" s="106">
        <v>1</v>
      </c>
      <c r="R32" s="106">
        <v>4</v>
      </c>
      <c r="S32" s="428"/>
      <c r="T32" s="242"/>
      <c r="U32" s="242"/>
      <c r="V32" s="242"/>
      <c r="W32" s="242"/>
      <c r="X32" s="242"/>
      <c r="Y32" s="242"/>
      <c r="Z32" s="242"/>
      <c r="AA32" s="242"/>
      <c r="AB32" s="242"/>
      <c r="AC32" s="242"/>
      <c r="AD32" s="242"/>
      <c r="AE32" s="242"/>
      <c r="AF32" s="242"/>
      <c r="AG32" s="242"/>
      <c r="AH32" s="242"/>
      <c r="AI32" s="242"/>
      <c r="AK32" s="244"/>
      <c r="AL32" s="244"/>
      <c r="AM32" s="244"/>
      <c r="AN32" s="244"/>
      <c r="AO32" s="244"/>
      <c r="AP32" s="244"/>
      <c r="AQ32" s="244"/>
      <c r="AR32" s="244"/>
      <c r="AS32" s="244"/>
      <c r="AT32" s="244"/>
      <c r="AU32" s="244"/>
      <c r="AV32" s="244"/>
      <c r="AW32" s="244"/>
      <c r="AX32" s="244"/>
      <c r="AY32" s="244"/>
      <c r="AZ32" s="244"/>
    </row>
    <row r="33" spans="1:52">
      <c r="A33" s="16" t="s">
        <v>119</v>
      </c>
      <c r="B33" s="16"/>
      <c r="C33" s="16"/>
      <c r="D33" s="16"/>
      <c r="E33" s="16"/>
      <c r="F33" s="16"/>
      <c r="G33" s="16"/>
      <c r="H33" s="16"/>
      <c r="I33" s="16"/>
      <c r="J33" s="16"/>
      <c r="K33" s="16"/>
      <c r="L33" s="16"/>
      <c r="M33" s="16"/>
      <c r="N33" s="16"/>
      <c r="O33" s="16"/>
      <c r="P33" s="16"/>
      <c r="Q33" s="170"/>
      <c r="R33" s="16"/>
      <c r="T33" s="242"/>
      <c r="AK33" s="244"/>
      <c r="AL33" s="244"/>
      <c r="AM33" s="244"/>
      <c r="AN33" s="244"/>
      <c r="AO33" s="244"/>
      <c r="AP33" s="244"/>
      <c r="AQ33" s="244"/>
      <c r="AR33" s="244"/>
      <c r="AS33" s="244"/>
      <c r="AT33" s="244"/>
      <c r="AU33" s="244"/>
      <c r="AV33" s="244"/>
      <c r="AW33" s="244"/>
      <c r="AX33" s="244"/>
      <c r="AY33" s="244"/>
      <c r="AZ33" s="244"/>
    </row>
    <row r="34" spans="1:52">
      <c r="A34" s="13" t="s">
        <v>118</v>
      </c>
      <c r="B34" s="71">
        <v>258</v>
      </c>
      <c r="C34" s="71">
        <v>263</v>
      </c>
      <c r="D34" s="71">
        <v>210</v>
      </c>
      <c r="E34" s="71">
        <v>272</v>
      </c>
      <c r="F34" s="71">
        <v>234</v>
      </c>
      <c r="G34" s="71">
        <v>229</v>
      </c>
      <c r="H34" s="71">
        <v>251</v>
      </c>
      <c r="I34" s="71">
        <v>251</v>
      </c>
      <c r="J34" s="71">
        <v>339</v>
      </c>
      <c r="K34" s="71">
        <v>260</v>
      </c>
      <c r="L34" s="71">
        <v>276</v>
      </c>
      <c r="M34" s="71">
        <v>297</v>
      </c>
      <c r="N34" s="71">
        <v>349</v>
      </c>
      <c r="O34" s="71">
        <v>302</v>
      </c>
      <c r="P34" s="71">
        <v>307</v>
      </c>
      <c r="Q34" s="106">
        <v>299</v>
      </c>
      <c r="R34" s="106">
        <v>307</v>
      </c>
      <c r="S34" s="187"/>
      <c r="T34" s="187"/>
      <c r="U34" s="187"/>
      <c r="V34" s="187"/>
      <c r="W34" s="187"/>
      <c r="X34" s="187"/>
      <c r="Y34" s="243"/>
      <c r="Z34" s="243"/>
      <c r="AA34" s="243"/>
      <c r="AB34" s="243"/>
      <c r="AC34" s="243"/>
      <c r="AD34" s="243"/>
      <c r="AE34" s="243"/>
      <c r="AF34" s="243"/>
      <c r="AG34" s="243"/>
      <c r="AH34" s="243"/>
      <c r="AI34" s="243"/>
      <c r="AK34" s="244"/>
      <c r="AL34" s="244"/>
      <c r="AM34" s="244"/>
      <c r="AN34" s="244"/>
      <c r="AO34" s="244"/>
      <c r="AP34" s="244"/>
      <c r="AQ34" s="244"/>
      <c r="AR34" s="244"/>
      <c r="AS34" s="244"/>
      <c r="AT34" s="244"/>
      <c r="AU34" s="244"/>
      <c r="AV34" s="244"/>
      <c r="AW34" s="244"/>
      <c r="AX34" s="244"/>
      <c r="AY34" s="244"/>
      <c r="AZ34" s="244"/>
    </row>
    <row r="35" spans="1:52">
      <c r="A35" s="13" t="s">
        <v>70</v>
      </c>
      <c r="B35" s="71">
        <v>69</v>
      </c>
      <c r="C35" s="71">
        <v>64</v>
      </c>
      <c r="D35" s="71">
        <v>55</v>
      </c>
      <c r="E35" s="71">
        <v>61</v>
      </c>
      <c r="F35" s="71">
        <v>53</v>
      </c>
      <c r="G35" s="71">
        <v>61</v>
      </c>
      <c r="H35" s="71">
        <v>48</v>
      </c>
      <c r="I35" s="71">
        <v>65</v>
      </c>
      <c r="J35" s="71">
        <v>61</v>
      </c>
      <c r="K35" s="71">
        <v>54</v>
      </c>
      <c r="L35" s="71">
        <v>51</v>
      </c>
      <c r="M35" s="71">
        <v>71</v>
      </c>
      <c r="N35" s="71">
        <v>71</v>
      </c>
      <c r="O35" s="71">
        <v>57</v>
      </c>
      <c r="P35" s="71">
        <v>69</v>
      </c>
      <c r="Q35" s="106">
        <v>58</v>
      </c>
      <c r="R35" s="106">
        <v>54</v>
      </c>
      <c r="S35" s="187"/>
      <c r="T35" s="187"/>
      <c r="U35" s="187"/>
      <c r="V35" s="187"/>
      <c r="W35" s="187"/>
      <c r="X35" s="187"/>
      <c r="Y35" s="243"/>
      <c r="Z35" s="243"/>
      <c r="AA35" s="243"/>
      <c r="AB35" s="243"/>
      <c r="AC35" s="243"/>
      <c r="AD35" s="243"/>
      <c r="AE35" s="243"/>
      <c r="AF35" s="243"/>
      <c r="AG35" s="243"/>
      <c r="AH35" s="243"/>
      <c r="AI35" s="243"/>
      <c r="AK35" s="244"/>
      <c r="AL35" s="244"/>
      <c r="AM35" s="244"/>
      <c r="AN35" s="244"/>
      <c r="AO35" s="244"/>
      <c r="AP35" s="244"/>
      <c r="AQ35" s="244"/>
      <c r="AR35" s="244"/>
      <c r="AS35" s="244"/>
      <c r="AT35" s="244"/>
      <c r="AU35" s="244"/>
      <c r="AV35" s="244"/>
      <c r="AW35" s="244"/>
      <c r="AX35" s="244"/>
      <c r="AY35" s="244"/>
      <c r="AZ35" s="244"/>
    </row>
    <row r="36" spans="1:52">
      <c r="A36" s="13" t="s">
        <v>71</v>
      </c>
      <c r="B36" s="71">
        <v>84</v>
      </c>
      <c r="C36" s="71">
        <v>87</v>
      </c>
      <c r="D36" s="71">
        <v>70</v>
      </c>
      <c r="E36" s="71"/>
      <c r="F36" s="71">
        <v>78</v>
      </c>
      <c r="G36" s="71">
        <v>95</v>
      </c>
      <c r="H36" s="71">
        <v>86</v>
      </c>
      <c r="I36" s="71">
        <v>74</v>
      </c>
      <c r="J36" s="71">
        <v>102</v>
      </c>
      <c r="K36" s="71">
        <v>84</v>
      </c>
      <c r="L36" s="71">
        <v>78</v>
      </c>
      <c r="M36" s="71">
        <v>98</v>
      </c>
      <c r="N36" s="71">
        <v>126</v>
      </c>
      <c r="O36" s="71">
        <v>117</v>
      </c>
      <c r="P36" s="71">
        <v>91</v>
      </c>
      <c r="Q36" s="106">
        <v>89</v>
      </c>
      <c r="R36" s="106">
        <v>83</v>
      </c>
      <c r="S36" s="187"/>
      <c r="T36" s="187"/>
      <c r="U36" s="187"/>
      <c r="V36" s="187"/>
      <c r="W36" s="187"/>
      <c r="X36" s="187"/>
      <c r="Y36" s="243"/>
      <c r="Z36" s="243"/>
      <c r="AA36" s="243"/>
      <c r="AB36" s="243"/>
      <c r="AC36" s="243"/>
      <c r="AD36" s="243"/>
      <c r="AE36" s="243"/>
      <c r="AF36" s="243"/>
      <c r="AG36" s="243"/>
      <c r="AH36" s="243"/>
      <c r="AI36" s="243"/>
      <c r="AK36" s="244"/>
      <c r="AL36" s="244"/>
      <c r="AM36" s="244"/>
      <c r="AN36" s="244"/>
      <c r="AO36" s="244"/>
      <c r="AP36" s="244"/>
      <c r="AQ36" s="244"/>
      <c r="AR36" s="244"/>
      <c r="AS36" s="244"/>
      <c r="AT36" s="244"/>
      <c r="AU36" s="244"/>
      <c r="AV36" s="244"/>
      <c r="AW36" s="244"/>
      <c r="AX36" s="244"/>
      <c r="AY36" s="244"/>
      <c r="AZ36" s="244"/>
    </row>
    <row r="37" spans="1:52">
      <c r="A37" s="13" t="s">
        <v>72</v>
      </c>
      <c r="B37" s="71">
        <v>4</v>
      </c>
      <c r="C37" s="71">
        <v>5</v>
      </c>
      <c r="D37" s="71">
        <v>7</v>
      </c>
      <c r="E37" s="71">
        <v>3</v>
      </c>
      <c r="F37" s="71">
        <v>3</v>
      </c>
      <c r="G37" s="71">
        <v>2</v>
      </c>
      <c r="H37" s="71">
        <v>4</v>
      </c>
      <c r="I37" s="71">
        <v>3</v>
      </c>
      <c r="J37" s="71">
        <v>5</v>
      </c>
      <c r="K37" s="71">
        <v>4</v>
      </c>
      <c r="L37" s="71">
        <v>4</v>
      </c>
      <c r="M37" s="71">
        <v>4</v>
      </c>
      <c r="N37" s="71">
        <v>6</v>
      </c>
      <c r="O37" s="71">
        <v>3</v>
      </c>
      <c r="P37" s="71">
        <v>1</v>
      </c>
      <c r="Q37" s="106">
        <v>4</v>
      </c>
      <c r="R37" s="106">
        <v>2</v>
      </c>
      <c r="S37" s="187"/>
      <c r="T37" s="187"/>
      <c r="U37" s="187"/>
      <c r="V37" s="187"/>
      <c r="W37" s="187"/>
      <c r="X37" s="187"/>
      <c r="Y37" s="243"/>
      <c r="Z37" s="243"/>
      <c r="AA37" s="243"/>
      <c r="AB37" s="243"/>
      <c r="AC37" s="243"/>
      <c r="AD37" s="243"/>
      <c r="AE37" s="243"/>
      <c r="AF37" s="243"/>
      <c r="AG37" s="243"/>
      <c r="AH37" s="243"/>
      <c r="AI37" s="243"/>
      <c r="AK37" s="244"/>
      <c r="AL37" s="244"/>
      <c r="AM37" s="244"/>
      <c r="AN37" s="244"/>
      <c r="AO37" s="244"/>
      <c r="AP37" s="244"/>
      <c r="AQ37" s="244"/>
      <c r="AR37" s="244"/>
      <c r="AS37" s="244"/>
      <c r="AT37" s="244"/>
      <c r="AU37" s="244"/>
      <c r="AV37" s="244"/>
      <c r="AW37" s="244"/>
      <c r="AX37" s="244"/>
      <c r="AY37" s="244"/>
      <c r="AZ37" s="244"/>
    </row>
    <row r="38" spans="1:52">
      <c r="A38" s="13" t="s">
        <v>69</v>
      </c>
      <c r="B38" s="71">
        <v>1</v>
      </c>
      <c r="C38" s="71">
        <v>1</v>
      </c>
      <c r="D38" s="71">
        <v>3</v>
      </c>
      <c r="E38" s="71">
        <v>8</v>
      </c>
      <c r="F38" s="71">
        <v>1</v>
      </c>
      <c r="G38" s="71">
        <v>0</v>
      </c>
      <c r="H38" s="71">
        <v>1</v>
      </c>
      <c r="I38" s="71">
        <v>0</v>
      </c>
      <c r="J38" s="71">
        <v>1</v>
      </c>
      <c r="K38" s="71">
        <v>1</v>
      </c>
      <c r="L38" s="71">
        <v>0</v>
      </c>
      <c r="M38" s="71">
        <v>1</v>
      </c>
      <c r="N38" s="71">
        <v>3</v>
      </c>
      <c r="O38" s="71">
        <v>3</v>
      </c>
      <c r="P38" s="71">
        <v>3</v>
      </c>
      <c r="Q38" s="106">
        <v>0</v>
      </c>
      <c r="R38" s="106">
        <v>2</v>
      </c>
      <c r="S38" s="187"/>
      <c r="T38" s="187"/>
      <c r="U38" s="187"/>
      <c r="V38" s="187"/>
      <c r="W38" s="187"/>
      <c r="X38" s="187"/>
      <c r="Y38" s="243"/>
      <c r="Z38" s="243"/>
      <c r="AA38" s="243"/>
      <c r="AB38" s="243"/>
      <c r="AC38" s="243"/>
      <c r="AD38" s="243"/>
      <c r="AE38" s="243"/>
      <c r="AF38" s="243"/>
      <c r="AG38" s="243"/>
      <c r="AH38" s="243"/>
      <c r="AI38" s="243"/>
      <c r="AK38" s="244"/>
      <c r="AL38" s="244"/>
      <c r="AM38" s="244"/>
      <c r="AN38" s="244"/>
      <c r="AO38" s="244"/>
      <c r="AP38" s="244"/>
      <c r="AQ38" s="244"/>
      <c r="AR38" s="244"/>
      <c r="AS38" s="244"/>
      <c r="AT38" s="244"/>
      <c r="AU38" s="244"/>
      <c r="AV38" s="244"/>
      <c r="AW38" s="244"/>
      <c r="AX38" s="244"/>
      <c r="AY38" s="244"/>
      <c r="AZ38" s="244"/>
    </row>
    <row r="39" spans="1:52">
      <c r="A39" s="16" t="s">
        <v>1</v>
      </c>
      <c r="B39" s="16"/>
      <c r="C39" s="16"/>
      <c r="D39" s="16"/>
      <c r="E39" s="16"/>
      <c r="F39" s="16"/>
      <c r="G39" s="16"/>
      <c r="H39" s="16"/>
      <c r="I39" s="16"/>
      <c r="J39" s="16"/>
      <c r="K39" s="16"/>
      <c r="L39" s="16"/>
      <c r="M39" s="16"/>
      <c r="N39" s="16"/>
      <c r="O39" s="16"/>
      <c r="P39" s="16"/>
      <c r="Q39" s="170"/>
      <c r="R39" s="16"/>
      <c r="T39" s="243"/>
      <c r="AK39" s="244"/>
      <c r="AL39" s="244"/>
      <c r="AM39" s="244"/>
      <c r="AN39" s="244"/>
      <c r="AO39" s="244"/>
      <c r="AP39" s="244"/>
      <c r="AQ39" s="244"/>
      <c r="AR39" s="244"/>
      <c r="AS39" s="244"/>
      <c r="AT39" s="244"/>
      <c r="AU39" s="244"/>
      <c r="AV39" s="244"/>
      <c r="AW39" s="244"/>
      <c r="AX39" s="244"/>
      <c r="AY39" s="244"/>
      <c r="AZ39" s="244"/>
    </row>
    <row r="40" spans="1:52">
      <c r="A40" s="13" t="s">
        <v>112</v>
      </c>
      <c r="B40" s="71">
        <v>222</v>
      </c>
      <c r="C40" s="71">
        <v>228</v>
      </c>
      <c r="D40" s="71">
        <v>178</v>
      </c>
      <c r="E40" s="71">
        <v>235</v>
      </c>
      <c r="F40" s="71">
        <v>202</v>
      </c>
      <c r="G40" s="71">
        <v>212</v>
      </c>
      <c r="H40" s="71">
        <v>223</v>
      </c>
      <c r="I40" s="71">
        <v>220</v>
      </c>
      <c r="J40" s="71">
        <v>302</v>
      </c>
      <c r="K40" s="71">
        <v>228</v>
      </c>
      <c r="L40" s="71">
        <v>247</v>
      </c>
      <c r="M40" s="71">
        <v>265</v>
      </c>
      <c r="N40" s="71">
        <v>311</v>
      </c>
      <c r="O40" s="71">
        <v>269</v>
      </c>
      <c r="P40" s="71">
        <v>264</v>
      </c>
      <c r="Q40" s="106">
        <v>267</v>
      </c>
      <c r="R40" s="106">
        <v>283</v>
      </c>
      <c r="S40" s="428"/>
      <c r="U40" s="247"/>
      <c r="V40" s="247"/>
      <c r="W40" s="247"/>
      <c r="X40" s="247"/>
      <c r="Y40" s="247"/>
      <c r="Z40" s="247"/>
      <c r="AA40" s="247"/>
      <c r="AB40" s="247"/>
      <c r="AC40" s="247"/>
      <c r="AD40" s="247"/>
      <c r="AE40" s="247"/>
      <c r="AF40" s="247"/>
      <c r="AG40" s="247"/>
      <c r="AH40" s="247"/>
      <c r="AI40" s="247"/>
      <c r="AK40" s="244"/>
      <c r="AL40" s="244"/>
      <c r="AM40" s="244"/>
      <c r="AN40" s="244"/>
      <c r="AO40" s="244"/>
      <c r="AP40" s="244"/>
      <c r="AQ40" s="244"/>
      <c r="AR40" s="244"/>
      <c r="AS40" s="244"/>
      <c r="AT40" s="244"/>
      <c r="AU40" s="244"/>
      <c r="AV40" s="244"/>
      <c r="AW40" s="244"/>
      <c r="AX40" s="244"/>
      <c r="AY40" s="244"/>
      <c r="AZ40" s="244"/>
    </row>
    <row r="41" spans="1:52">
      <c r="A41" s="13" t="s">
        <v>115</v>
      </c>
      <c r="B41" s="71">
        <v>35</v>
      </c>
      <c r="C41" s="71">
        <v>35</v>
      </c>
      <c r="D41" s="71">
        <v>28</v>
      </c>
      <c r="E41" s="71">
        <v>26</v>
      </c>
      <c r="F41" s="71">
        <v>35</v>
      </c>
      <c r="G41" s="71">
        <v>21</v>
      </c>
      <c r="H41" s="71">
        <v>25</v>
      </c>
      <c r="I41" s="71">
        <v>34</v>
      </c>
      <c r="J41" s="71">
        <v>35</v>
      </c>
      <c r="K41" s="71">
        <v>31</v>
      </c>
      <c r="L41" s="71">
        <v>29</v>
      </c>
      <c r="M41" s="71">
        <v>39</v>
      </c>
      <c r="N41" s="71">
        <v>30</v>
      </c>
      <c r="O41" s="71">
        <v>27</v>
      </c>
      <c r="P41" s="71">
        <v>49</v>
      </c>
      <c r="Q41" s="106">
        <v>34</v>
      </c>
      <c r="R41" s="106">
        <v>33</v>
      </c>
      <c r="S41" s="428"/>
      <c r="T41" s="247"/>
      <c r="U41" s="247"/>
      <c r="V41" s="247"/>
      <c r="W41" s="247"/>
      <c r="X41" s="247"/>
      <c r="Y41" s="247"/>
      <c r="Z41" s="247"/>
      <c r="AA41" s="247"/>
      <c r="AB41" s="247"/>
      <c r="AC41" s="247"/>
      <c r="AD41" s="247"/>
      <c r="AE41" s="247"/>
      <c r="AF41" s="247"/>
      <c r="AG41" s="247"/>
      <c r="AH41" s="247"/>
      <c r="AI41" s="247"/>
      <c r="AK41" s="244"/>
      <c r="AL41" s="244"/>
      <c r="AM41" s="244"/>
      <c r="AN41" s="244"/>
      <c r="AO41" s="244"/>
      <c r="AP41" s="244"/>
      <c r="AQ41" s="244"/>
      <c r="AR41" s="244"/>
      <c r="AS41" s="244"/>
      <c r="AT41" s="244"/>
      <c r="AU41" s="244"/>
      <c r="AV41" s="244"/>
      <c r="AW41" s="244"/>
      <c r="AX41" s="244"/>
      <c r="AY41" s="244"/>
      <c r="AZ41" s="244"/>
    </row>
    <row r="42" spans="1:52">
      <c r="A42" s="13" t="s">
        <v>113</v>
      </c>
      <c r="B42" s="71">
        <v>65</v>
      </c>
      <c r="C42" s="71">
        <v>50</v>
      </c>
      <c r="D42" s="71">
        <v>45</v>
      </c>
      <c r="E42" s="71">
        <v>57</v>
      </c>
      <c r="F42" s="71">
        <v>40</v>
      </c>
      <c r="G42" s="71">
        <v>54</v>
      </c>
      <c r="H42" s="71">
        <v>49</v>
      </c>
      <c r="I42" s="71">
        <v>55</v>
      </c>
      <c r="J42" s="71">
        <v>57</v>
      </c>
      <c r="K42" s="71">
        <v>44</v>
      </c>
      <c r="L42" s="71">
        <v>45</v>
      </c>
      <c r="M42" s="71">
        <v>59</v>
      </c>
      <c r="N42" s="71">
        <v>78</v>
      </c>
      <c r="O42" s="71">
        <v>52</v>
      </c>
      <c r="P42" s="71">
        <v>55</v>
      </c>
      <c r="Q42" s="106">
        <v>61</v>
      </c>
      <c r="R42" s="106">
        <v>50</v>
      </c>
      <c r="S42" s="428"/>
      <c r="T42" s="247"/>
      <c r="U42" s="247"/>
      <c r="V42" s="247"/>
      <c r="W42" s="247"/>
      <c r="X42" s="247"/>
      <c r="Y42" s="247"/>
      <c r="Z42" s="247"/>
      <c r="AA42" s="247"/>
      <c r="AB42" s="247"/>
      <c r="AC42" s="247"/>
      <c r="AD42" s="247"/>
      <c r="AE42" s="247"/>
      <c r="AF42" s="247"/>
      <c r="AG42" s="247"/>
      <c r="AH42" s="247"/>
      <c r="AI42" s="247"/>
      <c r="AK42" s="244"/>
      <c r="AL42" s="244"/>
      <c r="AM42" s="244"/>
      <c r="AN42" s="244"/>
      <c r="AO42" s="244"/>
      <c r="AP42" s="244"/>
      <c r="AQ42" s="244"/>
      <c r="AR42" s="244"/>
      <c r="AS42" s="244"/>
      <c r="AT42" s="244"/>
      <c r="AU42" s="244"/>
      <c r="AV42" s="244"/>
      <c r="AW42" s="244"/>
      <c r="AX42" s="244"/>
      <c r="AY42" s="244"/>
      <c r="AZ42" s="244"/>
    </row>
    <row r="43" spans="1:52">
      <c r="A43" s="13" t="s">
        <v>114</v>
      </c>
      <c r="B43" s="71">
        <v>82</v>
      </c>
      <c r="C43" s="71">
        <v>86</v>
      </c>
      <c r="D43" s="71">
        <v>75</v>
      </c>
      <c r="E43" s="71">
        <v>85</v>
      </c>
      <c r="F43" s="71">
        <v>91</v>
      </c>
      <c r="G43" s="71">
        <v>90</v>
      </c>
      <c r="H43" s="71">
        <v>84</v>
      </c>
      <c r="I43" s="71">
        <v>76</v>
      </c>
      <c r="J43" s="71">
        <v>103</v>
      </c>
      <c r="K43" s="71">
        <v>89</v>
      </c>
      <c r="L43" s="71">
        <v>86</v>
      </c>
      <c r="M43" s="71">
        <v>99</v>
      </c>
      <c r="N43" s="71">
        <v>126</v>
      </c>
      <c r="O43" s="71">
        <v>121</v>
      </c>
      <c r="P43" s="71">
        <v>93</v>
      </c>
      <c r="Q43" s="106">
        <v>85</v>
      </c>
      <c r="R43" s="106">
        <v>75</v>
      </c>
      <c r="S43" s="428"/>
      <c r="T43" s="247"/>
      <c r="U43" s="247"/>
      <c r="V43" s="247"/>
      <c r="W43" s="247"/>
      <c r="X43" s="247"/>
      <c r="Y43" s="247"/>
      <c r="Z43" s="247"/>
      <c r="AA43" s="247"/>
      <c r="AB43" s="247"/>
      <c r="AC43" s="247"/>
      <c r="AD43" s="247"/>
      <c r="AE43" s="247"/>
      <c r="AF43" s="247"/>
      <c r="AG43" s="247"/>
      <c r="AH43" s="247"/>
      <c r="AI43" s="247"/>
      <c r="AK43" s="244"/>
      <c r="AL43" s="244"/>
      <c r="AM43" s="244"/>
      <c r="AN43" s="244"/>
      <c r="AO43" s="244"/>
      <c r="AP43" s="244"/>
      <c r="AQ43" s="244"/>
      <c r="AR43" s="244"/>
      <c r="AS43" s="244"/>
      <c r="AT43" s="244"/>
      <c r="AU43" s="244"/>
      <c r="AV43" s="244"/>
      <c r="AW43" s="244"/>
      <c r="AX43" s="244"/>
      <c r="AY43" s="244"/>
      <c r="AZ43" s="244"/>
    </row>
    <row r="44" spans="1:52">
      <c r="A44" s="13" t="s">
        <v>116</v>
      </c>
      <c r="B44" s="71">
        <v>12</v>
      </c>
      <c r="C44" s="71">
        <v>21</v>
      </c>
      <c r="D44" s="71">
        <v>19</v>
      </c>
      <c r="E44" s="71">
        <v>25</v>
      </c>
      <c r="F44" s="71">
        <v>0</v>
      </c>
      <c r="G44" s="71">
        <v>5</v>
      </c>
      <c r="H44" s="71">
        <v>1</v>
      </c>
      <c r="I44" s="71">
        <v>2</v>
      </c>
      <c r="J44" s="71">
        <v>3</v>
      </c>
      <c r="K44" s="71">
        <v>4</v>
      </c>
      <c r="L44" s="71">
        <v>2</v>
      </c>
      <c r="M44" s="71">
        <v>5</v>
      </c>
      <c r="N44" s="71">
        <v>3</v>
      </c>
      <c r="O44" s="71">
        <v>1</v>
      </c>
      <c r="P44" s="71">
        <v>4</v>
      </c>
      <c r="Q44" s="106">
        <v>0</v>
      </c>
      <c r="R44" s="106">
        <v>1</v>
      </c>
      <c r="S44" s="428"/>
      <c r="T44" s="247"/>
      <c r="U44" s="247"/>
      <c r="V44" s="247"/>
      <c r="W44" s="247"/>
      <c r="X44" s="247"/>
      <c r="Y44" s="247"/>
      <c r="Z44" s="247"/>
      <c r="AA44" s="247"/>
      <c r="AB44" s="247"/>
      <c r="AC44" s="247"/>
      <c r="AD44" s="247"/>
      <c r="AE44" s="247"/>
      <c r="AF44" s="247"/>
      <c r="AG44" s="247"/>
      <c r="AH44" s="247"/>
      <c r="AI44" s="247"/>
      <c r="AK44" s="244"/>
      <c r="AL44" s="244"/>
      <c r="AM44" s="244"/>
      <c r="AN44" s="244"/>
      <c r="AO44" s="244"/>
      <c r="AP44" s="244"/>
      <c r="AQ44" s="244"/>
      <c r="AR44" s="244"/>
      <c r="AS44" s="244"/>
      <c r="AT44" s="244"/>
      <c r="AU44" s="244"/>
      <c r="AV44" s="244"/>
      <c r="AW44" s="244"/>
      <c r="AX44" s="244"/>
      <c r="AY44" s="244"/>
      <c r="AZ44" s="244"/>
    </row>
    <row r="45" spans="1:52">
      <c r="A45" s="15" t="s">
        <v>69</v>
      </c>
      <c r="B45" s="78">
        <v>0</v>
      </c>
      <c r="C45" s="78">
        <v>0</v>
      </c>
      <c r="D45" s="78">
        <v>0</v>
      </c>
      <c r="E45" s="78">
        <v>0</v>
      </c>
      <c r="F45" s="78">
        <v>1</v>
      </c>
      <c r="G45" s="78">
        <v>5</v>
      </c>
      <c r="H45" s="78">
        <v>8</v>
      </c>
      <c r="I45" s="78">
        <v>6</v>
      </c>
      <c r="J45" s="78">
        <v>8</v>
      </c>
      <c r="K45" s="78">
        <v>7</v>
      </c>
      <c r="L45" s="78">
        <v>0</v>
      </c>
      <c r="M45" s="78">
        <v>4</v>
      </c>
      <c r="N45" s="78">
        <v>7</v>
      </c>
      <c r="O45" s="78">
        <v>12</v>
      </c>
      <c r="P45" s="78">
        <v>6</v>
      </c>
      <c r="Q45" s="78">
        <v>3</v>
      </c>
      <c r="R45" s="78">
        <v>6</v>
      </c>
      <c r="S45" s="428"/>
      <c r="T45" s="247"/>
      <c r="U45" s="247"/>
      <c r="V45" s="247"/>
      <c r="W45" s="247"/>
      <c r="X45" s="247"/>
      <c r="Y45" s="247"/>
      <c r="Z45" s="247"/>
      <c r="AA45" s="247"/>
      <c r="AB45" s="247"/>
      <c r="AC45" s="247"/>
      <c r="AD45" s="247"/>
      <c r="AE45" s="247"/>
      <c r="AF45" s="247"/>
      <c r="AG45" s="247"/>
      <c r="AH45" s="247"/>
      <c r="AI45" s="247"/>
      <c r="AK45" s="244"/>
      <c r="AL45" s="244"/>
      <c r="AM45" s="244"/>
      <c r="AN45" s="244"/>
      <c r="AO45" s="244"/>
      <c r="AP45" s="244"/>
      <c r="AQ45" s="244"/>
      <c r="AR45" s="244"/>
      <c r="AS45" s="244"/>
      <c r="AT45" s="244"/>
      <c r="AU45" s="244"/>
      <c r="AV45" s="244"/>
      <c r="AW45" s="244"/>
      <c r="AX45" s="244"/>
      <c r="AY45" s="244"/>
      <c r="AZ45" s="244"/>
    </row>
    <row r="46" spans="1:52">
      <c r="A46" s="16" t="s">
        <v>408</v>
      </c>
      <c r="B46" s="16"/>
      <c r="C46" s="16"/>
      <c r="D46" s="16"/>
      <c r="E46" s="16"/>
      <c r="F46" s="16"/>
      <c r="G46" s="16"/>
      <c r="H46" s="16"/>
      <c r="I46" s="16"/>
      <c r="J46" s="16"/>
      <c r="K46" s="16"/>
      <c r="L46" s="16"/>
      <c r="M46" s="16"/>
      <c r="N46" s="16"/>
      <c r="O46" s="16"/>
      <c r="P46" s="16"/>
      <c r="Q46" s="170"/>
      <c r="R46" s="16"/>
      <c r="S46" s="428"/>
      <c r="T46" s="247"/>
      <c r="AK46" s="244"/>
      <c r="AL46" s="244"/>
      <c r="AM46" s="244"/>
      <c r="AN46" s="244"/>
      <c r="AO46" s="244"/>
      <c r="AP46" s="244"/>
      <c r="AQ46" s="244"/>
      <c r="AR46" s="244"/>
      <c r="AS46" s="244"/>
      <c r="AT46" s="244"/>
      <c r="AU46" s="244"/>
      <c r="AV46" s="244"/>
      <c r="AW46" s="244"/>
      <c r="AX46" s="244"/>
      <c r="AY46" s="244"/>
      <c r="AZ46" s="244"/>
    </row>
    <row r="47" spans="1:52">
      <c r="A47" s="13" t="s">
        <v>91</v>
      </c>
      <c r="B47" s="71">
        <v>10</v>
      </c>
      <c r="C47" s="71">
        <v>13</v>
      </c>
      <c r="D47" s="71">
        <v>13</v>
      </c>
      <c r="E47" s="71">
        <v>12</v>
      </c>
      <c r="F47" s="71">
        <v>13</v>
      </c>
      <c r="G47" s="71">
        <v>24</v>
      </c>
      <c r="H47" s="71">
        <v>10</v>
      </c>
      <c r="I47" s="71">
        <v>17</v>
      </c>
      <c r="J47" s="71">
        <v>20</v>
      </c>
      <c r="K47" s="71">
        <v>15</v>
      </c>
      <c r="L47" s="71">
        <v>18</v>
      </c>
      <c r="M47" s="71">
        <v>19</v>
      </c>
      <c r="N47" s="71">
        <v>21</v>
      </c>
      <c r="O47" s="71">
        <v>13</v>
      </c>
      <c r="P47" s="71">
        <v>21</v>
      </c>
      <c r="Q47" s="106">
        <v>14</v>
      </c>
      <c r="R47" s="106">
        <v>21</v>
      </c>
      <c r="S47" s="428"/>
      <c r="U47" s="245"/>
      <c r="V47" s="245"/>
      <c r="W47" s="245"/>
      <c r="X47" s="245"/>
      <c r="Y47" s="245"/>
      <c r="Z47" s="245"/>
      <c r="AA47" s="245"/>
      <c r="AB47" s="245"/>
      <c r="AC47" s="245"/>
      <c r="AD47" s="245"/>
      <c r="AE47" s="245"/>
      <c r="AF47" s="245"/>
      <c r="AG47" s="245"/>
      <c r="AH47" s="245"/>
      <c r="AI47" s="245"/>
      <c r="AK47" s="244"/>
      <c r="AL47" s="244"/>
      <c r="AM47" s="244"/>
      <c r="AN47" s="244"/>
      <c r="AO47" s="244"/>
      <c r="AP47" s="244"/>
      <c r="AQ47" s="244"/>
      <c r="AR47" s="244"/>
      <c r="AS47" s="244"/>
      <c r="AT47" s="244"/>
      <c r="AU47" s="244"/>
      <c r="AV47" s="244"/>
      <c r="AW47" s="244"/>
      <c r="AX47" s="244"/>
      <c r="AY47" s="244"/>
      <c r="AZ47" s="244"/>
    </row>
    <row r="48" spans="1:52">
      <c r="A48" s="13" t="s">
        <v>92</v>
      </c>
      <c r="B48" s="71">
        <v>34</v>
      </c>
      <c r="C48" s="71">
        <v>36</v>
      </c>
      <c r="D48" s="71">
        <v>35</v>
      </c>
      <c r="E48" s="71">
        <v>50</v>
      </c>
      <c r="F48" s="71">
        <v>42</v>
      </c>
      <c r="G48" s="71">
        <v>49</v>
      </c>
      <c r="H48" s="71">
        <v>45</v>
      </c>
      <c r="I48" s="71">
        <v>44</v>
      </c>
      <c r="J48" s="71">
        <v>51</v>
      </c>
      <c r="K48" s="71">
        <v>57</v>
      </c>
      <c r="L48" s="71">
        <v>52</v>
      </c>
      <c r="M48" s="71">
        <v>75</v>
      </c>
      <c r="N48" s="71">
        <v>71</v>
      </c>
      <c r="O48" s="71">
        <v>65</v>
      </c>
      <c r="P48" s="71">
        <v>51</v>
      </c>
      <c r="Q48" s="106">
        <v>54</v>
      </c>
      <c r="R48" s="106">
        <v>58</v>
      </c>
      <c r="S48" s="428"/>
      <c r="T48" s="245"/>
      <c r="U48" s="245"/>
      <c r="V48" s="245"/>
      <c r="W48" s="245"/>
      <c r="X48" s="245"/>
      <c r="Y48" s="245"/>
      <c r="Z48" s="245"/>
      <c r="AA48" s="245"/>
      <c r="AB48" s="245"/>
      <c r="AC48" s="245"/>
      <c r="AD48" s="245"/>
      <c r="AE48" s="245"/>
      <c r="AF48" s="245"/>
      <c r="AG48" s="245"/>
      <c r="AH48" s="245"/>
      <c r="AI48" s="245"/>
      <c r="AK48" s="244"/>
      <c r="AL48" s="244"/>
      <c r="AM48" s="244"/>
      <c r="AN48" s="244"/>
      <c r="AO48" s="244"/>
      <c r="AP48" s="244"/>
      <c r="AQ48" s="244"/>
      <c r="AR48" s="244"/>
      <c r="AS48" s="244"/>
      <c r="AT48" s="244"/>
      <c r="AU48" s="244"/>
      <c r="AV48" s="244"/>
      <c r="AW48" s="244"/>
      <c r="AX48" s="244"/>
      <c r="AY48" s="244"/>
      <c r="AZ48" s="244"/>
    </row>
    <row r="49" spans="1:52">
      <c r="A49" s="13" t="s">
        <v>93</v>
      </c>
      <c r="B49" s="71">
        <v>35</v>
      </c>
      <c r="C49" s="71">
        <v>40</v>
      </c>
      <c r="D49" s="71">
        <v>29</v>
      </c>
      <c r="E49" s="71">
        <v>35</v>
      </c>
      <c r="F49" s="71">
        <v>38</v>
      </c>
      <c r="G49" s="71">
        <v>34</v>
      </c>
      <c r="H49" s="71">
        <v>43</v>
      </c>
      <c r="I49" s="71">
        <v>40</v>
      </c>
      <c r="J49" s="71">
        <v>62</v>
      </c>
      <c r="K49" s="71">
        <v>22</v>
      </c>
      <c r="L49" s="71">
        <v>43</v>
      </c>
      <c r="M49" s="71">
        <v>48</v>
      </c>
      <c r="N49" s="71">
        <v>49</v>
      </c>
      <c r="O49" s="71">
        <v>48</v>
      </c>
      <c r="P49" s="71">
        <v>56</v>
      </c>
      <c r="Q49" s="106">
        <v>58</v>
      </c>
      <c r="R49" s="106">
        <v>51</v>
      </c>
      <c r="S49" s="428"/>
      <c r="T49" s="294"/>
      <c r="U49" s="245"/>
      <c r="V49" s="245"/>
      <c r="W49" s="245"/>
      <c r="X49" s="245"/>
      <c r="Y49" s="245"/>
      <c r="Z49" s="245"/>
      <c r="AA49" s="245"/>
      <c r="AB49" s="245"/>
      <c r="AC49" s="245"/>
      <c r="AD49" s="245"/>
      <c r="AE49" s="245"/>
      <c r="AF49" s="245"/>
      <c r="AG49" s="245"/>
      <c r="AH49" s="245"/>
      <c r="AI49" s="245"/>
      <c r="AK49" s="244"/>
      <c r="AL49" s="244"/>
      <c r="AM49" s="244"/>
      <c r="AN49" s="244"/>
      <c r="AO49" s="244"/>
      <c r="AP49" s="244"/>
      <c r="AQ49" s="244"/>
      <c r="AR49" s="244"/>
      <c r="AS49" s="244"/>
      <c r="AT49" s="244"/>
      <c r="AU49" s="244"/>
      <c r="AV49" s="244"/>
      <c r="AW49" s="244"/>
      <c r="AX49" s="244"/>
      <c r="AY49" s="244"/>
      <c r="AZ49" s="244"/>
    </row>
    <row r="50" spans="1:52">
      <c r="A50" s="13" t="s">
        <v>94</v>
      </c>
      <c r="B50" s="71">
        <v>45</v>
      </c>
      <c r="C50" s="71">
        <v>44</v>
      </c>
      <c r="D50" s="71">
        <v>70</v>
      </c>
      <c r="E50" s="71">
        <v>59</v>
      </c>
      <c r="F50" s="71">
        <v>50</v>
      </c>
      <c r="G50" s="71">
        <v>55</v>
      </c>
      <c r="H50" s="71">
        <v>49</v>
      </c>
      <c r="I50" s="71">
        <v>57</v>
      </c>
      <c r="J50" s="71">
        <v>85</v>
      </c>
      <c r="K50" s="71">
        <v>56</v>
      </c>
      <c r="L50" s="71">
        <v>63</v>
      </c>
      <c r="M50" s="71">
        <v>71</v>
      </c>
      <c r="N50" s="71">
        <v>100</v>
      </c>
      <c r="O50" s="71">
        <v>81</v>
      </c>
      <c r="P50" s="71">
        <v>67</v>
      </c>
      <c r="Q50" s="106">
        <v>73</v>
      </c>
      <c r="R50" s="106">
        <v>68</v>
      </c>
      <c r="S50" s="428"/>
      <c r="T50" s="294"/>
      <c r="U50" s="245"/>
      <c r="V50" s="245"/>
      <c r="W50" s="245"/>
      <c r="X50" s="245"/>
      <c r="Y50" s="245"/>
      <c r="Z50" s="245"/>
      <c r="AA50" s="245"/>
      <c r="AB50" s="245"/>
      <c r="AC50" s="245"/>
      <c r="AD50" s="245"/>
      <c r="AE50" s="245"/>
      <c r="AF50" s="245"/>
      <c r="AG50" s="245"/>
      <c r="AH50" s="245"/>
      <c r="AI50" s="245"/>
      <c r="AK50" s="244"/>
      <c r="AL50" s="244"/>
      <c r="AM50" s="244"/>
      <c r="AN50" s="244"/>
      <c r="AO50" s="244"/>
      <c r="AP50" s="244"/>
      <c r="AQ50" s="244"/>
      <c r="AR50" s="244"/>
      <c r="AS50" s="244"/>
      <c r="AT50" s="244"/>
      <c r="AU50" s="244"/>
      <c r="AV50" s="244"/>
      <c r="AW50" s="244"/>
      <c r="AX50" s="244"/>
      <c r="AY50" s="244"/>
      <c r="AZ50" s="244"/>
    </row>
    <row r="51" spans="1:52">
      <c r="A51" s="13" t="s">
        <v>95</v>
      </c>
      <c r="B51" s="71">
        <v>43</v>
      </c>
      <c r="C51" s="71">
        <v>33</v>
      </c>
      <c r="D51" s="71">
        <v>24</v>
      </c>
      <c r="E51" s="71">
        <v>36</v>
      </c>
      <c r="F51" s="71">
        <v>26</v>
      </c>
      <c r="G51" s="71">
        <v>26</v>
      </c>
      <c r="H51" s="71">
        <v>37</v>
      </c>
      <c r="I51" s="71">
        <v>42</v>
      </c>
      <c r="J51" s="71">
        <v>44</v>
      </c>
      <c r="K51" s="71">
        <v>33</v>
      </c>
      <c r="L51" s="71">
        <v>40</v>
      </c>
      <c r="M51" s="71">
        <v>42</v>
      </c>
      <c r="N51" s="71">
        <v>43</v>
      </c>
      <c r="O51" s="71">
        <v>46</v>
      </c>
      <c r="P51" s="71">
        <v>39</v>
      </c>
      <c r="Q51" s="106">
        <v>40</v>
      </c>
      <c r="R51" s="106">
        <v>43</v>
      </c>
      <c r="S51" s="428"/>
      <c r="T51" s="294"/>
      <c r="U51" s="245"/>
      <c r="V51" s="245"/>
      <c r="W51" s="245"/>
      <c r="X51" s="245"/>
      <c r="Y51" s="245"/>
      <c r="Z51" s="245"/>
      <c r="AA51" s="245"/>
      <c r="AB51" s="245"/>
      <c r="AC51" s="245"/>
      <c r="AD51" s="245"/>
      <c r="AE51" s="245"/>
      <c r="AF51" s="245"/>
      <c r="AG51" s="245"/>
      <c r="AH51" s="245"/>
      <c r="AI51" s="245"/>
      <c r="AK51" s="244"/>
      <c r="AL51" s="244"/>
      <c r="AM51" s="244"/>
      <c r="AN51" s="244"/>
      <c r="AO51" s="244"/>
      <c r="AP51" s="244"/>
      <c r="AQ51" s="244"/>
      <c r="AR51" s="244"/>
      <c r="AS51" s="244"/>
      <c r="AT51" s="244"/>
      <c r="AU51" s="244"/>
      <c r="AV51" s="244"/>
      <c r="AW51" s="244"/>
      <c r="AX51" s="244"/>
      <c r="AY51" s="244"/>
      <c r="AZ51" s="244"/>
    </row>
    <row r="52" spans="1:52">
      <c r="A52" s="13" t="s">
        <v>96</v>
      </c>
      <c r="B52" s="71">
        <v>10</v>
      </c>
      <c r="C52" s="71">
        <v>25</v>
      </c>
      <c r="D52" s="71">
        <v>9</v>
      </c>
      <c r="E52" s="71">
        <v>10</v>
      </c>
      <c r="F52" s="71">
        <v>12</v>
      </c>
      <c r="G52" s="71">
        <v>9</v>
      </c>
      <c r="H52" s="71">
        <v>12</v>
      </c>
      <c r="I52" s="71">
        <v>14</v>
      </c>
      <c r="J52" s="71">
        <v>15</v>
      </c>
      <c r="K52" s="71">
        <v>14</v>
      </c>
      <c r="L52" s="71">
        <v>8</v>
      </c>
      <c r="M52" s="71">
        <v>8</v>
      </c>
      <c r="N52" s="71">
        <v>24</v>
      </c>
      <c r="O52" s="71">
        <v>11</v>
      </c>
      <c r="P52" s="71">
        <v>10</v>
      </c>
      <c r="Q52" s="106">
        <v>12</v>
      </c>
      <c r="R52" s="106">
        <v>11</v>
      </c>
      <c r="S52" s="428"/>
      <c r="T52" s="294"/>
      <c r="U52" s="245"/>
      <c r="V52" s="245"/>
      <c r="W52" s="245"/>
      <c r="X52" s="245"/>
      <c r="Y52" s="245"/>
      <c r="Z52" s="245"/>
      <c r="AA52" s="245"/>
      <c r="AB52" s="245"/>
      <c r="AC52" s="245"/>
      <c r="AD52" s="245"/>
      <c r="AE52" s="245"/>
      <c r="AF52" s="245"/>
      <c r="AG52" s="245"/>
      <c r="AH52" s="245"/>
      <c r="AI52" s="245"/>
      <c r="AK52" s="244"/>
      <c r="AL52" s="244"/>
      <c r="AM52" s="244"/>
      <c r="AN52" s="244"/>
      <c r="AO52" s="244"/>
      <c r="AP52" s="244"/>
      <c r="AQ52" s="244"/>
      <c r="AR52" s="244"/>
      <c r="AS52" s="244"/>
      <c r="AT52" s="244"/>
      <c r="AU52" s="244"/>
      <c r="AV52" s="244"/>
      <c r="AW52" s="244"/>
      <c r="AX52" s="244"/>
      <c r="AY52" s="244"/>
      <c r="AZ52" s="244"/>
    </row>
    <row r="53" spans="1:52">
      <c r="A53" s="13" t="s">
        <v>97</v>
      </c>
      <c r="B53" s="71">
        <v>15</v>
      </c>
      <c r="C53" s="71">
        <v>15</v>
      </c>
      <c r="D53" s="71">
        <v>14</v>
      </c>
      <c r="E53" s="71">
        <v>20</v>
      </c>
      <c r="F53" s="71">
        <v>16</v>
      </c>
      <c r="G53" s="71">
        <v>15</v>
      </c>
      <c r="H53" s="71">
        <v>22</v>
      </c>
      <c r="I53" s="71">
        <v>15</v>
      </c>
      <c r="J53" s="71">
        <v>17</v>
      </c>
      <c r="K53" s="71">
        <v>22</v>
      </c>
      <c r="L53" s="71">
        <v>13</v>
      </c>
      <c r="M53" s="71">
        <v>20</v>
      </c>
      <c r="N53" s="71">
        <v>25</v>
      </c>
      <c r="O53" s="71">
        <v>11</v>
      </c>
      <c r="P53" s="71">
        <v>14</v>
      </c>
      <c r="Q53" s="106">
        <v>15</v>
      </c>
      <c r="R53" s="106">
        <v>19</v>
      </c>
      <c r="S53" s="428"/>
      <c r="T53" s="294"/>
      <c r="U53" s="245"/>
      <c r="V53" s="245"/>
      <c r="W53" s="245"/>
      <c r="X53" s="245"/>
      <c r="Y53" s="245"/>
      <c r="Z53" s="245"/>
      <c r="AA53" s="245"/>
      <c r="AB53" s="245"/>
      <c r="AC53" s="245"/>
      <c r="AD53" s="245"/>
      <c r="AE53" s="245"/>
      <c r="AF53" s="245"/>
      <c r="AG53" s="245"/>
      <c r="AH53" s="245"/>
      <c r="AI53" s="245"/>
      <c r="AK53" s="244"/>
      <c r="AL53" s="244"/>
      <c r="AM53" s="244"/>
      <c r="AN53" s="244"/>
      <c r="AO53" s="244"/>
      <c r="AP53" s="244"/>
      <c r="AQ53" s="244"/>
      <c r="AR53" s="244"/>
      <c r="AS53" s="244"/>
      <c r="AT53" s="244"/>
      <c r="AU53" s="244"/>
      <c r="AV53" s="244"/>
      <c r="AW53" s="244"/>
      <c r="AX53" s="244"/>
      <c r="AY53" s="244"/>
      <c r="AZ53" s="244"/>
    </row>
    <row r="54" spans="1:52">
      <c r="A54" s="13" t="s">
        <v>98</v>
      </c>
      <c r="B54" s="71">
        <v>5</v>
      </c>
      <c r="C54" s="71">
        <v>4</v>
      </c>
      <c r="D54" s="71">
        <v>3</v>
      </c>
      <c r="E54" s="71">
        <v>7</v>
      </c>
      <c r="F54" s="71">
        <v>5</v>
      </c>
      <c r="G54" s="71">
        <v>7</v>
      </c>
      <c r="H54" s="71">
        <v>6</v>
      </c>
      <c r="I54" s="71">
        <v>3</v>
      </c>
      <c r="J54" s="71">
        <v>5</v>
      </c>
      <c r="K54" s="71">
        <v>7</v>
      </c>
      <c r="L54" s="71">
        <v>5</v>
      </c>
      <c r="M54" s="71">
        <v>3</v>
      </c>
      <c r="N54" s="71">
        <v>11</v>
      </c>
      <c r="O54" s="71">
        <v>1</v>
      </c>
      <c r="P54" s="71">
        <v>8</v>
      </c>
      <c r="Q54" s="106">
        <v>4</v>
      </c>
      <c r="R54" s="106">
        <v>4</v>
      </c>
      <c r="S54" s="428"/>
      <c r="T54" s="294"/>
      <c r="U54" s="245"/>
      <c r="V54" s="245"/>
      <c r="W54" s="245"/>
      <c r="X54" s="245"/>
      <c r="Y54" s="245"/>
      <c r="Z54" s="245"/>
      <c r="AA54" s="245"/>
      <c r="AB54" s="245"/>
      <c r="AC54" s="245"/>
      <c r="AD54" s="245"/>
      <c r="AE54" s="245"/>
      <c r="AF54" s="245"/>
      <c r="AG54" s="245"/>
      <c r="AH54" s="245"/>
      <c r="AI54" s="245"/>
      <c r="AK54" s="244"/>
      <c r="AL54" s="244"/>
      <c r="AM54" s="244"/>
      <c r="AN54" s="244"/>
      <c r="AO54" s="244"/>
      <c r="AP54" s="244"/>
      <c r="AQ54" s="244"/>
      <c r="AR54" s="244"/>
      <c r="AS54" s="244"/>
      <c r="AT54" s="244"/>
      <c r="AU54" s="244"/>
      <c r="AV54" s="244"/>
      <c r="AW54" s="244"/>
      <c r="AX54" s="244"/>
      <c r="AY54" s="244"/>
      <c r="AZ54" s="244"/>
    </row>
    <row r="55" spans="1:52">
      <c r="A55" s="13" t="s">
        <v>99</v>
      </c>
      <c r="B55" s="71">
        <v>21</v>
      </c>
      <c r="C55" s="71">
        <v>13</v>
      </c>
      <c r="D55" s="71">
        <v>10</v>
      </c>
      <c r="E55" s="71">
        <v>20</v>
      </c>
      <c r="F55" s="71">
        <v>15</v>
      </c>
      <c r="G55" s="71">
        <v>17</v>
      </c>
      <c r="H55" s="71">
        <v>12</v>
      </c>
      <c r="I55" s="71">
        <v>8</v>
      </c>
      <c r="J55" s="71">
        <v>14</v>
      </c>
      <c r="K55" s="71">
        <v>11</v>
      </c>
      <c r="L55" s="71">
        <v>10</v>
      </c>
      <c r="M55" s="71">
        <v>10</v>
      </c>
      <c r="N55" s="71">
        <v>12</v>
      </c>
      <c r="O55" s="71">
        <v>16</v>
      </c>
      <c r="P55" s="71">
        <v>22</v>
      </c>
      <c r="Q55" s="106">
        <v>20</v>
      </c>
      <c r="R55" s="106">
        <v>13</v>
      </c>
      <c r="S55" s="428"/>
      <c r="T55" s="294"/>
      <c r="U55" s="245"/>
      <c r="V55" s="245"/>
      <c r="W55" s="245"/>
      <c r="X55" s="245"/>
      <c r="Y55" s="245"/>
      <c r="Z55" s="245"/>
      <c r="AA55" s="245"/>
      <c r="AB55" s="245"/>
      <c r="AC55" s="245"/>
      <c r="AD55" s="245"/>
      <c r="AE55" s="245"/>
      <c r="AF55" s="245"/>
      <c r="AG55" s="245"/>
      <c r="AH55" s="245"/>
      <c r="AI55" s="245"/>
      <c r="AK55" s="244"/>
      <c r="AL55" s="244"/>
      <c r="AM55" s="244"/>
      <c r="AN55" s="244"/>
      <c r="AO55" s="244"/>
      <c r="AP55" s="244"/>
      <c r="AQ55" s="244"/>
      <c r="AR55" s="244"/>
      <c r="AS55" s="244"/>
      <c r="AT55" s="244"/>
      <c r="AU55" s="244"/>
      <c r="AV55" s="244"/>
      <c r="AW55" s="244"/>
      <c r="AX55" s="244"/>
      <c r="AY55" s="244"/>
      <c r="AZ55" s="244"/>
    </row>
    <row r="56" spans="1:52">
      <c r="A56" s="13" t="s">
        <v>100</v>
      </c>
      <c r="B56" s="71">
        <v>20</v>
      </c>
      <c r="C56" s="71">
        <v>12</v>
      </c>
      <c r="D56" s="71">
        <v>9</v>
      </c>
      <c r="E56" s="71">
        <v>15</v>
      </c>
      <c r="F56" s="71">
        <v>3</v>
      </c>
      <c r="G56" s="71">
        <v>11</v>
      </c>
      <c r="H56" s="71">
        <v>12</v>
      </c>
      <c r="I56" s="71">
        <v>7</v>
      </c>
      <c r="J56" s="71">
        <v>13</v>
      </c>
      <c r="K56" s="71">
        <v>7</v>
      </c>
      <c r="L56" s="71">
        <v>12</v>
      </c>
      <c r="M56" s="71">
        <v>6</v>
      </c>
      <c r="N56" s="71">
        <v>13</v>
      </c>
      <c r="O56" s="71">
        <v>8</v>
      </c>
      <c r="P56" s="71">
        <v>15</v>
      </c>
      <c r="Q56" s="106">
        <v>12</v>
      </c>
      <c r="R56" s="106">
        <v>6</v>
      </c>
      <c r="S56" s="428"/>
      <c r="T56" s="294"/>
      <c r="U56" s="245"/>
      <c r="V56" s="245"/>
      <c r="W56" s="245"/>
      <c r="X56" s="245"/>
      <c r="Y56" s="245"/>
      <c r="Z56" s="245"/>
      <c r="AA56" s="245"/>
      <c r="AB56" s="245"/>
      <c r="AC56" s="245"/>
      <c r="AD56" s="245"/>
      <c r="AE56" s="245"/>
      <c r="AF56" s="245"/>
      <c r="AG56" s="245"/>
      <c r="AH56" s="245"/>
      <c r="AI56" s="245"/>
      <c r="AK56" s="244"/>
      <c r="AL56" s="244"/>
      <c r="AM56" s="244"/>
      <c r="AN56" s="244"/>
      <c r="AO56" s="244"/>
      <c r="AP56" s="244"/>
      <c r="AQ56" s="244"/>
      <c r="AR56" s="244"/>
      <c r="AS56" s="244"/>
      <c r="AT56" s="244"/>
      <c r="AU56" s="244"/>
      <c r="AV56" s="244"/>
      <c r="AW56" s="244"/>
      <c r="AX56" s="244"/>
      <c r="AY56" s="244"/>
      <c r="AZ56" s="244"/>
    </row>
    <row r="57" spans="1:52">
      <c r="A57" s="13" t="s">
        <v>101</v>
      </c>
      <c r="B57" s="71">
        <v>21</v>
      </c>
      <c r="C57" s="71">
        <v>22</v>
      </c>
      <c r="D57" s="71">
        <v>18</v>
      </c>
      <c r="E57" s="71">
        <v>18</v>
      </c>
      <c r="F57" s="71">
        <v>13</v>
      </c>
      <c r="G57" s="71">
        <v>19</v>
      </c>
      <c r="H57" s="71">
        <v>14</v>
      </c>
      <c r="I57" s="71">
        <v>14</v>
      </c>
      <c r="J57" s="71">
        <v>16</v>
      </c>
      <c r="K57" s="71">
        <v>18</v>
      </c>
      <c r="L57" s="71">
        <v>9</v>
      </c>
      <c r="M57" s="71">
        <v>20</v>
      </c>
      <c r="N57" s="71">
        <v>22</v>
      </c>
      <c r="O57" s="71">
        <v>24</v>
      </c>
      <c r="P57" s="71">
        <v>20</v>
      </c>
      <c r="Q57" s="106">
        <v>14</v>
      </c>
      <c r="R57" s="106">
        <v>17</v>
      </c>
      <c r="S57" s="428"/>
      <c r="T57" s="294"/>
      <c r="U57" s="245"/>
      <c r="V57" s="245"/>
      <c r="W57" s="245"/>
      <c r="X57" s="245"/>
      <c r="Y57" s="245"/>
      <c r="Z57" s="245"/>
      <c r="AA57" s="245"/>
      <c r="AB57" s="245"/>
      <c r="AC57" s="245"/>
      <c r="AD57" s="245"/>
      <c r="AE57" s="245"/>
      <c r="AF57" s="245"/>
      <c r="AG57" s="245"/>
      <c r="AH57" s="245"/>
      <c r="AI57" s="245"/>
      <c r="AK57" s="244"/>
      <c r="AL57" s="244"/>
      <c r="AM57" s="244"/>
      <c r="AN57" s="244"/>
      <c r="AO57" s="244"/>
      <c r="AP57" s="244"/>
      <c r="AQ57" s="244"/>
      <c r="AR57" s="244"/>
      <c r="AS57" s="244"/>
      <c r="AT57" s="244"/>
      <c r="AU57" s="244"/>
      <c r="AV57" s="244"/>
      <c r="AW57" s="244"/>
      <c r="AX57" s="244"/>
      <c r="AY57" s="244"/>
      <c r="AZ57" s="244"/>
    </row>
    <row r="58" spans="1:52">
      <c r="A58" s="13" t="s">
        <v>102</v>
      </c>
      <c r="B58" s="71">
        <v>10</v>
      </c>
      <c r="C58" s="71">
        <v>6</v>
      </c>
      <c r="D58" s="71">
        <v>8</v>
      </c>
      <c r="E58" s="71">
        <v>6</v>
      </c>
      <c r="F58" s="71">
        <v>7</v>
      </c>
      <c r="G58" s="71">
        <v>3</v>
      </c>
      <c r="H58" s="71">
        <v>5</v>
      </c>
      <c r="I58" s="71">
        <v>7</v>
      </c>
      <c r="J58" s="71">
        <v>10</v>
      </c>
      <c r="K58" s="71">
        <v>8</v>
      </c>
      <c r="L58" s="71">
        <v>5</v>
      </c>
      <c r="M58" s="71">
        <v>9</v>
      </c>
      <c r="N58" s="71">
        <v>9</v>
      </c>
      <c r="O58" s="71">
        <v>9</v>
      </c>
      <c r="P58" s="71">
        <v>6</v>
      </c>
      <c r="Q58" s="106">
        <v>5</v>
      </c>
      <c r="R58" s="106">
        <v>13</v>
      </c>
      <c r="S58" s="428"/>
      <c r="T58" s="294"/>
      <c r="U58" s="245"/>
      <c r="V58" s="245"/>
      <c r="W58" s="245"/>
      <c r="X58" s="245"/>
      <c r="Y58" s="245"/>
      <c r="Z58" s="245"/>
      <c r="AA58" s="245"/>
      <c r="AB58" s="245"/>
      <c r="AC58" s="245"/>
      <c r="AD58" s="245"/>
      <c r="AE58" s="245"/>
      <c r="AF58" s="245"/>
      <c r="AG58" s="245"/>
      <c r="AH58" s="245"/>
      <c r="AI58" s="245"/>
      <c r="AK58" s="244"/>
      <c r="AL58" s="244"/>
      <c r="AM58" s="244"/>
      <c r="AN58" s="244"/>
      <c r="AO58" s="244"/>
      <c r="AP58" s="244"/>
      <c r="AQ58" s="244"/>
      <c r="AR58" s="244"/>
      <c r="AS58" s="244"/>
      <c r="AT58" s="244"/>
      <c r="AU58" s="244"/>
      <c r="AV58" s="244"/>
      <c r="AW58" s="244"/>
      <c r="AX58" s="244"/>
      <c r="AY58" s="244"/>
      <c r="AZ58" s="244"/>
    </row>
    <row r="59" spans="1:52">
      <c r="A59" s="13" t="s">
        <v>103</v>
      </c>
      <c r="B59" s="71">
        <v>24</v>
      </c>
      <c r="C59" s="71">
        <v>27</v>
      </c>
      <c r="D59" s="71">
        <v>28</v>
      </c>
      <c r="E59" s="71">
        <v>34</v>
      </c>
      <c r="F59" s="71">
        <v>26</v>
      </c>
      <c r="G59" s="71">
        <v>27</v>
      </c>
      <c r="H59" s="71">
        <v>26</v>
      </c>
      <c r="I59" s="71">
        <v>26</v>
      </c>
      <c r="J59" s="71">
        <v>33</v>
      </c>
      <c r="K59" s="71">
        <v>25</v>
      </c>
      <c r="L59" s="71">
        <v>25</v>
      </c>
      <c r="M59" s="71">
        <v>32</v>
      </c>
      <c r="N59" s="71">
        <v>31</v>
      </c>
      <c r="O59" s="71">
        <v>31</v>
      </c>
      <c r="P59" s="71">
        <v>21</v>
      </c>
      <c r="Q59" s="106">
        <v>20</v>
      </c>
      <c r="R59" s="106">
        <v>28</v>
      </c>
      <c r="S59" s="428"/>
      <c r="T59" s="294"/>
      <c r="U59" s="245"/>
      <c r="V59" s="245"/>
      <c r="W59" s="245"/>
      <c r="X59" s="245"/>
      <c r="Y59" s="245"/>
      <c r="Z59" s="245"/>
      <c r="AA59" s="245"/>
      <c r="AB59" s="245"/>
      <c r="AC59" s="245"/>
      <c r="AD59" s="245"/>
      <c r="AE59" s="245"/>
      <c r="AF59" s="245"/>
      <c r="AG59" s="245"/>
      <c r="AH59" s="245"/>
      <c r="AI59" s="245"/>
      <c r="AK59" s="244"/>
      <c r="AL59" s="244"/>
      <c r="AM59" s="244"/>
      <c r="AN59" s="244"/>
      <c r="AO59" s="244"/>
      <c r="AP59" s="244"/>
      <c r="AQ59" s="244"/>
      <c r="AR59" s="244"/>
      <c r="AS59" s="244"/>
      <c r="AT59" s="244"/>
      <c r="AU59" s="244"/>
      <c r="AV59" s="244"/>
      <c r="AW59" s="244"/>
      <c r="AX59" s="244"/>
      <c r="AY59" s="244"/>
      <c r="AZ59" s="244"/>
    </row>
    <row r="60" spans="1:52">
      <c r="A60" s="13" t="s">
        <v>104</v>
      </c>
      <c r="B60" s="71">
        <v>12</v>
      </c>
      <c r="C60" s="71">
        <v>18</v>
      </c>
      <c r="D60" s="71">
        <v>10</v>
      </c>
      <c r="E60" s="71">
        <v>17</v>
      </c>
      <c r="F60" s="71">
        <v>20</v>
      </c>
      <c r="G60" s="71">
        <v>14</v>
      </c>
      <c r="H60" s="71">
        <v>11</v>
      </c>
      <c r="I60" s="71">
        <v>13</v>
      </c>
      <c r="J60" s="71">
        <v>15</v>
      </c>
      <c r="K60" s="71">
        <v>15</v>
      </c>
      <c r="L60" s="71">
        <v>18</v>
      </c>
      <c r="M60" s="71">
        <v>19</v>
      </c>
      <c r="N60" s="71">
        <v>21</v>
      </c>
      <c r="O60" s="71">
        <v>16</v>
      </c>
      <c r="P60" s="71">
        <v>19</v>
      </c>
      <c r="Q60" s="106">
        <v>21</v>
      </c>
      <c r="R60" s="106">
        <v>11</v>
      </c>
      <c r="S60" s="428"/>
      <c r="T60" s="294"/>
      <c r="U60" s="245"/>
      <c r="V60" s="245"/>
      <c r="W60" s="245"/>
      <c r="X60" s="245"/>
      <c r="Y60" s="245"/>
      <c r="Z60" s="245"/>
      <c r="AA60" s="245"/>
      <c r="AB60" s="245"/>
      <c r="AC60" s="245"/>
      <c r="AD60" s="245"/>
      <c r="AE60" s="245"/>
      <c r="AF60" s="245"/>
      <c r="AG60" s="245"/>
      <c r="AH60" s="245"/>
      <c r="AI60" s="245"/>
      <c r="AK60" s="244"/>
      <c r="AL60" s="244"/>
      <c r="AM60" s="244"/>
      <c r="AN60" s="244"/>
      <c r="AO60" s="244"/>
      <c r="AP60" s="244"/>
      <c r="AQ60" s="244"/>
      <c r="AR60" s="244"/>
      <c r="AS60" s="244"/>
      <c r="AT60" s="244"/>
      <c r="AU60" s="244"/>
      <c r="AV60" s="244"/>
      <c r="AW60" s="244"/>
      <c r="AX60" s="244"/>
      <c r="AY60" s="244"/>
      <c r="AZ60" s="244"/>
    </row>
    <row r="61" spans="1:52">
      <c r="A61" s="13" t="s">
        <v>105</v>
      </c>
      <c r="B61" s="71">
        <v>9</v>
      </c>
      <c r="C61" s="71">
        <v>9</v>
      </c>
      <c r="D61" s="71">
        <v>3</v>
      </c>
      <c r="E61" s="71">
        <v>4</v>
      </c>
      <c r="F61" s="71">
        <v>2</v>
      </c>
      <c r="G61" s="71">
        <v>4</v>
      </c>
      <c r="H61" s="71">
        <v>1</v>
      </c>
      <c r="I61" s="71">
        <v>3</v>
      </c>
      <c r="J61" s="71">
        <v>9</v>
      </c>
      <c r="K61" s="71">
        <v>3</v>
      </c>
      <c r="L61" s="71">
        <v>3</v>
      </c>
      <c r="M61" s="71">
        <v>4</v>
      </c>
      <c r="N61" s="71">
        <v>4</v>
      </c>
      <c r="O61" s="71">
        <v>4</v>
      </c>
      <c r="P61" s="71">
        <v>6</v>
      </c>
      <c r="Q61" s="106">
        <v>1</v>
      </c>
      <c r="R61" s="106">
        <v>4</v>
      </c>
      <c r="S61" s="428"/>
      <c r="T61" s="294"/>
      <c r="U61" s="245"/>
      <c r="V61" s="245"/>
      <c r="W61" s="245"/>
      <c r="X61" s="245"/>
      <c r="Y61" s="245"/>
      <c r="Z61" s="245"/>
      <c r="AA61" s="245"/>
      <c r="AB61" s="245"/>
      <c r="AC61" s="245"/>
      <c r="AD61" s="245"/>
      <c r="AE61" s="245"/>
      <c r="AF61" s="245"/>
      <c r="AG61" s="245"/>
      <c r="AH61" s="245"/>
      <c r="AI61" s="245"/>
      <c r="AK61" s="244"/>
      <c r="AL61" s="244"/>
      <c r="AM61" s="244"/>
      <c r="AN61" s="244"/>
      <c r="AO61" s="244"/>
      <c r="AP61" s="244"/>
      <c r="AQ61" s="244"/>
      <c r="AR61" s="244"/>
      <c r="AS61" s="244"/>
      <c r="AT61" s="244"/>
      <c r="AU61" s="244"/>
      <c r="AV61" s="244"/>
      <c r="AW61" s="244"/>
      <c r="AX61" s="244"/>
      <c r="AY61" s="244"/>
      <c r="AZ61" s="244"/>
    </row>
    <row r="62" spans="1:52">
      <c r="A62" s="13" t="s">
        <v>106</v>
      </c>
      <c r="B62" s="71">
        <v>9</v>
      </c>
      <c r="C62" s="71">
        <v>14</v>
      </c>
      <c r="D62" s="71">
        <v>9</v>
      </c>
      <c r="E62" s="71">
        <v>14</v>
      </c>
      <c r="F62" s="71">
        <v>8</v>
      </c>
      <c r="G62" s="71">
        <v>12</v>
      </c>
      <c r="H62" s="71">
        <v>11</v>
      </c>
      <c r="I62" s="71">
        <v>7</v>
      </c>
      <c r="J62" s="71">
        <v>14</v>
      </c>
      <c r="K62" s="71">
        <v>11</v>
      </c>
      <c r="L62" s="71">
        <v>12</v>
      </c>
      <c r="M62" s="71">
        <v>12</v>
      </c>
      <c r="N62" s="71">
        <v>13</v>
      </c>
      <c r="O62" s="71">
        <v>12</v>
      </c>
      <c r="P62" s="71">
        <v>6</v>
      </c>
      <c r="Q62" s="106">
        <v>11</v>
      </c>
      <c r="R62" s="106">
        <v>7</v>
      </c>
      <c r="S62" s="428"/>
      <c r="T62" s="294"/>
      <c r="U62" s="245"/>
      <c r="V62" s="245"/>
      <c r="W62" s="245"/>
      <c r="X62" s="245"/>
      <c r="Y62" s="245"/>
      <c r="Z62" s="245"/>
      <c r="AA62" s="245"/>
      <c r="AB62" s="245"/>
      <c r="AC62" s="245"/>
      <c r="AD62" s="245"/>
      <c r="AE62" s="245"/>
      <c r="AF62" s="245"/>
      <c r="AG62" s="245"/>
      <c r="AH62" s="245"/>
      <c r="AI62" s="245"/>
      <c r="AK62" s="244"/>
      <c r="AL62" s="244"/>
      <c r="AM62" s="244"/>
      <c r="AN62" s="244"/>
      <c r="AO62" s="244"/>
      <c r="AP62" s="244"/>
      <c r="AQ62" s="244"/>
      <c r="AR62" s="244"/>
      <c r="AS62" s="244"/>
      <c r="AT62" s="244"/>
      <c r="AU62" s="244"/>
      <c r="AV62" s="244"/>
      <c r="AW62" s="244"/>
      <c r="AX62" s="244"/>
      <c r="AY62" s="244"/>
      <c r="AZ62" s="244"/>
    </row>
    <row r="63" spans="1:52">
      <c r="A63" s="13" t="s">
        <v>107</v>
      </c>
      <c r="B63" s="71">
        <v>2</v>
      </c>
      <c r="C63" s="71">
        <v>5</v>
      </c>
      <c r="D63" s="71">
        <v>1</v>
      </c>
      <c r="E63" s="71">
        <v>1</v>
      </c>
      <c r="F63" s="71">
        <v>4</v>
      </c>
      <c r="G63" s="71">
        <v>3</v>
      </c>
      <c r="H63" s="71">
        <v>4</v>
      </c>
      <c r="I63" s="71">
        <v>4</v>
      </c>
      <c r="J63" s="71">
        <v>4</v>
      </c>
      <c r="K63" s="71">
        <v>3</v>
      </c>
      <c r="L63" s="71">
        <v>0</v>
      </c>
      <c r="M63" s="71">
        <v>4</v>
      </c>
      <c r="N63" s="71">
        <v>3</v>
      </c>
      <c r="O63" s="71">
        <v>1</v>
      </c>
      <c r="P63" s="71">
        <v>3</v>
      </c>
      <c r="Q63" s="106">
        <v>4</v>
      </c>
      <c r="R63" s="106">
        <v>1</v>
      </c>
      <c r="S63" s="428"/>
      <c r="T63" s="294"/>
      <c r="U63" s="245"/>
      <c r="V63" s="245"/>
      <c r="W63" s="245"/>
      <c r="X63" s="245"/>
      <c r="Y63" s="245"/>
      <c r="Z63" s="245"/>
      <c r="AA63" s="245"/>
      <c r="AB63" s="245"/>
      <c r="AC63" s="245"/>
      <c r="AD63" s="245"/>
      <c r="AE63" s="245"/>
      <c r="AF63" s="245"/>
      <c r="AG63" s="245"/>
      <c r="AH63" s="245"/>
      <c r="AI63" s="245"/>
      <c r="AK63" s="244"/>
      <c r="AL63" s="244"/>
      <c r="AM63" s="244"/>
      <c r="AN63" s="244"/>
      <c r="AO63" s="244"/>
      <c r="AP63" s="244"/>
      <c r="AQ63" s="244"/>
      <c r="AR63" s="244"/>
      <c r="AS63" s="244"/>
      <c r="AT63" s="244"/>
      <c r="AU63" s="244"/>
      <c r="AV63" s="244"/>
      <c r="AW63" s="244"/>
      <c r="AX63" s="244"/>
      <c r="AY63" s="244"/>
      <c r="AZ63" s="244"/>
    </row>
    <row r="64" spans="1:52">
      <c r="A64" s="13" t="s">
        <v>108</v>
      </c>
      <c r="B64" s="71">
        <v>55</v>
      </c>
      <c r="C64" s="71">
        <v>50</v>
      </c>
      <c r="D64" s="71">
        <v>34</v>
      </c>
      <c r="E64" s="71">
        <v>46</v>
      </c>
      <c r="F64" s="71">
        <v>40</v>
      </c>
      <c r="G64" s="71">
        <v>35</v>
      </c>
      <c r="H64" s="71">
        <v>36</v>
      </c>
      <c r="I64" s="71">
        <v>46</v>
      </c>
      <c r="J64" s="71">
        <v>52</v>
      </c>
      <c r="K64" s="71">
        <v>51</v>
      </c>
      <c r="L64" s="71">
        <v>40</v>
      </c>
      <c r="M64" s="71">
        <v>39</v>
      </c>
      <c r="N64" s="71">
        <v>44</v>
      </c>
      <c r="O64" s="71">
        <v>52</v>
      </c>
      <c r="P64" s="71">
        <v>54</v>
      </c>
      <c r="Q64" s="106">
        <v>43</v>
      </c>
      <c r="R64" s="106">
        <v>44</v>
      </c>
      <c r="S64" s="428"/>
      <c r="T64" s="294"/>
      <c r="U64" s="245"/>
      <c r="V64" s="245"/>
      <c r="W64" s="245"/>
      <c r="X64" s="245"/>
      <c r="Y64" s="245"/>
      <c r="Z64" s="245"/>
      <c r="AA64" s="245"/>
      <c r="AB64" s="245"/>
      <c r="AC64" s="245"/>
      <c r="AD64" s="245"/>
      <c r="AE64" s="245"/>
      <c r="AF64" s="245"/>
      <c r="AG64" s="245"/>
      <c r="AH64" s="245"/>
      <c r="AI64" s="245"/>
      <c r="AK64" s="244"/>
      <c r="AL64" s="244"/>
      <c r="AM64" s="244"/>
      <c r="AN64" s="244"/>
      <c r="AO64" s="244"/>
      <c r="AP64" s="244"/>
      <c r="AQ64" s="244"/>
      <c r="AR64" s="244"/>
      <c r="AS64" s="244"/>
      <c r="AT64" s="244"/>
      <c r="AU64" s="244"/>
      <c r="AV64" s="244"/>
      <c r="AW64" s="244"/>
      <c r="AX64" s="244"/>
      <c r="AY64" s="244"/>
      <c r="AZ64" s="244"/>
    </row>
    <row r="65" spans="1:52">
      <c r="A65" s="13" t="s">
        <v>109</v>
      </c>
      <c r="B65" s="71">
        <v>7</v>
      </c>
      <c r="C65" s="71">
        <v>6</v>
      </c>
      <c r="D65" s="71">
        <v>5</v>
      </c>
      <c r="E65" s="71">
        <v>5</v>
      </c>
      <c r="F65" s="71">
        <v>5</v>
      </c>
      <c r="G65" s="71">
        <v>3</v>
      </c>
      <c r="H65" s="71">
        <v>5</v>
      </c>
      <c r="I65" s="71">
        <v>2</v>
      </c>
      <c r="J65" s="71">
        <v>4</v>
      </c>
      <c r="K65" s="71">
        <v>4</v>
      </c>
      <c r="L65" s="71">
        <v>0</v>
      </c>
      <c r="M65" s="71">
        <v>5</v>
      </c>
      <c r="N65" s="71">
        <v>5</v>
      </c>
      <c r="O65" s="71">
        <v>6</v>
      </c>
      <c r="P65" s="71">
        <v>5</v>
      </c>
      <c r="Q65" s="106">
        <v>1</v>
      </c>
      <c r="R65" s="106">
        <v>3</v>
      </c>
      <c r="S65" s="428"/>
      <c r="T65" s="294"/>
      <c r="U65" s="245"/>
      <c r="V65" s="245"/>
      <c r="W65" s="245"/>
      <c r="X65" s="245"/>
      <c r="Y65" s="245"/>
      <c r="Z65" s="245"/>
      <c r="AA65" s="245"/>
      <c r="AB65" s="245"/>
      <c r="AC65" s="245"/>
      <c r="AD65" s="245"/>
      <c r="AE65" s="245"/>
      <c r="AF65" s="245"/>
      <c r="AG65" s="245"/>
      <c r="AH65" s="245"/>
      <c r="AI65" s="245"/>
      <c r="AK65" s="244"/>
      <c r="AL65" s="244"/>
      <c r="AM65" s="244"/>
      <c r="AN65" s="244"/>
      <c r="AO65" s="244"/>
      <c r="AP65" s="244"/>
      <c r="AQ65" s="244"/>
      <c r="AR65" s="244"/>
      <c r="AS65" s="244"/>
      <c r="AT65" s="244"/>
      <c r="AU65" s="244"/>
      <c r="AV65" s="244"/>
      <c r="AW65" s="244"/>
      <c r="AX65" s="244"/>
      <c r="AY65" s="244"/>
      <c r="AZ65" s="244"/>
    </row>
    <row r="66" spans="1:52">
      <c r="A66" s="13" t="s">
        <v>110</v>
      </c>
      <c r="B66" s="71">
        <v>29</v>
      </c>
      <c r="C66" s="71">
        <v>27</v>
      </c>
      <c r="D66" s="71">
        <v>13</v>
      </c>
      <c r="E66" s="71">
        <v>18</v>
      </c>
      <c r="F66" s="71">
        <v>24</v>
      </c>
      <c r="G66" s="71">
        <v>19</v>
      </c>
      <c r="H66" s="71">
        <v>29</v>
      </c>
      <c r="I66" s="71">
        <v>24</v>
      </c>
      <c r="J66" s="71">
        <v>25</v>
      </c>
      <c r="K66" s="71">
        <v>20</v>
      </c>
      <c r="L66" s="71">
        <v>31</v>
      </c>
      <c r="M66" s="71">
        <v>24</v>
      </c>
      <c r="N66" s="71">
        <v>34</v>
      </c>
      <c r="O66" s="71">
        <v>25</v>
      </c>
      <c r="P66" s="71">
        <v>24</v>
      </c>
      <c r="Q66" s="106">
        <v>27</v>
      </c>
      <c r="R66" s="106">
        <v>22</v>
      </c>
      <c r="S66" s="533"/>
      <c r="T66" s="294"/>
      <c r="U66" s="245"/>
      <c r="V66" s="245"/>
      <c r="W66" s="245"/>
      <c r="X66" s="245"/>
      <c r="Y66" s="245"/>
      <c r="Z66" s="245"/>
      <c r="AA66" s="245"/>
      <c r="AB66" s="245"/>
      <c r="AC66" s="245"/>
      <c r="AD66" s="245"/>
      <c r="AE66" s="245"/>
      <c r="AF66" s="245"/>
      <c r="AG66" s="245"/>
      <c r="AH66" s="245"/>
      <c r="AI66" s="245"/>
      <c r="AK66" s="244"/>
      <c r="AL66" s="244"/>
      <c r="AM66" s="244"/>
      <c r="AN66" s="244"/>
      <c r="AO66" s="244"/>
      <c r="AP66" s="244"/>
      <c r="AQ66" s="244"/>
      <c r="AR66" s="244"/>
      <c r="AS66" s="244"/>
      <c r="AT66" s="244"/>
      <c r="AU66" s="244"/>
      <c r="AV66" s="244"/>
      <c r="AW66" s="244"/>
      <c r="AX66" s="244"/>
      <c r="AY66" s="244"/>
      <c r="AZ66" s="244"/>
    </row>
    <row r="67" spans="1:52">
      <c r="A67" s="397" t="s">
        <v>69</v>
      </c>
      <c r="B67" s="34">
        <v>0</v>
      </c>
      <c r="C67" s="34">
        <v>1</v>
      </c>
      <c r="D67" s="34">
        <v>0</v>
      </c>
      <c r="E67" s="34">
        <v>1</v>
      </c>
      <c r="F67" s="34">
        <v>0</v>
      </c>
      <c r="G67" s="34">
        <v>1</v>
      </c>
      <c r="H67" s="34">
        <v>0</v>
      </c>
      <c r="I67" s="34">
        <v>0</v>
      </c>
      <c r="J67" s="34">
        <v>0</v>
      </c>
      <c r="K67" s="34">
        <v>1</v>
      </c>
      <c r="L67" s="34">
        <v>2</v>
      </c>
      <c r="M67" s="34">
        <v>1</v>
      </c>
      <c r="N67" s="34">
        <v>0</v>
      </c>
      <c r="O67" s="34">
        <v>2</v>
      </c>
      <c r="P67" s="34">
        <v>4</v>
      </c>
      <c r="Q67" s="107">
        <v>1</v>
      </c>
      <c r="R67" s="107">
        <v>4</v>
      </c>
      <c r="S67" s="533"/>
      <c r="T67" s="294"/>
      <c r="U67" s="245"/>
      <c r="V67" s="245"/>
      <c r="W67" s="245"/>
      <c r="X67" s="245"/>
      <c r="Y67" s="245"/>
      <c r="Z67" s="245"/>
      <c r="AA67" s="245"/>
      <c r="AB67" s="245"/>
      <c r="AC67" s="245"/>
      <c r="AD67" s="245"/>
      <c r="AE67" s="245"/>
      <c r="AF67" s="245"/>
      <c r="AG67" s="245"/>
      <c r="AH67" s="245"/>
      <c r="AI67" s="245"/>
      <c r="AK67" s="244"/>
      <c r="AL67" s="244"/>
      <c r="AM67" s="244"/>
      <c r="AN67" s="244"/>
      <c r="AO67" s="244"/>
      <c r="AP67" s="244"/>
      <c r="AQ67" s="244"/>
      <c r="AR67" s="244"/>
      <c r="AS67" s="244"/>
      <c r="AT67" s="244"/>
      <c r="AU67" s="244"/>
      <c r="AV67" s="244"/>
      <c r="AW67" s="244"/>
      <c r="AX67" s="244"/>
      <c r="AY67" s="244"/>
      <c r="AZ67" s="244"/>
    </row>
    <row r="68" spans="1:52">
      <c r="A68" s="13"/>
      <c r="B68" s="13"/>
      <c r="C68" s="13"/>
      <c r="D68" s="13"/>
      <c r="E68" s="13"/>
      <c r="F68" s="13"/>
      <c r="G68" s="13"/>
      <c r="H68" s="13"/>
      <c r="I68" s="13"/>
      <c r="J68" s="13"/>
      <c r="K68" s="13"/>
      <c r="L68" s="13"/>
      <c r="M68" s="13"/>
      <c r="N68" s="13"/>
      <c r="O68" s="13"/>
      <c r="P68" s="13"/>
      <c r="Q68" s="68"/>
      <c r="R68" s="13"/>
      <c r="S68" s="428"/>
    </row>
    <row r="70" spans="1:52" ht="24" customHeight="1">
      <c r="A70" s="626" t="str">
        <f>Contents!E7</f>
        <v xml:space="preserve">Table 3: Fetal death rate, by sex, ethnic group, maternal age group, deprivation quintile of residence, gestational age, birthweight, and district health board 1996−2012
</v>
      </c>
      <c r="B70" s="626"/>
      <c r="C70" s="626"/>
      <c r="D70" s="626"/>
      <c r="E70" s="626"/>
      <c r="F70" s="626"/>
      <c r="G70" s="626"/>
      <c r="H70" s="626"/>
      <c r="I70" s="626"/>
      <c r="J70" s="626"/>
      <c r="K70" s="626"/>
      <c r="L70" s="626"/>
      <c r="M70" s="626"/>
      <c r="N70" s="626"/>
      <c r="O70" s="626"/>
      <c r="P70" s="626"/>
      <c r="Q70" s="626"/>
      <c r="R70" s="626"/>
    </row>
    <row r="71" spans="1:52">
      <c r="A71" s="11" t="s">
        <v>74</v>
      </c>
      <c r="B71" s="9">
        <v>1996</v>
      </c>
      <c r="C71" s="9">
        <v>1997</v>
      </c>
      <c r="D71" s="9" t="s">
        <v>354</v>
      </c>
      <c r="E71" s="9">
        <v>1999</v>
      </c>
      <c r="F71" s="9">
        <v>2000</v>
      </c>
      <c r="G71" s="9">
        <v>2001</v>
      </c>
      <c r="H71" s="9">
        <v>2002</v>
      </c>
      <c r="I71" s="9">
        <v>2003</v>
      </c>
      <c r="J71" s="9">
        <v>2004</v>
      </c>
      <c r="K71" s="9">
        <v>2005</v>
      </c>
      <c r="L71" s="9">
        <v>2006</v>
      </c>
      <c r="M71" s="9">
        <v>2007</v>
      </c>
      <c r="N71" s="9">
        <v>2008</v>
      </c>
      <c r="O71" s="9">
        <v>2009</v>
      </c>
      <c r="P71" s="9">
        <v>2010</v>
      </c>
      <c r="Q71" s="410">
        <v>2011</v>
      </c>
      <c r="R71" s="9">
        <v>2012</v>
      </c>
      <c r="T71" s="246"/>
      <c r="U71" s="246"/>
      <c r="V71" s="246"/>
      <c r="W71" s="246"/>
      <c r="X71" s="246"/>
      <c r="Y71" s="246"/>
      <c r="Z71" s="246"/>
      <c r="AA71" s="246"/>
      <c r="AB71" s="246"/>
      <c r="AC71" s="246"/>
      <c r="AD71" s="246"/>
      <c r="AE71" s="246"/>
      <c r="AF71" s="246"/>
      <c r="AG71" s="246"/>
      <c r="AH71" s="246"/>
      <c r="AI71" s="246"/>
    </row>
    <row r="72" spans="1:52">
      <c r="A72" s="16" t="s">
        <v>117</v>
      </c>
      <c r="B72" s="16"/>
      <c r="C72" s="16"/>
      <c r="D72" s="16"/>
      <c r="E72" s="16"/>
      <c r="F72" s="16"/>
      <c r="G72" s="16"/>
      <c r="H72" s="16"/>
      <c r="I72" s="16"/>
      <c r="J72" s="16"/>
      <c r="K72" s="16"/>
      <c r="L72" s="16"/>
      <c r="M72" s="16"/>
      <c r="N72" s="16"/>
      <c r="O72" s="16"/>
      <c r="P72" s="16"/>
      <c r="Q72" s="170"/>
      <c r="R72" s="16"/>
    </row>
    <row r="73" spans="1:52">
      <c r="A73" s="3" t="s">
        <v>48</v>
      </c>
      <c r="B73" s="8">
        <v>7.1910112359550569</v>
      </c>
      <c r="C73" s="8">
        <v>7.2222031158647724</v>
      </c>
      <c r="D73" s="8">
        <v>5.9401849205392656</v>
      </c>
      <c r="E73" s="8">
        <v>7.3985721447216024</v>
      </c>
      <c r="F73" s="8">
        <v>6.4327179540818999</v>
      </c>
      <c r="G73" s="8">
        <v>6.8361272544205196</v>
      </c>
      <c r="H73" s="8">
        <v>7.103178216920135</v>
      </c>
      <c r="I73" s="8">
        <v>6.8984886517228672</v>
      </c>
      <c r="J73" s="8">
        <v>8.5765899613378114</v>
      </c>
      <c r="K73" s="8">
        <v>6.8154912903771354</v>
      </c>
      <c r="L73" s="8">
        <v>6.7399436415470557</v>
      </c>
      <c r="M73" s="8">
        <v>7.1807537504573729</v>
      </c>
      <c r="N73" s="8">
        <v>8.4233851384167071</v>
      </c>
      <c r="O73" s="8">
        <v>7.5587686420876006</v>
      </c>
      <c r="P73" s="8">
        <v>7.2272518029768298</v>
      </c>
      <c r="Q73" s="60">
        <v>7.185743484925907</v>
      </c>
      <c r="R73" s="433">
        <v>7.1699502264615971</v>
      </c>
      <c r="S73" s="187"/>
      <c r="U73" s="246"/>
      <c r="V73" s="246"/>
      <c r="W73" s="246"/>
      <c r="X73" s="246"/>
      <c r="Y73" s="246"/>
      <c r="Z73" s="246"/>
      <c r="AA73" s="246"/>
      <c r="AB73" s="246"/>
      <c r="AC73" s="246"/>
      <c r="AD73" s="246"/>
      <c r="AE73" s="246"/>
      <c r="AF73" s="246"/>
      <c r="AG73" s="246"/>
      <c r="AH73" s="246"/>
      <c r="AI73" s="246"/>
      <c r="AK73" s="187"/>
      <c r="AL73" s="187"/>
      <c r="AM73" s="187"/>
      <c r="AN73" s="187"/>
      <c r="AO73" s="187"/>
      <c r="AP73" s="187"/>
      <c r="AQ73" s="187"/>
      <c r="AR73" s="187"/>
      <c r="AS73" s="187"/>
      <c r="AT73" s="187"/>
      <c r="AU73" s="187"/>
      <c r="AV73" s="187"/>
      <c r="AW73" s="187"/>
      <c r="AX73" s="187"/>
      <c r="AY73" s="187"/>
      <c r="AZ73" s="187"/>
    </row>
    <row r="74" spans="1:52">
      <c r="A74" s="16" t="s">
        <v>75</v>
      </c>
      <c r="B74" s="16"/>
      <c r="C74" s="16"/>
      <c r="D74" s="16"/>
      <c r="E74" s="16"/>
      <c r="F74" s="16"/>
      <c r="G74" s="16"/>
      <c r="H74" s="16"/>
      <c r="I74" s="16"/>
      <c r="J74" s="16"/>
      <c r="K74" s="16"/>
      <c r="L74" s="16"/>
      <c r="M74" s="16"/>
      <c r="N74" s="16"/>
      <c r="O74" s="16"/>
      <c r="P74" s="16"/>
      <c r="Q74" s="170"/>
      <c r="R74" s="16"/>
      <c r="T74" s="246"/>
      <c r="U74" s="246"/>
      <c r="V74" s="246"/>
      <c r="W74" s="246"/>
      <c r="X74" s="246"/>
      <c r="Y74" s="246"/>
      <c r="Z74" s="246"/>
      <c r="AA74" s="246"/>
      <c r="AB74" s="246"/>
      <c r="AC74" s="246"/>
      <c r="AD74" s="246"/>
      <c r="AE74" s="246"/>
      <c r="AF74" s="246"/>
      <c r="AG74" s="246"/>
      <c r="AH74" s="246"/>
      <c r="AI74" s="246"/>
      <c r="AK74" s="187"/>
      <c r="AL74" s="187"/>
      <c r="AM74" s="187"/>
      <c r="AN74" s="187"/>
      <c r="AO74" s="187"/>
      <c r="AP74" s="187"/>
      <c r="AQ74" s="187"/>
      <c r="AR74" s="187"/>
      <c r="AS74" s="187"/>
      <c r="AT74" s="187"/>
      <c r="AU74" s="187"/>
      <c r="AV74" s="187"/>
      <c r="AW74" s="187"/>
      <c r="AX74" s="187"/>
      <c r="AY74" s="187"/>
      <c r="AZ74" s="187"/>
    </row>
    <row r="75" spans="1:52">
      <c r="A75" s="13" t="s">
        <v>76</v>
      </c>
      <c r="B75" s="18">
        <v>7.2901968689108383</v>
      </c>
      <c r="C75" s="18">
        <v>7.4375715151107222</v>
      </c>
      <c r="D75" s="18">
        <v>5.7980785437384119</v>
      </c>
      <c r="E75" s="18">
        <v>7.2331508145744605</v>
      </c>
      <c r="F75" s="18">
        <v>6.3644673143979142</v>
      </c>
      <c r="G75" s="18">
        <v>7.1230020847810973</v>
      </c>
      <c r="H75" s="18">
        <v>7.0663811563169157</v>
      </c>
      <c r="I75" s="18">
        <v>6.5319243527923128</v>
      </c>
      <c r="J75" s="18">
        <v>9.2519425786908993</v>
      </c>
      <c r="K75" s="18">
        <v>7.0015522309191196</v>
      </c>
      <c r="L75" s="18">
        <v>6.9623517276946876</v>
      </c>
      <c r="M75" s="18">
        <v>6.8930832495118626</v>
      </c>
      <c r="N75" s="18">
        <v>8.4345877079155347</v>
      </c>
      <c r="O75" s="18">
        <v>7.4861734958902435</v>
      </c>
      <c r="P75" s="18">
        <v>7.0036359301424573</v>
      </c>
      <c r="Q75" s="70">
        <v>7.0979391071539748</v>
      </c>
      <c r="R75" s="433">
        <v>7.0171041914667001</v>
      </c>
      <c r="S75" s="187"/>
      <c r="T75" s="246"/>
      <c r="U75" s="246"/>
      <c r="V75" s="246"/>
      <c r="W75" s="246"/>
      <c r="X75" s="246"/>
      <c r="Y75" s="246"/>
      <c r="Z75" s="246"/>
      <c r="AA75" s="246"/>
      <c r="AB75" s="246"/>
      <c r="AC75" s="246"/>
      <c r="AD75" s="246"/>
      <c r="AE75" s="246"/>
      <c r="AF75" s="246"/>
      <c r="AG75" s="246"/>
      <c r="AH75" s="246"/>
      <c r="AI75" s="246"/>
      <c r="AK75" s="187"/>
      <c r="AL75" s="187"/>
      <c r="AM75" s="187"/>
      <c r="AN75" s="187"/>
      <c r="AO75" s="187"/>
      <c r="AP75" s="187"/>
      <c r="AQ75" s="187"/>
      <c r="AR75" s="187"/>
      <c r="AS75" s="187"/>
      <c r="AT75" s="187"/>
      <c r="AU75" s="187"/>
      <c r="AV75" s="187"/>
      <c r="AW75" s="187"/>
      <c r="AX75" s="187"/>
      <c r="AY75" s="187"/>
      <c r="AZ75" s="187"/>
    </row>
    <row r="76" spans="1:52">
      <c r="A76" s="13" t="s">
        <v>77</v>
      </c>
      <c r="B76" s="18">
        <v>7.0858852015382432</v>
      </c>
      <c r="C76" s="18">
        <v>6.9971870604781996</v>
      </c>
      <c r="D76" s="70">
        <v>5.9136189235805556</v>
      </c>
      <c r="E76" s="18">
        <v>7.3258776896942246</v>
      </c>
      <c r="F76" s="18">
        <v>6.5051753881541119</v>
      </c>
      <c r="G76" s="18">
        <v>6.5037729069349624</v>
      </c>
      <c r="H76" s="18">
        <v>7.0676635792136295</v>
      </c>
      <c r="I76" s="18">
        <v>7.1060130577498821</v>
      </c>
      <c r="J76" s="18">
        <v>7.7626836706404214</v>
      </c>
      <c r="K76" s="18">
        <v>6.6202211361824546</v>
      </c>
      <c r="L76" s="18">
        <v>6.5072996392326106</v>
      </c>
      <c r="M76" s="18">
        <v>7.4554091037780363</v>
      </c>
      <c r="N76" s="18">
        <v>8.2874655991993986</v>
      </c>
      <c r="O76" s="18">
        <v>7.4754309650394717</v>
      </c>
      <c r="P76" s="18">
        <v>7.4017840197380904</v>
      </c>
      <c r="Q76" s="70">
        <v>7.148009705554462</v>
      </c>
      <c r="R76" s="433">
        <v>7.0371825085100816</v>
      </c>
      <c r="S76" s="187"/>
      <c r="T76" s="246"/>
      <c r="U76" s="246"/>
      <c r="V76" s="246"/>
      <c r="W76" s="246"/>
      <c r="X76" s="246"/>
      <c r="Y76" s="246"/>
      <c r="Z76" s="246"/>
      <c r="AA76" s="246"/>
      <c r="AB76" s="246"/>
      <c r="AC76" s="246"/>
      <c r="AD76" s="246"/>
      <c r="AE76" s="246"/>
      <c r="AF76" s="246"/>
      <c r="AG76" s="246"/>
      <c r="AH76" s="246"/>
      <c r="AI76" s="246"/>
      <c r="AK76" s="187"/>
      <c r="AL76" s="187"/>
      <c r="AM76" s="187"/>
      <c r="AN76" s="187"/>
      <c r="AO76" s="187"/>
      <c r="AP76" s="187"/>
      <c r="AQ76" s="187"/>
      <c r="AR76" s="187"/>
      <c r="AS76" s="187"/>
      <c r="AT76" s="187"/>
      <c r="AU76" s="187"/>
      <c r="AV76" s="187"/>
      <c r="AW76" s="187"/>
      <c r="AX76" s="187"/>
      <c r="AY76" s="187"/>
      <c r="AZ76" s="187"/>
    </row>
    <row r="77" spans="1:52">
      <c r="A77" s="16" t="s">
        <v>79</v>
      </c>
      <c r="B77" s="16"/>
      <c r="C77" s="16"/>
      <c r="D77" s="16"/>
      <c r="E77" s="16"/>
      <c r="F77" s="16"/>
      <c r="G77" s="16"/>
      <c r="H77" s="16"/>
      <c r="I77" s="16"/>
      <c r="J77" s="16"/>
      <c r="K77" s="16"/>
      <c r="L77" s="16"/>
      <c r="M77" s="16"/>
      <c r="N77" s="16"/>
      <c r="O77" s="16"/>
      <c r="P77" s="16"/>
      <c r="Q77" s="170"/>
      <c r="R77" s="16"/>
      <c r="S77" s="187"/>
      <c r="T77" s="246"/>
      <c r="U77" s="246"/>
      <c r="V77" s="246"/>
      <c r="W77" s="246"/>
      <c r="X77" s="246"/>
      <c r="Y77" s="246"/>
      <c r="Z77" s="246"/>
      <c r="AA77" s="246"/>
      <c r="AB77" s="246"/>
      <c r="AC77" s="246"/>
      <c r="AD77" s="246"/>
      <c r="AE77" s="246"/>
      <c r="AF77" s="246"/>
      <c r="AG77" s="246"/>
      <c r="AH77" s="246"/>
      <c r="AI77" s="246"/>
      <c r="AK77" s="187"/>
      <c r="AL77" s="187"/>
      <c r="AM77" s="187"/>
      <c r="AN77" s="187"/>
      <c r="AO77" s="187"/>
      <c r="AP77" s="187"/>
      <c r="AQ77" s="187"/>
      <c r="AR77" s="187"/>
      <c r="AS77" s="187"/>
      <c r="AT77" s="187"/>
      <c r="AU77" s="187"/>
      <c r="AV77" s="187"/>
      <c r="AW77" s="187"/>
      <c r="AX77" s="187"/>
      <c r="AY77" s="187"/>
      <c r="AZ77" s="187"/>
    </row>
    <row r="78" spans="1:52">
      <c r="A78" s="13" t="s">
        <v>80</v>
      </c>
      <c r="B78" s="18">
        <v>7.0081865542049115</v>
      </c>
      <c r="C78" s="18">
        <v>7.1832957935106831</v>
      </c>
      <c r="D78" s="18">
        <v>5.2961587630121141</v>
      </c>
      <c r="E78" s="18">
        <v>6.8781757342917338</v>
      </c>
      <c r="F78" s="18">
        <v>5.7647722288363932</v>
      </c>
      <c r="G78" s="18">
        <v>6.7597170933216502</v>
      </c>
      <c r="H78" s="18">
        <v>6.6644451849383541</v>
      </c>
      <c r="I78" s="18">
        <v>6.5251821349382322</v>
      </c>
      <c r="J78" s="18">
        <v>8.4628773783086242</v>
      </c>
      <c r="K78" s="18">
        <v>6.6016241163755325</v>
      </c>
      <c r="L78" s="18">
        <v>5.4896306975712541</v>
      </c>
      <c r="M78" s="18">
        <v>6.4734895191122073</v>
      </c>
      <c r="N78" s="18">
        <v>8.6637447762715318</v>
      </c>
      <c r="O78" s="18">
        <v>8.0558539205155757</v>
      </c>
      <c r="P78" s="18">
        <v>7.9810974008926223</v>
      </c>
      <c r="Q78" s="70">
        <v>7.320966587769032</v>
      </c>
      <c r="R78" s="433">
        <v>7.0262793914246204</v>
      </c>
      <c r="S78" s="187"/>
      <c r="T78" s="246"/>
      <c r="U78" s="246"/>
      <c r="V78" s="246"/>
      <c r="W78" s="246"/>
      <c r="X78" s="246"/>
      <c r="Y78" s="246"/>
      <c r="Z78" s="246"/>
      <c r="AA78" s="246"/>
      <c r="AB78" s="246"/>
      <c r="AC78" s="246"/>
      <c r="AD78" s="246"/>
      <c r="AE78" s="246"/>
      <c r="AF78" s="246"/>
      <c r="AG78" s="246"/>
      <c r="AH78" s="246"/>
      <c r="AI78" s="246"/>
      <c r="AK78" s="187"/>
      <c r="AL78" s="187"/>
      <c r="AM78" s="187"/>
      <c r="AN78" s="187"/>
      <c r="AO78" s="187"/>
      <c r="AP78" s="187"/>
      <c r="AQ78" s="187"/>
      <c r="AR78" s="187"/>
      <c r="AS78" s="187"/>
      <c r="AT78" s="187"/>
      <c r="AU78" s="187"/>
      <c r="AV78" s="187"/>
      <c r="AW78" s="187"/>
      <c r="AX78" s="187"/>
      <c r="AY78" s="187"/>
      <c r="AZ78" s="187"/>
    </row>
    <row r="79" spans="1:52">
      <c r="A79" s="13" t="s">
        <v>403</v>
      </c>
      <c r="B79" s="18">
        <v>7.9695079695079691</v>
      </c>
      <c r="C79" s="18">
        <v>8.1838760229845029</v>
      </c>
      <c r="D79" s="18">
        <v>9.5768761971095255</v>
      </c>
      <c r="E79" s="18">
        <v>9.8647573587907722</v>
      </c>
      <c r="F79" s="18">
        <v>6.6235864297253633</v>
      </c>
      <c r="G79" s="70">
        <v>6.7939178259462958</v>
      </c>
      <c r="H79" s="18">
        <v>9.1180371352785148</v>
      </c>
      <c r="I79" s="18">
        <v>7.7494349370358409</v>
      </c>
      <c r="J79" s="18">
        <v>10.140405616224649</v>
      </c>
      <c r="K79" s="18">
        <v>6.3714558776680477</v>
      </c>
      <c r="L79" s="18">
        <v>8.6633663366336648</v>
      </c>
      <c r="M79" s="18">
        <v>8.2118080135919591</v>
      </c>
      <c r="N79" s="18">
        <v>10.957403095466374</v>
      </c>
      <c r="O79" s="18">
        <v>9.3172020581282151</v>
      </c>
      <c r="P79" s="18">
        <v>9.8186281194599765</v>
      </c>
      <c r="Q79" s="70">
        <v>7.0912124582869849</v>
      </c>
      <c r="R79" s="433">
        <v>7.1377587437544605</v>
      </c>
      <c r="S79" s="187"/>
      <c r="T79" s="246"/>
      <c r="U79" s="246"/>
      <c r="V79" s="246"/>
      <c r="W79" s="246"/>
      <c r="X79" s="246"/>
      <c r="Y79" s="246"/>
      <c r="Z79" s="246"/>
      <c r="AA79" s="246"/>
      <c r="AB79" s="246"/>
      <c r="AC79" s="246"/>
      <c r="AD79" s="246"/>
      <c r="AE79" s="246"/>
      <c r="AF79" s="246"/>
      <c r="AG79" s="246"/>
      <c r="AH79" s="246"/>
      <c r="AI79" s="246"/>
      <c r="AK79" s="187"/>
      <c r="AL79" s="187"/>
      <c r="AM79" s="187"/>
      <c r="AN79" s="187"/>
      <c r="AO79" s="187"/>
      <c r="AP79" s="187"/>
      <c r="AQ79" s="187"/>
      <c r="AR79" s="187"/>
      <c r="AS79" s="187"/>
      <c r="AT79" s="187"/>
      <c r="AU79" s="187"/>
      <c r="AV79" s="187"/>
      <c r="AW79" s="187"/>
      <c r="AX79" s="187"/>
      <c r="AY79" s="187"/>
      <c r="AZ79" s="187"/>
    </row>
    <row r="80" spans="1:52" s="531" customFormat="1">
      <c r="A80" s="532" t="s">
        <v>551</v>
      </c>
      <c r="B80" s="70">
        <v>5.2754982415005864</v>
      </c>
      <c r="C80" s="70">
        <v>6.0130718954248366</v>
      </c>
      <c r="D80" s="70">
        <v>6.5359477124183005</v>
      </c>
      <c r="E80" s="70">
        <v>6.7382081357624157</v>
      </c>
      <c r="F80" s="70">
        <v>7.7555816686251466</v>
      </c>
      <c r="G80" s="70">
        <v>7.8566167444144366</v>
      </c>
      <c r="H80" s="70">
        <v>5.836575875486381</v>
      </c>
      <c r="I80" s="70">
        <v>9.2943854324734438</v>
      </c>
      <c r="J80" s="70">
        <v>9.9929873772791016</v>
      </c>
      <c r="K80" s="70">
        <v>7.5853350189633373</v>
      </c>
      <c r="L80" s="70">
        <v>8.6460632818248708</v>
      </c>
      <c r="M80" s="70">
        <v>6.9973565541906391</v>
      </c>
      <c r="N80" s="70">
        <v>9.2172861891810207</v>
      </c>
      <c r="O80" s="70">
        <v>6.7557644294316344</v>
      </c>
      <c r="P80" s="70">
        <v>7.4597042760090577</v>
      </c>
      <c r="Q80" s="70">
        <v>8.0496173132752702</v>
      </c>
      <c r="R80" s="433">
        <v>8.7466912187823684</v>
      </c>
      <c r="S80" s="187"/>
      <c r="AK80" s="187"/>
      <c r="AL80" s="187"/>
      <c r="AM80" s="187"/>
      <c r="AN80" s="187"/>
      <c r="AO80" s="187"/>
      <c r="AP80" s="187"/>
      <c r="AQ80" s="187"/>
      <c r="AR80" s="187"/>
      <c r="AS80" s="187"/>
      <c r="AT80" s="187"/>
      <c r="AU80" s="187"/>
      <c r="AV80" s="187"/>
      <c r="AW80" s="187"/>
      <c r="AX80" s="187"/>
      <c r="AY80" s="187"/>
      <c r="AZ80" s="187"/>
    </row>
    <row r="81" spans="1:52">
      <c r="A81" s="532" t="s">
        <v>552</v>
      </c>
      <c r="B81" s="18">
        <v>7.3443549874008971</v>
      </c>
      <c r="C81" s="18">
        <v>7.2141546689884644</v>
      </c>
      <c r="D81" s="18">
        <v>5.5349979787928731</v>
      </c>
      <c r="E81" s="18">
        <v>7.2567554664375056</v>
      </c>
      <c r="F81" s="18">
        <v>6.5570593365418786</v>
      </c>
      <c r="G81" s="18">
        <v>6.7480825570295275</v>
      </c>
      <c r="H81" s="18">
        <v>7.1130565624786266</v>
      </c>
      <c r="I81" s="18">
        <v>6.4943805101285417</v>
      </c>
      <c r="J81" s="18">
        <v>8.0443919096401366</v>
      </c>
      <c r="K81" s="18">
        <v>6.8878733690972913</v>
      </c>
      <c r="L81" s="18">
        <v>6.7319262415037882</v>
      </c>
      <c r="M81" s="18">
        <v>7.4155788441502732</v>
      </c>
      <c r="N81" s="18">
        <v>7.5432033882585712</v>
      </c>
      <c r="O81" s="18">
        <v>7.0311747519825349</v>
      </c>
      <c r="P81" s="18">
        <v>6.1051622183154866</v>
      </c>
      <c r="Q81" s="70">
        <v>6.905379459022468</v>
      </c>
      <c r="R81" s="433">
        <v>6.7911123493766103</v>
      </c>
      <c r="S81" s="187"/>
      <c r="T81" s="246"/>
      <c r="U81" s="246"/>
      <c r="V81" s="246"/>
      <c r="W81" s="246"/>
      <c r="X81" s="246"/>
      <c r="Y81" s="246"/>
      <c r="Z81" s="246"/>
      <c r="AA81" s="246"/>
      <c r="AB81" s="246"/>
      <c r="AC81" s="246"/>
      <c r="AD81" s="246"/>
      <c r="AE81" s="246"/>
      <c r="AF81" s="246"/>
      <c r="AG81" s="246"/>
      <c r="AH81" s="246"/>
      <c r="AI81" s="246"/>
      <c r="AK81" s="187"/>
      <c r="AL81" s="187"/>
      <c r="AM81" s="187"/>
      <c r="AN81" s="187"/>
      <c r="AO81" s="187"/>
      <c r="AP81" s="187"/>
      <c r="AQ81" s="187"/>
      <c r="AR81" s="187"/>
      <c r="AS81" s="187"/>
      <c r="AT81" s="187"/>
      <c r="AU81" s="187"/>
      <c r="AV81" s="187"/>
      <c r="AW81" s="187"/>
      <c r="AX81" s="187"/>
      <c r="AY81" s="187"/>
      <c r="AZ81" s="187"/>
    </row>
    <row r="82" spans="1:52">
      <c r="A82" s="16" t="s">
        <v>187</v>
      </c>
      <c r="B82" s="16"/>
      <c r="C82" s="16"/>
      <c r="D82" s="16"/>
      <c r="E82" s="16"/>
      <c r="F82" s="16"/>
      <c r="G82" s="16"/>
      <c r="H82" s="16"/>
      <c r="I82" s="16"/>
      <c r="J82" s="16"/>
      <c r="K82" s="16"/>
      <c r="L82" s="16"/>
      <c r="M82" s="16"/>
      <c r="N82" s="16"/>
      <c r="O82" s="16"/>
      <c r="P82" s="16"/>
      <c r="Q82" s="170"/>
      <c r="R82" s="16"/>
      <c r="S82" s="187"/>
      <c r="T82" s="246"/>
      <c r="U82" s="246"/>
      <c r="V82" s="246"/>
      <c r="W82" s="246"/>
      <c r="X82" s="246"/>
      <c r="Y82" s="246"/>
      <c r="Z82" s="246"/>
      <c r="AA82" s="246"/>
      <c r="AB82" s="246"/>
      <c r="AC82" s="246"/>
      <c r="AD82" s="246"/>
      <c r="AE82" s="246"/>
      <c r="AF82" s="246"/>
      <c r="AG82" s="246"/>
      <c r="AH82" s="246"/>
      <c r="AI82" s="246"/>
      <c r="AK82" s="187"/>
      <c r="AL82" s="187"/>
      <c r="AM82" s="187"/>
      <c r="AN82" s="187"/>
      <c r="AO82" s="187"/>
      <c r="AP82" s="187"/>
      <c r="AQ82" s="187"/>
      <c r="AR82" s="187"/>
      <c r="AS82" s="187"/>
      <c r="AT82" s="187"/>
      <c r="AU82" s="187"/>
      <c r="AV82" s="187"/>
      <c r="AW82" s="187"/>
      <c r="AX82" s="187"/>
      <c r="AY82" s="187"/>
      <c r="AZ82" s="187"/>
    </row>
    <row r="83" spans="1:52">
      <c r="A83" s="13" t="s">
        <v>82</v>
      </c>
      <c r="B83" s="18">
        <v>8.5393258426966305</v>
      </c>
      <c r="C83" s="18">
        <v>8.1099346699707127</v>
      </c>
      <c r="D83" s="18">
        <v>5.6458897922312561</v>
      </c>
      <c r="E83" s="18">
        <v>9.9287169042769854</v>
      </c>
      <c r="F83" s="18">
        <v>7.0129870129870131</v>
      </c>
      <c r="G83" s="18">
        <v>7.6075550891920258</v>
      </c>
      <c r="H83" s="18">
        <v>7.910529187124931</v>
      </c>
      <c r="I83" s="18">
        <v>9.3970242756460465</v>
      </c>
      <c r="J83" s="18">
        <v>11.585807385952208</v>
      </c>
      <c r="K83" s="18">
        <v>8.6408220457730032</v>
      </c>
      <c r="L83" s="18">
        <v>6.2458175329020751</v>
      </c>
      <c r="M83" s="18">
        <v>7.2720125786163523</v>
      </c>
      <c r="N83" s="18">
        <v>11.54132539091586</v>
      </c>
      <c r="O83" s="18">
        <v>10.65608023401588</v>
      </c>
      <c r="P83" s="18">
        <v>7.3370738023305995</v>
      </c>
      <c r="Q83" s="70">
        <v>8.2947060258599663</v>
      </c>
      <c r="R83" s="433">
        <v>10.453850076491586</v>
      </c>
      <c r="S83" s="187"/>
      <c r="T83" s="246"/>
      <c r="U83" s="246"/>
      <c r="V83" s="246"/>
      <c r="W83" s="246"/>
      <c r="X83" s="246"/>
      <c r="Y83" s="246"/>
      <c r="Z83" s="246"/>
      <c r="AA83" s="246"/>
      <c r="AB83" s="246"/>
      <c r="AC83" s="246"/>
      <c r="AD83" s="246"/>
      <c r="AE83" s="246"/>
      <c r="AF83" s="246"/>
      <c r="AG83" s="246"/>
      <c r="AH83" s="246"/>
      <c r="AI83" s="246"/>
      <c r="AK83" s="187"/>
      <c r="AL83" s="187"/>
      <c r="AM83" s="187"/>
      <c r="AN83" s="187"/>
      <c r="AO83" s="187"/>
      <c r="AP83" s="187"/>
      <c r="AQ83" s="187"/>
      <c r="AR83" s="187"/>
      <c r="AS83" s="187"/>
      <c r="AT83" s="187"/>
      <c r="AU83" s="187"/>
      <c r="AV83" s="187"/>
      <c r="AW83" s="187"/>
      <c r="AX83" s="187"/>
      <c r="AY83" s="187"/>
      <c r="AZ83" s="187"/>
    </row>
    <row r="84" spans="1:52">
      <c r="A84" s="13" t="s">
        <v>83</v>
      </c>
      <c r="B84" s="18">
        <v>7.7350947331826871</v>
      </c>
      <c r="C84" s="18">
        <v>8.5118066996155974</v>
      </c>
      <c r="D84" s="70">
        <v>6.5113719735876741</v>
      </c>
      <c r="E84" s="18">
        <v>7.6862435947970038</v>
      </c>
      <c r="F84" s="18">
        <v>5.8029014507253622</v>
      </c>
      <c r="G84" s="18">
        <v>6.7731500202183588</v>
      </c>
      <c r="H84" s="18">
        <v>6.1734965407131446</v>
      </c>
      <c r="I84" s="18">
        <v>8.1030542281321409</v>
      </c>
      <c r="J84" s="18">
        <v>9.0767128635565104</v>
      </c>
      <c r="K84" s="18">
        <v>6.7393458870168486</v>
      </c>
      <c r="L84" s="18">
        <v>6.8097014925373136</v>
      </c>
      <c r="M84" s="18">
        <v>7.5586446568201566</v>
      </c>
      <c r="N84" s="18">
        <v>8.5735899806673963</v>
      </c>
      <c r="O84" s="18">
        <v>6.538722826086957</v>
      </c>
      <c r="P84" s="18">
        <v>9.3027084876924349</v>
      </c>
      <c r="Q84" s="70">
        <v>7.1868583162217661</v>
      </c>
      <c r="R84" s="433">
        <v>6.8050650357481262</v>
      </c>
      <c r="S84" s="187"/>
      <c r="T84" s="246"/>
      <c r="U84" s="246"/>
      <c r="V84" s="246"/>
      <c r="W84" s="246"/>
      <c r="X84" s="246"/>
      <c r="Y84" s="246"/>
      <c r="Z84" s="246"/>
      <c r="AA84" s="246"/>
      <c r="AB84" s="246"/>
      <c r="AC84" s="246"/>
      <c r="AD84" s="246"/>
      <c r="AE84" s="246"/>
      <c r="AF84" s="246"/>
      <c r="AG84" s="246"/>
      <c r="AH84" s="246"/>
      <c r="AI84" s="246"/>
      <c r="AK84" s="187"/>
      <c r="AL84" s="187"/>
      <c r="AM84" s="187"/>
      <c r="AN84" s="187"/>
      <c r="AO84" s="187"/>
      <c r="AP84" s="187"/>
      <c r="AQ84" s="187"/>
      <c r="AR84" s="187"/>
      <c r="AS84" s="187"/>
      <c r="AT84" s="187"/>
      <c r="AU84" s="187"/>
      <c r="AV84" s="187"/>
      <c r="AW84" s="187"/>
      <c r="AX84" s="187"/>
      <c r="AY84" s="187"/>
      <c r="AZ84" s="187"/>
    </row>
    <row r="85" spans="1:52">
      <c r="A85" s="13" t="s">
        <v>84</v>
      </c>
      <c r="B85" s="18">
        <v>7.1099482395768154</v>
      </c>
      <c r="C85" s="18">
        <v>5.9103024684204426</v>
      </c>
      <c r="D85" s="70">
        <v>4.872389791183295</v>
      </c>
      <c r="E85" s="18">
        <v>7.2589837422760812</v>
      </c>
      <c r="F85" s="18">
        <v>5.6935493962334984</v>
      </c>
      <c r="G85" s="18">
        <v>6.7920585161964464</v>
      </c>
      <c r="H85" s="18">
        <v>6.3594140764558773</v>
      </c>
      <c r="I85" s="18">
        <v>6.690612014930629</v>
      </c>
      <c r="J85" s="18">
        <v>7.3124869419876033</v>
      </c>
      <c r="K85" s="18">
        <v>5.7292403451690479</v>
      </c>
      <c r="L85" s="18">
        <v>6.4917127071823204</v>
      </c>
      <c r="M85" s="18">
        <v>6.9073783359497645</v>
      </c>
      <c r="N85" s="18">
        <v>7.4901691529867049</v>
      </c>
      <c r="O85" s="18">
        <v>7.0386485794727411</v>
      </c>
      <c r="P85" s="18">
        <v>6.3443178318447799</v>
      </c>
      <c r="Q85" s="70">
        <v>6.5442531291695785</v>
      </c>
      <c r="R85" s="433">
        <v>5.5168954924456148</v>
      </c>
      <c r="S85" s="187"/>
      <c r="T85" s="246"/>
      <c r="U85" s="246"/>
      <c r="V85" s="246"/>
      <c r="W85" s="246"/>
      <c r="X85" s="246"/>
      <c r="Y85" s="246"/>
      <c r="Z85" s="246"/>
      <c r="AA85" s="246"/>
      <c r="AB85" s="246"/>
      <c r="AC85" s="246"/>
      <c r="AD85" s="246"/>
      <c r="AE85" s="246"/>
      <c r="AF85" s="246"/>
      <c r="AG85" s="246"/>
      <c r="AH85" s="246"/>
      <c r="AI85" s="246"/>
      <c r="AK85" s="187"/>
      <c r="AL85" s="187"/>
      <c r="AM85" s="187"/>
      <c r="AN85" s="187"/>
      <c r="AO85" s="187"/>
      <c r="AP85" s="187"/>
      <c r="AQ85" s="187"/>
      <c r="AR85" s="187"/>
      <c r="AS85" s="187"/>
      <c r="AT85" s="187"/>
      <c r="AU85" s="187"/>
      <c r="AV85" s="187"/>
      <c r="AW85" s="187"/>
      <c r="AX85" s="187"/>
      <c r="AY85" s="187"/>
      <c r="AZ85" s="187"/>
    </row>
    <row r="86" spans="1:52">
      <c r="A86" s="13" t="s">
        <v>85</v>
      </c>
      <c r="B86" s="18">
        <v>6.2191329796963597</v>
      </c>
      <c r="C86" s="18">
        <v>6.4892540334583559</v>
      </c>
      <c r="D86" s="70">
        <v>5.8974206231012092</v>
      </c>
      <c r="E86" s="18">
        <v>6.2445793581960105</v>
      </c>
      <c r="F86" s="18">
        <v>6.381877766917726</v>
      </c>
      <c r="G86" s="18">
        <v>5.6791840519239685</v>
      </c>
      <c r="H86" s="18">
        <v>6.5774155995343424</v>
      </c>
      <c r="I86" s="18">
        <v>5.461404200213952</v>
      </c>
      <c r="J86" s="18">
        <v>7.3303508866490592</v>
      </c>
      <c r="K86" s="18">
        <v>6.6750560814137989</v>
      </c>
      <c r="L86" s="18">
        <v>6.3715258705921123</v>
      </c>
      <c r="M86" s="18">
        <v>6.2652649463735797</v>
      </c>
      <c r="N86" s="18">
        <v>7.932573128408527</v>
      </c>
      <c r="O86" s="18">
        <v>6.7682857467864865</v>
      </c>
      <c r="P86" s="18">
        <v>5.8411214953271022</v>
      </c>
      <c r="Q86" s="70">
        <v>6.2968687389089242</v>
      </c>
      <c r="R86" s="433">
        <v>6.5908066696710232</v>
      </c>
      <c r="S86" s="187"/>
      <c r="T86" s="246"/>
      <c r="U86" s="246"/>
      <c r="V86" s="246"/>
      <c r="W86" s="246"/>
      <c r="X86" s="246"/>
      <c r="Y86" s="246"/>
      <c r="Z86" s="246"/>
      <c r="AA86" s="246"/>
      <c r="AB86" s="246"/>
      <c r="AC86" s="246"/>
      <c r="AD86" s="246"/>
      <c r="AE86" s="246"/>
      <c r="AF86" s="246"/>
      <c r="AG86" s="246"/>
      <c r="AH86" s="246"/>
      <c r="AI86" s="246"/>
      <c r="AK86" s="187"/>
      <c r="AL86" s="187"/>
      <c r="AM86" s="187"/>
      <c r="AN86" s="187"/>
      <c r="AO86" s="187"/>
      <c r="AP86" s="187"/>
      <c r="AQ86" s="187"/>
      <c r="AR86" s="187"/>
      <c r="AS86" s="187"/>
      <c r="AT86" s="187"/>
      <c r="AU86" s="187"/>
      <c r="AV86" s="187"/>
      <c r="AW86" s="187"/>
      <c r="AX86" s="187"/>
      <c r="AY86" s="187"/>
      <c r="AZ86" s="187"/>
    </row>
    <row r="87" spans="1:52">
      <c r="A87" s="13" t="s">
        <v>86</v>
      </c>
      <c r="B87" s="18">
        <v>6.2056737588652489</v>
      </c>
      <c r="C87" s="18">
        <v>8.4450402144772116</v>
      </c>
      <c r="D87" s="70">
        <v>6.1803036410049712</v>
      </c>
      <c r="E87" s="18">
        <v>7.3255674312477481</v>
      </c>
      <c r="F87" s="18">
        <v>7.8271028037383177</v>
      </c>
      <c r="G87" s="18">
        <v>8.3160083160083165</v>
      </c>
      <c r="H87" s="18">
        <v>9.184714820274408</v>
      </c>
      <c r="I87" s="18">
        <v>7.0891969103798536</v>
      </c>
      <c r="J87" s="18">
        <v>9.5208845208845219</v>
      </c>
      <c r="K87" s="18">
        <v>7.0643642072213506</v>
      </c>
      <c r="L87" s="18">
        <v>6.8110869359568635</v>
      </c>
      <c r="M87" s="18">
        <v>7.883360176316013</v>
      </c>
      <c r="N87" s="18">
        <v>7.9199666527719881</v>
      </c>
      <c r="O87" s="18">
        <v>9.2197964686439935</v>
      </c>
      <c r="P87" s="18">
        <v>7.8240459010692867</v>
      </c>
      <c r="Q87" s="70">
        <v>8.9682036416342061</v>
      </c>
      <c r="R87" s="433">
        <v>8.5308056872037916</v>
      </c>
      <c r="S87" s="187"/>
      <c r="T87" s="246"/>
      <c r="U87" s="246"/>
      <c r="V87" s="246"/>
      <c r="W87" s="246"/>
      <c r="X87" s="246"/>
      <c r="Y87" s="246"/>
      <c r="Z87" s="246"/>
      <c r="AA87" s="246"/>
      <c r="AB87" s="246"/>
      <c r="AC87" s="246"/>
      <c r="AD87" s="246"/>
      <c r="AE87" s="246"/>
      <c r="AF87" s="246"/>
      <c r="AG87" s="246"/>
      <c r="AH87" s="246"/>
      <c r="AI87" s="246"/>
      <c r="AK87" s="187"/>
      <c r="AL87" s="187"/>
      <c r="AM87" s="187"/>
      <c r="AN87" s="187"/>
      <c r="AO87" s="187"/>
      <c r="AP87" s="187"/>
      <c r="AQ87" s="187"/>
      <c r="AR87" s="187"/>
      <c r="AS87" s="187"/>
      <c r="AT87" s="187"/>
      <c r="AU87" s="187"/>
      <c r="AV87" s="187"/>
      <c r="AW87" s="187"/>
      <c r="AX87" s="187"/>
      <c r="AY87" s="187"/>
      <c r="AZ87" s="187"/>
    </row>
    <row r="88" spans="1:52">
      <c r="A88" s="13" t="s">
        <v>87</v>
      </c>
      <c r="B88" s="18">
        <v>16.622922134733155</v>
      </c>
      <c r="C88" s="18">
        <v>11.014948859166012</v>
      </c>
      <c r="D88" s="70">
        <v>15.661707126076744</v>
      </c>
      <c r="E88" s="18">
        <v>14.198782961460447</v>
      </c>
      <c r="F88" s="18">
        <v>9.4816687737041718</v>
      </c>
      <c r="G88" s="18">
        <v>10.113027959547887</v>
      </c>
      <c r="H88" s="18">
        <v>10.810810810810811</v>
      </c>
      <c r="I88" s="18">
        <v>9.5192765349833408</v>
      </c>
      <c r="J88" s="18">
        <v>15.263644773358003</v>
      </c>
      <c r="K88" s="18">
        <v>10.232558139534882</v>
      </c>
      <c r="L88" s="18">
        <v>11.695906432748536</v>
      </c>
      <c r="M88" s="18">
        <v>9.8522167487684733</v>
      </c>
      <c r="N88" s="18">
        <v>13.061224489795919</v>
      </c>
      <c r="O88" s="18">
        <v>7.6060848678943156</v>
      </c>
      <c r="P88" s="18">
        <v>9.7196261682243001</v>
      </c>
      <c r="Q88" s="70">
        <v>7.7220077220077226</v>
      </c>
      <c r="R88" s="433">
        <v>12.226750648388293</v>
      </c>
      <c r="S88" s="187"/>
      <c r="T88" s="246"/>
      <c r="U88" s="246"/>
      <c r="V88" s="246"/>
      <c r="W88" s="246"/>
      <c r="X88" s="246"/>
      <c r="Y88" s="246"/>
      <c r="Z88" s="246"/>
      <c r="AA88" s="246"/>
      <c r="AB88" s="246"/>
      <c r="AC88" s="246"/>
      <c r="AD88" s="246"/>
      <c r="AE88" s="246"/>
      <c r="AF88" s="246"/>
      <c r="AG88" s="246"/>
      <c r="AH88" s="246"/>
      <c r="AI88" s="246"/>
      <c r="AK88" s="187"/>
      <c r="AL88" s="187"/>
      <c r="AM88" s="187"/>
      <c r="AN88" s="187"/>
      <c r="AO88" s="187"/>
      <c r="AP88" s="187"/>
      <c r="AQ88" s="187"/>
      <c r="AR88" s="187"/>
      <c r="AS88" s="187"/>
      <c r="AT88" s="187"/>
      <c r="AU88" s="187"/>
      <c r="AV88" s="187"/>
      <c r="AW88" s="187"/>
      <c r="AX88" s="187"/>
      <c r="AY88" s="187"/>
      <c r="AZ88" s="187"/>
    </row>
    <row r="89" spans="1:52">
      <c r="A89" s="16" t="s">
        <v>81</v>
      </c>
      <c r="B89" s="16"/>
      <c r="C89" s="16"/>
      <c r="D89" s="16"/>
      <c r="E89" s="16"/>
      <c r="F89" s="16"/>
      <c r="G89" s="16"/>
      <c r="H89" s="16"/>
      <c r="I89" s="16"/>
      <c r="J89" s="16"/>
      <c r="K89" s="16"/>
      <c r="L89" s="16"/>
      <c r="M89" s="16"/>
      <c r="N89" s="16"/>
      <c r="O89" s="16"/>
      <c r="P89" s="16"/>
      <c r="Q89" s="170"/>
      <c r="R89" s="16"/>
      <c r="S89" s="187"/>
      <c r="T89" s="246"/>
      <c r="U89" s="246"/>
      <c r="V89" s="246"/>
      <c r="W89" s="246"/>
      <c r="X89" s="246"/>
      <c r="Y89" s="246"/>
      <c r="Z89" s="246"/>
      <c r="AA89" s="246"/>
      <c r="AB89" s="246"/>
      <c r="AC89" s="246"/>
      <c r="AD89" s="246"/>
      <c r="AE89" s="246"/>
      <c r="AF89" s="246"/>
      <c r="AG89" s="246"/>
      <c r="AH89" s="246"/>
      <c r="AI89" s="246"/>
      <c r="AK89" s="187"/>
      <c r="AL89" s="187"/>
      <c r="AM89" s="187"/>
      <c r="AN89" s="187"/>
      <c r="AO89" s="187"/>
      <c r="AP89" s="187"/>
      <c r="AQ89" s="187"/>
      <c r="AR89" s="187"/>
      <c r="AS89" s="187"/>
      <c r="AT89" s="187"/>
      <c r="AU89" s="187"/>
      <c r="AV89" s="187"/>
      <c r="AW89" s="187"/>
      <c r="AX89" s="187"/>
      <c r="AY89" s="187"/>
      <c r="AZ89" s="187"/>
    </row>
    <row r="90" spans="1:52">
      <c r="A90" s="13" t="s">
        <v>89</v>
      </c>
      <c r="B90" s="18">
        <v>6.0256410256410255</v>
      </c>
      <c r="C90" s="18">
        <v>5.4389071591196556</v>
      </c>
      <c r="D90" s="18">
        <v>4.4315016459863257</v>
      </c>
      <c r="E90" s="18">
        <v>6.2263459895006719</v>
      </c>
      <c r="F90" s="18">
        <v>5.0679851668726821</v>
      </c>
      <c r="G90" s="18">
        <v>7.0214338507021434</v>
      </c>
      <c r="H90" s="18">
        <v>4.7858339315625749</v>
      </c>
      <c r="I90" s="18">
        <v>4.4304535385332864</v>
      </c>
      <c r="J90" s="18">
        <v>6.7294751009421265</v>
      </c>
      <c r="K90" s="18">
        <v>7.2115384615384617</v>
      </c>
      <c r="L90" s="18">
        <v>4.6561992420140772</v>
      </c>
      <c r="M90" s="18">
        <v>6.2468513853904284</v>
      </c>
      <c r="N90" s="18">
        <v>7.1222130470685387</v>
      </c>
      <c r="O90" s="18">
        <v>6.3579527392179713</v>
      </c>
      <c r="P90" s="18">
        <v>5.5675842870399013</v>
      </c>
      <c r="Q90" s="70">
        <v>7.7186963979416809</v>
      </c>
      <c r="R90" s="433">
        <v>6.386663780038969</v>
      </c>
      <c r="S90" s="187"/>
      <c r="T90" s="246"/>
      <c r="U90" s="246"/>
      <c r="V90" s="246"/>
      <c r="W90" s="246"/>
      <c r="X90" s="246"/>
      <c r="Y90" s="246"/>
      <c r="Z90" s="246"/>
      <c r="AA90" s="246"/>
      <c r="AB90" s="246"/>
      <c r="AC90" s="246"/>
      <c r="AD90" s="246"/>
      <c r="AE90" s="246"/>
      <c r="AF90" s="246"/>
      <c r="AG90" s="246"/>
      <c r="AH90" s="246"/>
      <c r="AI90" s="246"/>
      <c r="AK90" s="187"/>
      <c r="AL90" s="187"/>
      <c r="AM90" s="187"/>
      <c r="AN90" s="187"/>
      <c r="AO90" s="187"/>
      <c r="AP90" s="187"/>
      <c r="AQ90" s="187"/>
      <c r="AR90" s="187"/>
      <c r="AS90" s="187"/>
      <c r="AT90" s="187"/>
      <c r="AU90" s="187"/>
      <c r="AV90" s="187"/>
      <c r="AW90" s="187"/>
      <c r="AX90" s="187"/>
      <c r="AY90" s="187"/>
      <c r="AZ90" s="187"/>
    </row>
    <row r="91" spans="1:52">
      <c r="A91" s="14">
        <v>2</v>
      </c>
      <c r="B91" s="18">
        <v>6.1888151232136828</v>
      </c>
      <c r="C91" s="18">
        <v>7.1348940914158305</v>
      </c>
      <c r="D91" s="70">
        <v>7.2455690558466168</v>
      </c>
      <c r="E91" s="18">
        <v>6.8027210884353737</v>
      </c>
      <c r="F91" s="18">
        <v>8.3231605815114857</v>
      </c>
      <c r="G91" s="18">
        <v>6.7785309478830982</v>
      </c>
      <c r="H91" s="18">
        <v>7.0590914266196059</v>
      </c>
      <c r="I91" s="18">
        <v>6.5888960898682214</v>
      </c>
      <c r="J91" s="18">
        <v>7.7052987122651464</v>
      </c>
      <c r="K91" s="18">
        <v>6.5373041402926217</v>
      </c>
      <c r="L91" s="18">
        <v>6.7901234567901234</v>
      </c>
      <c r="M91" s="18">
        <v>6.04001510003775</v>
      </c>
      <c r="N91" s="18">
        <v>7.948523845571537</v>
      </c>
      <c r="O91" s="18">
        <v>6.3272367770637663</v>
      </c>
      <c r="P91" s="18">
        <v>8.4622118470965866</v>
      </c>
      <c r="Q91" s="70">
        <v>7.2077409162717228</v>
      </c>
      <c r="R91" s="433">
        <v>6.3923292049540548</v>
      </c>
      <c r="S91" s="187"/>
      <c r="T91" s="246"/>
      <c r="U91" s="246"/>
      <c r="V91" s="246"/>
      <c r="W91" s="246"/>
      <c r="X91" s="246"/>
      <c r="Y91" s="246"/>
      <c r="Z91" s="246"/>
      <c r="AA91" s="246"/>
      <c r="AB91" s="246"/>
      <c r="AC91" s="246"/>
      <c r="AD91" s="246"/>
      <c r="AE91" s="246"/>
      <c r="AF91" s="246"/>
      <c r="AG91" s="246"/>
      <c r="AH91" s="246"/>
      <c r="AI91" s="246"/>
      <c r="AK91" s="187"/>
      <c r="AL91" s="187"/>
      <c r="AM91" s="187"/>
      <c r="AN91" s="187"/>
      <c r="AO91" s="187"/>
      <c r="AP91" s="187"/>
      <c r="AQ91" s="187"/>
      <c r="AR91" s="187"/>
      <c r="AS91" s="187"/>
      <c r="AT91" s="187"/>
      <c r="AU91" s="187"/>
      <c r="AV91" s="187"/>
      <c r="AW91" s="187"/>
      <c r="AX91" s="187"/>
      <c r="AY91" s="187"/>
      <c r="AZ91" s="187"/>
    </row>
    <row r="92" spans="1:52">
      <c r="A92" s="14">
        <v>3</v>
      </c>
      <c r="B92" s="18">
        <v>6.9187754715192877</v>
      </c>
      <c r="C92" s="18">
        <v>6.853173113030417</v>
      </c>
      <c r="D92" s="70">
        <v>5.2656323460272683</v>
      </c>
      <c r="E92" s="18">
        <v>6.5009560229445507</v>
      </c>
      <c r="F92" s="18">
        <v>5.1945598791084242</v>
      </c>
      <c r="G92" s="18">
        <v>6.3025210084033612</v>
      </c>
      <c r="H92" s="18">
        <v>7.8101828966880875</v>
      </c>
      <c r="I92" s="18">
        <v>6.0154683471784587</v>
      </c>
      <c r="J92" s="18">
        <v>9.4985843456023371</v>
      </c>
      <c r="K92" s="18">
        <v>6.1184759432650413</v>
      </c>
      <c r="L92" s="18">
        <v>8.122903054917888</v>
      </c>
      <c r="M92" s="18">
        <v>7.6935804103242891</v>
      </c>
      <c r="N92" s="18">
        <v>8.9627637904342858</v>
      </c>
      <c r="O92" s="18">
        <v>7.8792958927074599</v>
      </c>
      <c r="P92" s="18">
        <v>5.7438718550279111</v>
      </c>
      <c r="Q92" s="70">
        <v>6.8323511828507986</v>
      </c>
      <c r="R92" s="433">
        <v>6.5632458233890212</v>
      </c>
      <c r="S92" s="187"/>
      <c r="T92" s="246"/>
      <c r="U92" s="246"/>
      <c r="V92" s="246"/>
      <c r="W92" s="246"/>
      <c r="X92" s="246"/>
      <c r="Y92" s="246"/>
      <c r="Z92" s="246"/>
      <c r="AA92" s="246"/>
      <c r="AB92" s="246"/>
      <c r="AC92" s="246"/>
      <c r="AD92" s="246"/>
      <c r="AE92" s="246"/>
      <c r="AF92" s="246"/>
      <c r="AG92" s="246"/>
      <c r="AH92" s="246"/>
      <c r="AI92" s="246"/>
      <c r="AK92" s="187"/>
      <c r="AL92" s="187"/>
      <c r="AM92" s="187"/>
      <c r="AN92" s="187"/>
      <c r="AO92" s="187"/>
      <c r="AP92" s="187"/>
      <c r="AQ92" s="187"/>
      <c r="AR92" s="187"/>
      <c r="AS92" s="187"/>
      <c r="AT92" s="187"/>
      <c r="AU92" s="187"/>
      <c r="AV92" s="187"/>
      <c r="AW92" s="187"/>
      <c r="AX92" s="187"/>
      <c r="AY92" s="187"/>
      <c r="AZ92" s="187"/>
    </row>
    <row r="93" spans="1:52">
      <c r="A93" s="14">
        <v>4</v>
      </c>
      <c r="B93" s="18">
        <v>8.2755535674345779</v>
      </c>
      <c r="C93" s="18">
        <v>8.1180811808118083</v>
      </c>
      <c r="D93" s="70">
        <v>5.47580287109664</v>
      </c>
      <c r="E93" s="18">
        <v>7.7472734110567885</v>
      </c>
      <c r="F93" s="18">
        <v>7.1195490952239693</v>
      </c>
      <c r="G93" s="18">
        <v>6.2427745664739884</v>
      </c>
      <c r="H93" s="18">
        <v>6.6591784338896023</v>
      </c>
      <c r="I93" s="18">
        <v>8.2088968806191858</v>
      </c>
      <c r="J93" s="18">
        <v>8.0496270585628835</v>
      </c>
      <c r="K93" s="18">
        <v>7.7949332933593167</v>
      </c>
      <c r="L93" s="18">
        <v>6.6462167689161555</v>
      </c>
      <c r="M93" s="18">
        <v>7.5063106151189052</v>
      </c>
      <c r="N93" s="18">
        <v>7.5742341980025474</v>
      </c>
      <c r="O93" s="18">
        <v>8.1577158395649221</v>
      </c>
      <c r="P93" s="18">
        <v>6.6956812855708066</v>
      </c>
      <c r="Q93" s="70">
        <v>7.3452983161250094</v>
      </c>
      <c r="R93" s="433">
        <v>6.0781875949716806</v>
      </c>
      <c r="S93" s="187"/>
      <c r="T93" s="246"/>
      <c r="U93" s="246"/>
      <c r="V93" s="246"/>
      <c r="W93" s="246"/>
      <c r="X93" s="246"/>
      <c r="Y93" s="246"/>
      <c r="Z93" s="246"/>
      <c r="AA93" s="246"/>
      <c r="AB93" s="246"/>
      <c r="AC93" s="246"/>
      <c r="AD93" s="246"/>
      <c r="AE93" s="246"/>
      <c r="AF93" s="246"/>
      <c r="AG93" s="246"/>
      <c r="AH93" s="246"/>
      <c r="AI93" s="246"/>
      <c r="AK93" s="187"/>
      <c r="AL93" s="187"/>
      <c r="AM93" s="187"/>
      <c r="AN93" s="187"/>
      <c r="AO93" s="187"/>
      <c r="AP93" s="187"/>
      <c r="AQ93" s="187"/>
      <c r="AR93" s="187"/>
      <c r="AS93" s="187"/>
      <c r="AT93" s="187"/>
      <c r="AU93" s="187"/>
      <c r="AV93" s="187"/>
      <c r="AW93" s="187"/>
      <c r="AX93" s="187"/>
      <c r="AY93" s="187"/>
      <c r="AZ93" s="187"/>
    </row>
    <row r="94" spans="1:52">
      <c r="A94" s="13" t="s">
        <v>90</v>
      </c>
      <c r="B94" s="18">
        <v>7.5864502470007062</v>
      </c>
      <c r="C94" s="18">
        <v>7.6155617214711615</v>
      </c>
      <c r="D94" s="70">
        <v>6.7946824224519942</v>
      </c>
      <c r="E94" s="18">
        <v>8.8105726872246706</v>
      </c>
      <c r="F94" s="18">
        <v>6.4972291228740691</v>
      </c>
      <c r="G94" s="18">
        <v>7.780349794238683</v>
      </c>
      <c r="H94" s="18">
        <v>8.6094977792962073</v>
      </c>
      <c r="I94" s="18">
        <v>8.2143555642479953</v>
      </c>
      <c r="J94" s="18">
        <v>10.130065032516258</v>
      </c>
      <c r="K94" s="18">
        <v>6.453229747509555</v>
      </c>
      <c r="L94" s="18">
        <v>7.033208978044156</v>
      </c>
      <c r="M94" s="18">
        <v>7.8758132633261049</v>
      </c>
      <c r="N94" s="18">
        <v>9.8655202821869477</v>
      </c>
      <c r="O94" s="18">
        <v>8.2085669691889702</v>
      </c>
      <c r="P94" s="18">
        <v>8.8158343760664319</v>
      </c>
      <c r="Q94" s="70">
        <v>7.0300863866547516</v>
      </c>
      <c r="R94" s="433">
        <v>9.2724679029957215</v>
      </c>
      <c r="S94" s="187"/>
      <c r="T94" s="246"/>
      <c r="U94" s="246"/>
      <c r="V94" s="246"/>
      <c r="W94" s="246"/>
      <c r="X94" s="246"/>
      <c r="Y94" s="246"/>
      <c r="Z94" s="246"/>
      <c r="AA94" s="246"/>
      <c r="AB94" s="246"/>
      <c r="AC94" s="246"/>
      <c r="AD94" s="246"/>
      <c r="AE94" s="246"/>
      <c r="AF94" s="246"/>
      <c r="AG94" s="246"/>
      <c r="AH94" s="246"/>
      <c r="AI94" s="246"/>
      <c r="AK94" s="187"/>
      <c r="AL94" s="187"/>
      <c r="AM94" s="187"/>
      <c r="AN94" s="187"/>
      <c r="AO94" s="187"/>
      <c r="AP94" s="187"/>
      <c r="AQ94" s="187"/>
      <c r="AR94" s="187"/>
      <c r="AS94" s="187"/>
      <c r="AT94" s="187"/>
      <c r="AU94" s="187"/>
      <c r="AV94" s="187"/>
      <c r="AW94" s="187"/>
      <c r="AX94" s="187"/>
      <c r="AY94" s="187"/>
      <c r="AZ94" s="187"/>
    </row>
    <row r="95" spans="1:52">
      <c r="A95" s="16" t="s">
        <v>119</v>
      </c>
      <c r="B95" s="16"/>
      <c r="C95" s="16"/>
      <c r="D95" s="16"/>
      <c r="E95" s="16"/>
      <c r="F95" s="16"/>
      <c r="G95" s="16"/>
      <c r="H95" s="16"/>
      <c r="I95" s="16"/>
      <c r="J95" s="16"/>
      <c r="K95" s="16"/>
      <c r="L95" s="16"/>
      <c r="M95" s="16"/>
      <c r="N95" s="16"/>
      <c r="O95" s="16"/>
      <c r="P95" s="16"/>
      <c r="Q95" s="170"/>
      <c r="R95" s="16"/>
      <c r="S95" s="187"/>
      <c r="T95" s="246"/>
      <c r="U95" s="246"/>
      <c r="V95" s="246"/>
      <c r="W95" s="246"/>
      <c r="X95" s="246"/>
      <c r="Y95" s="246"/>
      <c r="Z95" s="246"/>
      <c r="AA95" s="246"/>
      <c r="AB95" s="246"/>
      <c r="AC95" s="246"/>
      <c r="AD95" s="246"/>
      <c r="AE95" s="246"/>
      <c r="AF95" s="246"/>
      <c r="AG95" s="246"/>
      <c r="AH95" s="246"/>
      <c r="AI95" s="246"/>
      <c r="AK95" s="187"/>
      <c r="AL95" s="187"/>
      <c r="AM95" s="187"/>
      <c r="AN95" s="187"/>
      <c r="AO95" s="187"/>
      <c r="AP95" s="187"/>
      <c r="AQ95" s="187"/>
      <c r="AR95" s="187"/>
      <c r="AS95" s="187"/>
      <c r="AT95" s="187"/>
      <c r="AU95" s="187"/>
      <c r="AV95" s="187"/>
      <c r="AW95" s="187"/>
      <c r="AX95" s="187"/>
      <c r="AY95" s="187"/>
      <c r="AZ95" s="187"/>
    </row>
    <row r="96" spans="1:52">
      <c r="A96" s="13" t="s">
        <v>118</v>
      </c>
      <c r="B96" s="18">
        <v>265.15930113052417</v>
      </c>
      <c r="C96" s="18">
        <v>278.6016949152542</v>
      </c>
      <c r="D96" s="18">
        <v>235.69023569023571</v>
      </c>
      <c r="E96" s="18">
        <v>268.50937808489635</v>
      </c>
      <c r="F96" s="18">
        <v>232.60437375745528</v>
      </c>
      <c r="G96" s="18">
        <v>237.06004140786749</v>
      </c>
      <c r="H96" s="18">
        <v>248.51485148514851</v>
      </c>
      <c r="I96" s="18">
        <v>242.0443587270974</v>
      </c>
      <c r="J96" s="18">
        <v>308.74316939890713</v>
      </c>
      <c r="K96" s="18">
        <v>257.1711177052423</v>
      </c>
      <c r="L96" s="18">
        <v>269.00584795321635</v>
      </c>
      <c r="M96" s="18">
        <v>269.75476839237058</v>
      </c>
      <c r="N96" s="18">
        <v>293.77104377104382</v>
      </c>
      <c r="O96" s="18">
        <v>280.66914498141267</v>
      </c>
      <c r="P96" s="18">
        <v>270.0087950747581</v>
      </c>
      <c r="Q96" s="70">
        <v>283.41232227488149</v>
      </c>
      <c r="R96" s="433">
        <v>283.73382624768942</v>
      </c>
      <c r="S96" s="187"/>
      <c r="T96" s="246"/>
      <c r="U96" s="246"/>
      <c r="V96" s="246"/>
      <c r="W96" s="246"/>
      <c r="X96" s="246"/>
      <c r="Y96" s="246"/>
      <c r="Z96" s="246"/>
      <c r="AA96" s="246"/>
      <c r="AB96" s="246"/>
      <c r="AC96" s="246"/>
      <c r="AD96" s="246"/>
      <c r="AE96" s="246"/>
      <c r="AF96" s="246"/>
      <c r="AG96" s="246"/>
      <c r="AH96" s="246"/>
      <c r="AI96" s="246"/>
      <c r="AK96" s="187"/>
      <c r="AL96" s="187"/>
      <c r="AM96" s="187"/>
      <c r="AN96" s="187"/>
      <c r="AO96" s="187"/>
      <c r="AP96" s="187"/>
      <c r="AQ96" s="187"/>
      <c r="AR96" s="187"/>
      <c r="AS96" s="187"/>
      <c r="AT96" s="187"/>
      <c r="AU96" s="187"/>
      <c r="AV96" s="187"/>
      <c r="AW96" s="187"/>
      <c r="AX96" s="187"/>
      <c r="AY96" s="187"/>
      <c r="AZ96" s="187"/>
    </row>
    <row r="97" spans="1:52">
      <c r="A97" s="13" t="s">
        <v>70</v>
      </c>
      <c r="B97" s="18">
        <v>20.695860827834434</v>
      </c>
      <c r="C97" s="18">
        <v>18.890200708382526</v>
      </c>
      <c r="D97" s="70">
        <v>16.277005031074282</v>
      </c>
      <c r="E97" s="18">
        <v>16.883476335455299</v>
      </c>
      <c r="F97" s="18">
        <v>15.08252703471827</v>
      </c>
      <c r="G97" s="18">
        <v>17.309875141884223</v>
      </c>
      <c r="H97" s="18">
        <v>14.294222751637879</v>
      </c>
      <c r="I97" s="18">
        <v>18.989190768331873</v>
      </c>
      <c r="J97" s="18">
        <v>17.06771124790151</v>
      </c>
      <c r="K97" s="18">
        <v>15.349630471859012</v>
      </c>
      <c r="L97" s="18">
        <v>14.041850220264317</v>
      </c>
      <c r="M97" s="18">
        <v>18.103008669046407</v>
      </c>
      <c r="N97" s="18">
        <v>17.401960784313726</v>
      </c>
      <c r="O97" s="18">
        <v>14.485387547649301</v>
      </c>
      <c r="P97" s="18">
        <v>16.735386854232356</v>
      </c>
      <c r="Q97" s="70">
        <v>14.720812182741117</v>
      </c>
      <c r="R97" s="433">
        <v>13.537227375282026</v>
      </c>
      <c r="S97" s="187"/>
      <c r="T97" s="246"/>
      <c r="U97" s="246"/>
      <c r="V97" s="246"/>
      <c r="W97" s="246"/>
      <c r="X97" s="246"/>
      <c r="Y97" s="246"/>
      <c r="Z97" s="246"/>
      <c r="AA97" s="246"/>
      <c r="AB97" s="246"/>
      <c r="AC97" s="246"/>
      <c r="AD97" s="246"/>
      <c r="AE97" s="246"/>
      <c r="AF97" s="246"/>
      <c r="AG97" s="246"/>
      <c r="AH97" s="246"/>
      <c r="AI97" s="246"/>
      <c r="AK97" s="187"/>
      <c r="AL97" s="187"/>
      <c r="AM97" s="187"/>
      <c r="AN97" s="187"/>
      <c r="AO97" s="187"/>
      <c r="AP97" s="187"/>
      <c r="AQ97" s="187"/>
      <c r="AR97" s="187"/>
      <c r="AS97" s="187"/>
      <c r="AT97" s="187"/>
      <c r="AU97" s="187"/>
      <c r="AV97" s="187"/>
      <c r="AW97" s="187"/>
      <c r="AX97" s="187"/>
      <c r="AY97" s="187"/>
      <c r="AZ97" s="187"/>
    </row>
    <row r="98" spans="1:52">
      <c r="A98" s="13" t="s">
        <v>71</v>
      </c>
      <c r="B98" s="18">
        <v>1.6548463356973995</v>
      </c>
      <c r="C98" s="18">
        <v>1.6994510968296446</v>
      </c>
      <c r="D98" s="70">
        <v>1.3678286696889168</v>
      </c>
      <c r="E98" s="18">
        <v>1.6463486339226217</v>
      </c>
      <c r="F98" s="18">
        <v>1.5311530760472696</v>
      </c>
      <c r="G98" s="18">
        <v>1.8877297565822155</v>
      </c>
      <c r="H98" s="18">
        <v>1.7600589415087389</v>
      </c>
      <c r="I98" s="18">
        <v>1.4538024793226068</v>
      </c>
      <c r="J98" s="18">
        <v>1.9311232700354037</v>
      </c>
      <c r="K98" s="18">
        <v>1.5929908403026682</v>
      </c>
      <c r="L98" s="18">
        <v>1.4403368172249511</v>
      </c>
      <c r="M98" s="18">
        <v>1.6713566982177879</v>
      </c>
      <c r="N98" s="18">
        <v>2.150721174362038</v>
      </c>
      <c r="O98" s="18">
        <v>2.0533160176199083</v>
      </c>
      <c r="P98" s="18">
        <v>1.5676411307688334</v>
      </c>
      <c r="Q98" s="70">
        <v>1.5890587058991572</v>
      </c>
      <c r="R98" s="433">
        <v>1.4845818129784647</v>
      </c>
      <c r="S98" s="187"/>
      <c r="T98" s="246"/>
      <c r="U98" s="246"/>
      <c r="V98" s="246"/>
      <c r="W98" s="246"/>
      <c r="X98" s="246"/>
      <c r="Y98" s="246"/>
      <c r="Z98" s="246"/>
      <c r="AA98" s="246"/>
      <c r="AB98" s="246"/>
      <c r="AC98" s="246"/>
      <c r="AD98" s="246"/>
      <c r="AE98" s="246"/>
      <c r="AF98" s="246"/>
      <c r="AG98" s="246"/>
      <c r="AH98" s="246"/>
      <c r="AI98" s="246"/>
      <c r="AK98" s="187"/>
      <c r="AL98" s="187"/>
      <c r="AM98" s="187"/>
      <c r="AN98" s="187"/>
      <c r="AO98" s="187"/>
      <c r="AP98" s="187"/>
      <c r="AQ98" s="187"/>
      <c r="AR98" s="187"/>
      <c r="AS98" s="187"/>
      <c r="AT98" s="187"/>
      <c r="AU98" s="187"/>
      <c r="AV98" s="187"/>
      <c r="AW98" s="187"/>
      <c r="AX98" s="187"/>
      <c r="AY98" s="187"/>
      <c r="AZ98" s="187"/>
    </row>
    <row r="99" spans="1:52">
      <c r="A99" s="13" t="s">
        <v>72</v>
      </c>
      <c r="B99" s="18">
        <v>1.4880952380952379</v>
      </c>
      <c r="C99" s="18">
        <v>1.9425019425019425</v>
      </c>
      <c r="D99" s="70">
        <v>2.7173913043478262</v>
      </c>
      <c r="E99" s="18">
        <v>1.3895321908290876</v>
      </c>
      <c r="F99" s="18">
        <v>1.6034206306787815</v>
      </c>
      <c r="G99" s="18">
        <v>1.1494252873563218</v>
      </c>
      <c r="H99" s="18">
        <v>2.4844720496894412</v>
      </c>
      <c r="I99" s="18">
        <v>1.8987341772151898</v>
      </c>
      <c r="J99" s="18">
        <v>2.9498525073746311</v>
      </c>
      <c r="K99" s="18">
        <v>2.1869874248223073</v>
      </c>
      <c r="L99" s="18">
        <v>2.2234574763757644</v>
      </c>
      <c r="M99" s="18">
        <v>2.1220159151193632</v>
      </c>
      <c r="N99" s="18">
        <v>3.0196275792652241</v>
      </c>
      <c r="O99" s="18">
        <v>1.7462165308498254</v>
      </c>
      <c r="P99" s="18">
        <v>0.54525627044711011</v>
      </c>
      <c r="Q99" s="70">
        <v>2.495321272613849</v>
      </c>
      <c r="R99" s="433">
        <v>1.3486176668914363</v>
      </c>
      <c r="S99" s="187"/>
      <c r="T99" s="246"/>
      <c r="U99" s="246"/>
      <c r="V99" s="246"/>
      <c r="W99" s="246"/>
      <c r="X99" s="246"/>
      <c r="Y99" s="246"/>
      <c r="Z99" s="246"/>
      <c r="AA99" s="246"/>
      <c r="AB99" s="246"/>
      <c r="AC99" s="246"/>
      <c r="AD99" s="246"/>
      <c r="AE99" s="246"/>
      <c r="AF99" s="246"/>
      <c r="AG99" s="246"/>
      <c r="AH99" s="246"/>
      <c r="AI99" s="246"/>
      <c r="AK99" s="187"/>
      <c r="AL99" s="187"/>
      <c r="AM99" s="187"/>
      <c r="AN99" s="187"/>
      <c r="AO99" s="187"/>
      <c r="AP99" s="187"/>
      <c r="AQ99" s="187"/>
      <c r="AR99" s="187"/>
      <c r="AS99" s="187"/>
      <c r="AT99" s="187"/>
      <c r="AU99" s="187"/>
      <c r="AV99" s="187"/>
      <c r="AW99" s="187"/>
      <c r="AX99" s="187"/>
      <c r="AY99" s="187"/>
      <c r="AZ99" s="187"/>
    </row>
    <row r="100" spans="1:52">
      <c r="A100" s="16" t="s">
        <v>1</v>
      </c>
      <c r="B100" s="16"/>
      <c r="C100" s="16"/>
      <c r="D100" s="16"/>
      <c r="E100" s="16"/>
      <c r="F100" s="16"/>
      <c r="G100" s="16"/>
      <c r="H100" s="16"/>
      <c r="I100" s="16"/>
      <c r="J100" s="16"/>
      <c r="K100" s="16"/>
      <c r="L100" s="16"/>
      <c r="M100" s="16"/>
      <c r="N100" s="16"/>
      <c r="O100" s="16"/>
      <c r="P100" s="16"/>
      <c r="Q100" s="170"/>
      <c r="R100" s="16"/>
      <c r="S100" s="187"/>
      <c r="T100" s="246"/>
      <c r="U100" s="246"/>
      <c r="V100" s="246"/>
      <c r="W100" s="246"/>
      <c r="X100" s="246"/>
      <c r="Y100" s="246"/>
      <c r="Z100" s="246"/>
      <c r="AA100" s="246"/>
      <c r="AB100" s="246"/>
      <c r="AC100" s="246"/>
      <c r="AD100" s="246"/>
      <c r="AE100" s="246"/>
      <c r="AF100" s="246"/>
      <c r="AG100" s="246"/>
      <c r="AH100" s="246"/>
      <c r="AI100" s="246"/>
      <c r="AK100" s="187"/>
      <c r="AL100" s="187"/>
      <c r="AM100" s="187"/>
      <c r="AN100" s="187"/>
      <c r="AO100" s="187"/>
      <c r="AP100" s="187"/>
      <c r="AQ100" s="187"/>
      <c r="AR100" s="187"/>
      <c r="AS100" s="187"/>
      <c r="AT100" s="187"/>
      <c r="AU100" s="187"/>
      <c r="AV100" s="187"/>
      <c r="AW100" s="187"/>
      <c r="AX100" s="187"/>
      <c r="AY100" s="187"/>
      <c r="AZ100" s="187"/>
    </row>
    <row r="101" spans="1:52">
      <c r="A101" s="13" t="s">
        <v>112</v>
      </c>
      <c r="B101" s="18">
        <v>469.34460887949257</v>
      </c>
      <c r="C101" s="18">
        <v>463.41463414634148</v>
      </c>
      <c r="D101" s="18">
        <v>402.71493212669685</v>
      </c>
      <c r="E101" s="18">
        <v>459.88258317025435</v>
      </c>
      <c r="F101" s="18">
        <v>402.3904382470119</v>
      </c>
      <c r="G101" s="18">
        <v>442.58872651356995</v>
      </c>
      <c r="H101" s="18">
        <v>397.50445632798574</v>
      </c>
      <c r="I101" s="18">
        <v>435.64356435643566</v>
      </c>
      <c r="J101" s="18">
        <v>520.68965517241384</v>
      </c>
      <c r="K101" s="18">
        <v>450.59288537549406</v>
      </c>
      <c r="L101" s="18">
        <v>501.0141987829615</v>
      </c>
      <c r="M101" s="18">
        <v>479.20433996383366</v>
      </c>
      <c r="N101" s="18">
        <v>532.53424657534242</v>
      </c>
      <c r="O101" s="18">
        <v>478.64768683274025</v>
      </c>
      <c r="P101" s="18">
        <v>468.91651865008885</v>
      </c>
      <c r="Q101" s="70">
        <v>495.36178107606679</v>
      </c>
      <c r="R101" s="433">
        <v>493.03135888501743</v>
      </c>
      <c r="S101" s="187"/>
      <c r="T101" s="246"/>
      <c r="U101" s="246"/>
      <c r="V101" s="246"/>
      <c r="W101" s="246"/>
      <c r="X101" s="246"/>
      <c r="Y101" s="246"/>
      <c r="Z101" s="246"/>
      <c r="AA101" s="246"/>
      <c r="AB101" s="246"/>
      <c r="AC101" s="246"/>
      <c r="AD101" s="246"/>
      <c r="AE101" s="246"/>
      <c r="AF101" s="246"/>
      <c r="AG101" s="246"/>
      <c r="AH101" s="246"/>
      <c r="AI101" s="246"/>
      <c r="AK101" s="187"/>
      <c r="AL101" s="187"/>
      <c r="AM101" s="187"/>
      <c r="AN101" s="187"/>
      <c r="AO101" s="187"/>
      <c r="AP101" s="187"/>
      <c r="AQ101" s="187"/>
      <c r="AR101" s="187"/>
      <c r="AS101" s="187"/>
      <c r="AT101" s="187"/>
      <c r="AU101" s="187"/>
      <c r="AV101" s="187"/>
      <c r="AW101" s="187"/>
      <c r="AX101" s="187"/>
      <c r="AY101" s="187"/>
      <c r="AZ101" s="187"/>
    </row>
    <row r="102" spans="1:52">
      <c r="A102" s="13" t="s">
        <v>115</v>
      </c>
      <c r="B102" s="18">
        <v>87.281795511221944</v>
      </c>
      <c r="C102" s="18">
        <v>90.206185567010309</v>
      </c>
      <c r="D102" s="70">
        <v>73.490813648293965</v>
      </c>
      <c r="E102" s="18">
        <v>68.241469816272968</v>
      </c>
      <c r="F102" s="18">
        <v>87.5</v>
      </c>
      <c r="G102" s="18">
        <v>51.470588235294116</v>
      </c>
      <c r="H102" s="18">
        <v>65.445026178010465</v>
      </c>
      <c r="I102" s="18">
        <v>82.125603864734302</v>
      </c>
      <c r="J102" s="18">
        <v>88.607594936708864</v>
      </c>
      <c r="K102" s="18">
        <v>79.081632653061234</v>
      </c>
      <c r="L102" s="18">
        <v>69.544364508393286</v>
      </c>
      <c r="M102" s="18">
        <v>89.655172413793096</v>
      </c>
      <c r="N102" s="18">
        <v>71.428571428571431</v>
      </c>
      <c r="O102" s="18">
        <v>66.502463054187189</v>
      </c>
      <c r="P102" s="18">
        <v>115.02347417840375</v>
      </c>
      <c r="Q102" s="70">
        <v>94.18282548476455</v>
      </c>
      <c r="R102" s="433">
        <v>84.832904884318765</v>
      </c>
      <c r="S102" s="187"/>
      <c r="T102" s="246"/>
      <c r="U102" s="246"/>
      <c r="V102" s="246"/>
      <c r="W102" s="246"/>
      <c r="X102" s="246"/>
      <c r="Y102" s="246"/>
      <c r="Z102" s="246"/>
      <c r="AA102" s="246"/>
      <c r="AB102" s="246"/>
      <c r="AC102" s="246"/>
      <c r="AD102" s="246"/>
      <c r="AE102" s="246"/>
      <c r="AF102" s="246"/>
      <c r="AG102" s="246"/>
      <c r="AH102" s="246"/>
      <c r="AI102" s="246"/>
      <c r="AK102" s="187"/>
      <c r="AL102" s="187"/>
      <c r="AM102" s="187"/>
      <c r="AN102" s="187"/>
      <c r="AO102" s="187"/>
      <c r="AP102" s="187"/>
      <c r="AQ102" s="187"/>
      <c r="AR102" s="187"/>
      <c r="AS102" s="187"/>
      <c r="AT102" s="187"/>
      <c r="AU102" s="187"/>
      <c r="AV102" s="187"/>
      <c r="AW102" s="187"/>
      <c r="AX102" s="187"/>
      <c r="AY102" s="187"/>
      <c r="AZ102" s="187"/>
    </row>
    <row r="103" spans="1:52">
      <c r="A103" s="13" t="s">
        <v>113</v>
      </c>
      <c r="B103" s="18">
        <v>21.374547846103255</v>
      </c>
      <c r="C103" s="18">
        <v>16.5016501650165</v>
      </c>
      <c r="D103" s="70">
        <v>14.87603305785124</v>
      </c>
      <c r="E103" s="18">
        <v>18.615284128020903</v>
      </c>
      <c r="F103" s="18">
        <v>13.382402141184341</v>
      </c>
      <c r="G103" s="18">
        <v>17.745645744331252</v>
      </c>
      <c r="H103" s="18">
        <v>16.949152542372882</v>
      </c>
      <c r="I103" s="18">
        <v>19.420903954802263</v>
      </c>
      <c r="J103" s="18">
        <v>18.867924528301884</v>
      </c>
      <c r="K103" s="18">
        <v>15.146299483648882</v>
      </c>
      <c r="L103" s="18">
        <v>15.432098765432098</v>
      </c>
      <c r="M103" s="18">
        <v>18.454801376290273</v>
      </c>
      <c r="N103" s="18">
        <v>23.889739663093415</v>
      </c>
      <c r="O103" s="18">
        <v>16.763378465506126</v>
      </c>
      <c r="P103" s="18">
        <v>17.41057296612852</v>
      </c>
      <c r="Q103" s="70">
        <v>19.38353987925008</v>
      </c>
      <c r="R103" s="433">
        <v>15.654351909830932</v>
      </c>
      <c r="S103" s="187"/>
      <c r="T103" s="246"/>
      <c r="U103" s="246"/>
      <c r="V103" s="246"/>
      <c r="W103" s="246"/>
      <c r="X103" s="246"/>
      <c r="Y103" s="246"/>
      <c r="Z103" s="246"/>
      <c r="AA103" s="246"/>
      <c r="AB103" s="246"/>
      <c r="AC103" s="246"/>
      <c r="AD103" s="246"/>
      <c r="AE103" s="246"/>
      <c r="AF103" s="246"/>
      <c r="AG103" s="246"/>
      <c r="AH103" s="246"/>
      <c r="AI103" s="246"/>
      <c r="AK103" s="187"/>
      <c r="AL103" s="187"/>
      <c r="AM103" s="187"/>
      <c r="AN103" s="187"/>
      <c r="AO103" s="187"/>
      <c r="AP103" s="187"/>
      <c r="AQ103" s="187"/>
      <c r="AR103" s="187"/>
      <c r="AS103" s="187"/>
      <c r="AT103" s="187"/>
      <c r="AU103" s="187"/>
      <c r="AV103" s="187"/>
      <c r="AW103" s="187"/>
      <c r="AX103" s="187"/>
      <c r="AY103" s="187"/>
      <c r="AZ103" s="187"/>
    </row>
    <row r="104" spans="1:52">
      <c r="A104" s="13" t="s">
        <v>114</v>
      </c>
      <c r="B104" s="18">
        <v>1.5628573606769842</v>
      </c>
      <c r="C104" s="18">
        <v>1.6288495776355165</v>
      </c>
      <c r="D104" s="70">
        <v>1.4208043647110085</v>
      </c>
      <c r="E104" s="18">
        <v>1.6246487891588142</v>
      </c>
      <c r="F104" s="18">
        <v>1.7531016413654927</v>
      </c>
      <c r="G104" s="18">
        <v>1.7592556393916885</v>
      </c>
      <c r="H104" s="18">
        <v>1.6948810556687717</v>
      </c>
      <c r="I104" s="18">
        <v>1.4725828327843442</v>
      </c>
      <c r="J104" s="18">
        <v>1.9233642067523156</v>
      </c>
      <c r="K104" s="18">
        <v>1.6585602206444159</v>
      </c>
      <c r="L104" s="18">
        <v>1.5596945900360906</v>
      </c>
      <c r="M104" s="18">
        <v>1.6637257373329972</v>
      </c>
      <c r="N104" s="18">
        <v>2.1118970198786498</v>
      </c>
      <c r="O104" s="18">
        <v>2.0897378328900555</v>
      </c>
      <c r="P104" s="18">
        <v>1.5687465209250544</v>
      </c>
      <c r="Q104" s="70">
        <v>1.4926945771284068</v>
      </c>
      <c r="R104" s="433">
        <v>1.3239421702060055</v>
      </c>
      <c r="S104" s="187"/>
      <c r="T104" s="246"/>
      <c r="U104" s="246"/>
      <c r="V104" s="246"/>
      <c r="W104" s="246"/>
      <c r="X104" s="246"/>
      <c r="Y104" s="246"/>
      <c r="Z104" s="246"/>
      <c r="AA104" s="246"/>
      <c r="AB104" s="246"/>
      <c r="AC104" s="246"/>
      <c r="AD104" s="246"/>
      <c r="AE104" s="246"/>
      <c r="AF104" s="246"/>
      <c r="AG104" s="246"/>
      <c r="AH104" s="246"/>
      <c r="AI104" s="246"/>
      <c r="AK104" s="187"/>
      <c r="AL104" s="187"/>
      <c r="AM104" s="187"/>
      <c r="AN104" s="187"/>
      <c r="AO104" s="187"/>
      <c r="AP104" s="187"/>
      <c r="AQ104" s="187"/>
      <c r="AR104" s="187"/>
      <c r="AS104" s="187"/>
      <c r="AT104" s="187"/>
      <c r="AU104" s="187"/>
      <c r="AV104" s="187"/>
      <c r="AW104" s="187"/>
      <c r="AX104" s="187"/>
      <c r="AY104" s="187"/>
      <c r="AZ104" s="187"/>
    </row>
    <row r="105" spans="1:52">
      <c r="A105" s="17" t="s">
        <v>116</v>
      </c>
      <c r="B105" s="19">
        <v>8.8823094004441145</v>
      </c>
      <c r="C105" s="19">
        <v>15.306122448979592</v>
      </c>
      <c r="D105" s="70">
        <v>13.868613138686133</v>
      </c>
      <c r="E105" s="19">
        <v>16.329196603527109</v>
      </c>
      <c r="F105" s="19">
        <v>0</v>
      </c>
      <c r="G105" s="19">
        <v>3.5310734463276834</v>
      </c>
      <c r="H105" s="19">
        <v>0.73475385745775157</v>
      </c>
      <c r="I105" s="19">
        <v>1.2828736369467606</v>
      </c>
      <c r="J105" s="19">
        <v>1.8552875695732838</v>
      </c>
      <c r="K105" s="19">
        <v>2.4813895781637716</v>
      </c>
      <c r="L105" s="19">
        <v>1.2143290831815423</v>
      </c>
      <c r="M105" s="19">
        <v>2.7188689505165855</v>
      </c>
      <c r="N105" s="19">
        <v>1.6068559185859668</v>
      </c>
      <c r="O105" s="19">
        <v>0.58997050147492625</v>
      </c>
      <c r="P105" s="19">
        <v>2.3837902264600714</v>
      </c>
      <c r="Q105" s="19">
        <v>0</v>
      </c>
      <c r="R105" s="433">
        <v>0.60864272671941566</v>
      </c>
      <c r="S105" s="187"/>
      <c r="T105" s="246"/>
      <c r="U105" s="246"/>
      <c r="V105" s="246"/>
      <c r="W105" s="246"/>
      <c r="X105" s="246"/>
      <c r="Y105" s="246"/>
      <c r="Z105" s="246"/>
      <c r="AA105" s="246"/>
      <c r="AB105" s="246"/>
      <c r="AC105" s="246"/>
      <c r="AD105" s="246"/>
      <c r="AE105" s="246"/>
      <c r="AF105" s="246"/>
      <c r="AG105" s="246"/>
      <c r="AH105" s="246"/>
      <c r="AI105" s="246"/>
      <c r="AK105" s="187"/>
      <c r="AL105" s="187"/>
      <c r="AM105" s="187"/>
      <c r="AN105" s="187"/>
      <c r="AO105" s="187"/>
      <c r="AP105" s="187"/>
      <c r="AQ105" s="187"/>
      <c r="AR105" s="187"/>
      <c r="AS105" s="187"/>
      <c r="AT105" s="187"/>
      <c r="AU105" s="187"/>
      <c r="AV105" s="187"/>
      <c r="AW105" s="187"/>
      <c r="AX105" s="187"/>
      <c r="AY105" s="187"/>
      <c r="AZ105" s="187"/>
    </row>
    <row r="106" spans="1:52">
      <c r="A106" s="170" t="s">
        <v>408</v>
      </c>
      <c r="B106" s="16"/>
      <c r="C106" s="16"/>
      <c r="D106" s="16"/>
      <c r="E106" s="16"/>
      <c r="F106" s="16"/>
      <c r="G106" s="16"/>
      <c r="H106" s="16"/>
      <c r="I106" s="16"/>
      <c r="J106" s="16"/>
      <c r="K106" s="16"/>
      <c r="L106" s="16"/>
      <c r="M106" s="16"/>
      <c r="N106" s="16"/>
      <c r="O106" s="16"/>
      <c r="P106" s="16"/>
      <c r="Q106" s="170"/>
      <c r="R106" s="16"/>
      <c r="S106" s="187"/>
      <c r="T106" s="246"/>
      <c r="U106" s="246"/>
      <c r="V106" s="246"/>
      <c r="W106" s="246"/>
      <c r="X106" s="246"/>
      <c r="Y106" s="246"/>
      <c r="Z106" s="246"/>
      <c r="AA106" s="246"/>
      <c r="AB106" s="246"/>
      <c r="AC106" s="246"/>
      <c r="AD106" s="246"/>
      <c r="AE106" s="246"/>
      <c r="AF106" s="246"/>
      <c r="AG106" s="246"/>
      <c r="AH106" s="246"/>
      <c r="AI106" s="246"/>
      <c r="AK106" s="187"/>
      <c r="AL106" s="187"/>
      <c r="AM106" s="187"/>
      <c r="AN106" s="187"/>
      <c r="AO106" s="187"/>
      <c r="AP106" s="187"/>
      <c r="AQ106" s="187"/>
      <c r="AR106" s="187"/>
      <c r="AS106" s="187"/>
      <c r="AT106" s="187"/>
      <c r="AU106" s="187"/>
      <c r="AV106" s="187"/>
      <c r="AW106" s="187"/>
      <c r="AX106" s="187"/>
      <c r="AY106" s="187"/>
      <c r="AZ106" s="187"/>
    </row>
    <row r="107" spans="1:52">
      <c r="A107" s="13" t="s">
        <v>91</v>
      </c>
      <c r="B107" s="18">
        <v>4.4444444444444446</v>
      </c>
      <c r="C107" s="18">
        <v>5.840071877807727</v>
      </c>
      <c r="D107" s="18">
        <v>5.840071877807727</v>
      </c>
      <c r="E107" s="18">
        <v>5.5299539170506913</v>
      </c>
      <c r="F107" s="18">
        <v>6.0889929742388755</v>
      </c>
      <c r="G107" s="18">
        <v>11.892963330029731</v>
      </c>
      <c r="H107" s="18">
        <v>5.186721991701245</v>
      </c>
      <c r="I107" s="18">
        <v>8.329250367466928</v>
      </c>
      <c r="J107" s="18">
        <v>9.4921689606074988</v>
      </c>
      <c r="K107" s="18">
        <v>6.970260223048327</v>
      </c>
      <c r="L107" s="18">
        <v>7.7686663789382822</v>
      </c>
      <c r="M107" s="18">
        <v>7.9464659138435803</v>
      </c>
      <c r="N107" s="18">
        <v>8.7902888237756382</v>
      </c>
      <c r="O107" s="18">
        <v>5.7880676758682101</v>
      </c>
      <c r="P107" s="18">
        <v>8.4779975777149783</v>
      </c>
      <c r="Q107" s="70">
        <v>6.1538461538461542</v>
      </c>
      <c r="R107" s="433">
        <v>8.720930232558139</v>
      </c>
      <c r="S107" s="187"/>
      <c r="T107" s="294"/>
      <c r="U107" s="246"/>
      <c r="V107" s="246"/>
      <c r="W107" s="246"/>
      <c r="X107" s="246"/>
      <c r="Y107" s="246"/>
      <c r="Z107" s="246"/>
      <c r="AA107" s="246"/>
      <c r="AB107" s="246"/>
      <c r="AC107" s="246"/>
      <c r="AD107" s="246"/>
      <c r="AE107" s="246"/>
      <c r="AF107" s="246"/>
      <c r="AG107" s="246"/>
      <c r="AH107" s="246"/>
      <c r="AI107" s="246"/>
      <c r="AK107" s="187"/>
      <c r="AL107" s="187"/>
      <c r="AM107" s="187"/>
      <c r="AN107" s="187"/>
      <c r="AO107" s="187"/>
      <c r="AP107" s="187"/>
      <c r="AQ107" s="187"/>
      <c r="AR107" s="187"/>
      <c r="AS107" s="187"/>
      <c r="AT107" s="187"/>
      <c r="AU107" s="187"/>
      <c r="AV107" s="187"/>
      <c r="AW107" s="187"/>
      <c r="AX107" s="187"/>
      <c r="AY107" s="187"/>
      <c r="AZ107" s="187"/>
    </row>
    <row r="108" spans="1:52">
      <c r="A108" s="13" t="s">
        <v>92</v>
      </c>
      <c r="B108" s="18">
        <v>5.3467526340619598</v>
      </c>
      <c r="C108" s="18">
        <v>5.6276379552915428</v>
      </c>
      <c r="D108" s="70">
        <v>5.4721701063164483</v>
      </c>
      <c r="E108" s="18">
        <v>7.7255871446229918</v>
      </c>
      <c r="F108" s="18">
        <v>6.3597819503331321</v>
      </c>
      <c r="G108" s="18">
        <v>7.5512405609492994</v>
      </c>
      <c r="H108" s="18">
        <v>6.9188191881918817</v>
      </c>
      <c r="I108" s="18">
        <v>6.408389163996504</v>
      </c>
      <c r="J108" s="18">
        <v>7.0951585976627713</v>
      </c>
      <c r="K108" s="18">
        <v>8.1416940437080427</v>
      </c>
      <c r="L108" s="18">
        <v>7.055630936227951</v>
      </c>
      <c r="M108" s="18">
        <v>9.4888663967611322</v>
      </c>
      <c r="N108" s="18">
        <v>8.8583905177791635</v>
      </c>
      <c r="O108" s="18">
        <v>8.3806085611139753</v>
      </c>
      <c r="P108" s="18">
        <v>6.2522986392055904</v>
      </c>
      <c r="Q108" s="70">
        <v>6.8061507436349888</v>
      </c>
      <c r="R108" s="433">
        <v>7.2400449382099614</v>
      </c>
      <c r="S108" s="187"/>
      <c r="T108" s="294"/>
      <c r="U108" s="246"/>
      <c r="V108" s="246"/>
      <c r="W108" s="246"/>
      <c r="X108" s="246"/>
      <c r="Y108" s="246"/>
      <c r="Z108" s="246"/>
      <c r="AA108" s="246"/>
      <c r="AB108" s="246"/>
      <c r="AC108" s="246"/>
      <c r="AD108" s="246"/>
      <c r="AE108" s="246"/>
      <c r="AF108" s="246"/>
      <c r="AG108" s="246"/>
      <c r="AH108" s="246"/>
      <c r="AI108" s="246"/>
      <c r="AK108" s="187"/>
      <c r="AL108" s="187"/>
      <c r="AM108" s="187"/>
      <c r="AN108" s="187"/>
      <c r="AO108" s="187"/>
      <c r="AP108" s="187"/>
      <c r="AQ108" s="187"/>
      <c r="AR108" s="187"/>
      <c r="AS108" s="187"/>
      <c r="AT108" s="187"/>
      <c r="AU108" s="187"/>
      <c r="AV108" s="187"/>
      <c r="AW108" s="187"/>
      <c r="AX108" s="187"/>
      <c r="AY108" s="187"/>
      <c r="AZ108" s="187"/>
    </row>
    <row r="109" spans="1:52">
      <c r="A109" s="13" t="s">
        <v>93</v>
      </c>
      <c r="B109" s="18">
        <v>5.8052745065516671</v>
      </c>
      <c r="C109" s="18">
        <v>6.70465973851827</v>
      </c>
      <c r="D109" s="70">
        <v>4.8698572628043664</v>
      </c>
      <c r="E109" s="18">
        <v>5.9011970999831389</v>
      </c>
      <c r="F109" s="18">
        <v>6.2695924764890281</v>
      </c>
      <c r="G109" s="18">
        <v>5.6544154332280057</v>
      </c>
      <c r="H109" s="18">
        <v>7.2317524386141949</v>
      </c>
      <c r="I109" s="18">
        <v>6.6500415627597675</v>
      </c>
      <c r="J109" s="18">
        <v>9.7484276729559749</v>
      </c>
      <c r="K109" s="18">
        <v>3.5093316318392085</v>
      </c>
      <c r="L109" s="18">
        <v>6.7951959544879896</v>
      </c>
      <c r="M109" s="18">
        <v>7.0733863837312105</v>
      </c>
      <c r="N109" s="18">
        <v>7.3828536989603739</v>
      </c>
      <c r="O109" s="18">
        <v>7.0796460176991154</v>
      </c>
      <c r="P109" s="18">
        <v>8.2889283599763175</v>
      </c>
      <c r="Q109" s="70">
        <v>8.8119112731692493</v>
      </c>
      <c r="R109" s="433">
        <v>7.7190858180717417</v>
      </c>
      <c r="S109" s="187"/>
      <c r="T109" s="294"/>
      <c r="U109" s="246"/>
      <c r="V109" s="246"/>
      <c r="W109" s="246"/>
      <c r="X109" s="246"/>
      <c r="Y109" s="246"/>
      <c r="Z109" s="246"/>
      <c r="AA109" s="246"/>
      <c r="AB109" s="246"/>
      <c r="AC109" s="246"/>
      <c r="AD109" s="246"/>
      <c r="AE109" s="246"/>
      <c r="AF109" s="246"/>
      <c r="AG109" s="246"/>
      <c r="AH109" s="246"/>
      <c r="AI109" s="246"/>
      <c r="AK109" s="187"/>
      <c r="AL109" s="187"/>
      <c r="AM109" s="187"/>
      <c r="AN109" s="187"/>
      <c r="AO109" s="187"/>
      <c r="AP109" s="187"/>
      <c r="AQ109" s="187"/>
      <c r="AR109" s="187"/>
      <c r="AS109" s="187"/>
      <c r="AT109" s="187"/>
      <c r="AU109" s="187"/>
      <c r="AV109" s="187"/>
      <c r="AW109" s="187"/>
      <c r="AX109" s="187"/>
      <c r="AY109" s="187"/>
      <c r="AZ109" s="187"/>
    </row>
    <row r="110" spans="1:52">
      <c r="A110" s="13" t="s">
        <v>94</v>
      </c>
      <c r="B110" s="18">
        <v>6.502890173410405</v>
      </c>
      <c r="C110" s="18">
        <v>6.2678062678062672</v>
      </c>
      <c r="D110" s="70">
        <v>9.9347147317627016</v>
      </c>
      <c r="E110" s="18">
        <v>8.1088510170423316</v>
      </c>
      <c r="F110" s="18">
        <v>6.7944014132354935</v>
      </c>
      <c r="G110" s="18">
        <v>7.5642965204236008</v>
      </c>
      <c r="H110" s="18">
        <v>6.756756756756757</v>
      </c>
      <c r="I110" s="18">
        <v>7.496054708048395</v>
      </c>
      <c r="J110" s="18">
        <v>10.614385614385615</v>
      </c>
      <c r="K110" s="18">
        <v>6.8914595126753628</v>
      </c>
      <c r="L110" s="18">
        <v>7.5630252100840334</v>
      </c>
      <c r="M110" s="18">
        <v>7.8288675708457385</v>
      </c>
      <c r="N110" s="18">
        <v>10.926573426573427</v>
      </c>
      <c r="O110" s="18">
        <v>9.3307222670199277</v>
      </c>
      <c r="P110" s="18">
        <v>7.5128952679973091</v>
      </c>
      <c r="Q110" s="70">
        <v>8.4091694505241321</v>
      </c>
      <c r="R110" s="433">
        <v>7.7132486388384756</v>
      </c>
      <c r="S110" s="187"/>
      <c r="T110" s="294"/>
      <c r="U110" s="246"/>
      <c r="V110" s="246"/>
      <c r="W110" s="246"/>
      <c r="X110" s="246"/>
      <c r="Y110" s="246"/>
      <c r="Z110" s="246"/>
      <c r="AA110" s="246"/>
      <c r="AB110" s="246"/>
      <c r="AC110" s="246"/>
      <c r="AD110" s="246"/>
      <c r="AE110" s="246"/>
      <c r="AF110" s="246"/>
      <c r="AG110" s="246"/>
      <c r="AH110" s="246"/>
      <c r="AI110" s="246"/>
      <c r="AK110" s="187"/>
      <c r="AL110" s="187"/>
      <c r="AM110" s="187"/>
      <c r="AN110" s="187"/>
      <c r="AO110" s="187"/>
      <c r="AP110" s="187"/>
      <c r="AQ110" s="187"/>
      <c r="AR110" s="187"/>
      <c r="AS110" s="187"/>
      <c r="AT110" s="187"/>
      <c r="AU110" s="187"/>
      <c r="AV110" s="187"/>
      <c r="AW110" s="187"/>
      <c r="AX110" s="187"/>
      <c r="AY110" s="187"/>
      <c r="AZ110" s="187"/>
    </row>
    <row r="111" spans="1:52">
      <c r="A111" s="13" t="s">
        <v>95</v>
      </c>
      <c r="B111" s="18">
        <v>8.6224182875476245</v>
      </c>
      <c r="C111" s="18">
        <v>6.25948406676783</v>
      </c>
      <c r="D111" s="70">
        <v>4.5601368041041228</v>
      </c>
      <c r="E111" s="18">
        <v>6.8833652007648185</v>
      </c>
      <c r="F111" s="18">
        <v>5.3964300539643011</v>
      </c>
      <c r="G111" s="18">
        <v>5.2813325208206381</v>
      </c>
      <c r="H111" s="18">
        <v>7.9655543595263723</v>
      </c>
      <c r="I111" s="18">
        <v>8.6741016109045859</v>
      </c>
      <c r="J111" s="18">
        <v>8.8000000000000007</v>
      </c>
      <c r="K111" s="18">
        <v>6.4164884308769201</v>
      </c>
      <c r="L111" s="18">
        <v>7.8462142016477046</v>
      </c>
      <c r="M111" s="18">
        <v>7.4047954866008459</v>
      </c>
      <c r="N111" s="18">
        <v>7.3054706082229011</v>
      </c>
      <c r="O111" s="18">
        <v>8.2230961744726496</v>
      </c>
      <c r="P111" s="18">
        <v>6.7991631799163184</v>
      </c>
      <c r="Q111" s="70">
        <v>7.3515897812902038</v>
      </c>
      <c r="R111" s="433">
        <v>7.7785817655571634</v>
      </c>
      <c r="S111" s="187"/>
      <c r="T111" s="294"/>
      <c r="U111" s="246"/>
      <c r="V111" s="246"/>
      <c r="W111" s="246"/>
      <c r="X111" s="246"/>
      <c r="Y111" s="246"/>
      <c r="Z111" s="246"/>
      <c r="AA111" s="246"/>
      <c r="AB111" s="246"/>
      <c r="AC111" s="246"/>
      <c r="AD111" s="246"/>
      <c r="AE111" s="246"/>
      <c r="AF111" s="246"/>
      <c r="AG111" s="246"/>
      <c r="AH111" s="246"/>
      <c r="AI111" s="246"/>
      <c r="AK111" s="187"/>
      <c r="AL111" s="187"/>
      <c r="AM111" s="187"/>
      <c r="AN111" s="187"/>
      <c r="AO111" s="187"/>
      <c r="AP111" s="187"/>
      <c r="AQ111" s="187"/>
      <c r="AR111" s="187"/>
      <c r="AS111" s="187"/>
      <c r="AT111" s="187"/>
      <c r="AU111" s="187"/>
      <c r="AV111" s="187"/>
      <c r="AW111" s="187"/>
      <c r="AX111" s="187"/>
      <c r="AY111" s="187"/>
      <c r="AZ111" s="187"/>
    </row>
    <row r="112" spans="1:52">
      <c r="A112" s="13" t="s">
        <v>96</v>
      </c>
      <c r="B112" s="18">
        <v>5.7405281285878305</v>
      </c>
      <c r="C112" s="18">
        <v>13.137151865475564</v>
      </c>
      <c r="D112" s="70">
        <v>4.7694753577106512</v>
      </c>
      <c r="E112" s="18">
        <v>5.8616647127784294</v>
      </c>
      <c r="F112" s="18">
        <v>7.5566750629722916</v>
      </c>
      <c r="G112" s="18">
        <v>5.8746736292428201</v>
      </c>
      <c r="H112" s="18">
        <v>7.9365079365079358</v>
      </c>
      <c r="I112" s="18">
        <v>8.934269304403319</v>
      </c>
      <c r="J112" s="18">
        <v>8.9605734767025087</v>
      </c>
      <c r="K112" s="18">
        <v>8.7994971715901951</v>
      </c>
      <c r="L112" s="18">
        <v>4.8780487804878048</v>
      </c>
      <c r="M112" s="18">
        <v>4.7058823529411757</v>
      </c>
      <c r="N112" s="18">
        <v>13.714285714285714</v>
      </c>
      <c r="O112" s="18">
        <v>6.4858490566037741</v>
      </c>
      <c r="P112" s="18">
        <v>6.119951040391677</v>
      </c>
      <c r="Q112" s="70">
        <v>7.6726342710997448</v>
      </c>
      <c r="R112" s="433">
        <v>7.1989528795811513</v>
      </c>
      <c r="S112" s="187"/>
      <c r="T112" s="294"/>
      <c r="U112" s="246"/>
      <c r="V112" s="246"/>
      <c r="W112" s="246"/>
      <c r="X112" s="246"/>
      <c r="Y112" s="246"/>
      <c r="Z112" s="246"/>
      <c r="AA112" s="246"/>
      <c r="AB112" s="246"/>
      <c r="AC112" s="246"/>
      <c r="AD112" s="246"/>
      <c r="AE112" s="246"/>
      <c r="AF112" s="246"/>
      <c r="AG112" s="246"/>
      <c r="AH112" s="246"/>
      <c r="AI112" s="246"/>
      <c r="AK112" s="187"/>
      <c r="AL112" s="187"/>
      <c r="AM112" s="187"/>
      <c r="AN112" s="187"/>
      <c r="AO112" s="187"/>
      <c r="AP112" s="187"/>
      <c r="AQ112" s="187"/>
      <c r="AR112" s="187"/>
      <c r="AS112" s="187"/>
      <c r="AT112" s="187"/>
      <c r="AU112" s="187"/>
      <c r="AV112" s="187"/>
      <c r="AW112" s="187"/>
      <c r="AX112" s="187"/>
      <c r="AY112" s="187"/>
      <c r="AZ112" s="187"/>
    </row>
    <row r="113" spans="1:52">
      <c r="A113" s="13" t="s">
        <v>97</v>
      </c>
      <c r="B113" s="18">
        <v>5.7915057915057915</v>
      </c>
      <c r="C113" s="18">
        <v>5.4328141977544373</v>
      </c>
      <c r="D113" s="70">
        <v>5.0724637681159415</v>
      </c>
      <c r="E113" s="18">
        <v>7.3556454578889303</v>
      </c>
      <c r="F113" s="18">
        <v>6.051437216338881</v>
      </c>
      <c r="G113" s="18">
        <v>5.7273768613974791</v>
      </c>
      <c r="H113" s="18">
        <v>8.5205267234701783</v>
      </c>
      <c r="I113" s="18">
        <v>5.7317539166985094</v>
      </c>
      <c r="J113" s="18">
        <v>6.1151079136690649</v>
      </c>
      <c r="K113" s="18">
        <v>7.8125</v>
      </c>
      <c r="L113" s="18">
        <v>4.5823052520267895</v>
      </c>
      <c r="M113" s="18">
        <v>6.5146579804560263</v>
      </c>
      <c r="N113" s="18">
        <v>8.1380208333333339</v>
      </c>
      <c r="O113" s="18">
        <v>3.7787701820680177</v>
      </c>
      <c r="P113" s="18">
        <v>4.6635576282478342</v>
      </c>
      <c r="Q113" s="70">
        <v>5.0167224080267561</v>
      </c>
      <c r="R113" s="433">
        <v>6.3396730063396731</v>
      </c>
      <c r="S113" s="187"/>
      <c r="T113" s="294"/>
      <c r="U113" s="246"/>
      <c r="V113" s="246"/>
      <c r="W113" s="246"/>
      <c r="X113" s="246"/>
      <c r="Y113" s="246"/>
      <c r="Z113" s="246"/>
      <c r="AA113" s="246"/>
      <c r="AB113" s="246"/>
      <c r="AC113" s="246"/>
      <c r="AD113" s="246"/>
      <c r="AE113" s="246"/>
      <c r="AF113" s="246"/>
      <c r="AG113" s="246"/>
      <c r="AH113" s="246"/>
      <c r="AI113" s="246"/>
      <c r="AK113" s="187"/>
      <c r="AL113" s="187"/>
      <c r="AM113" s="187"/>
      <c r="AN113" s="187"/>
      <c r="AO113" s="187"/>
      <c r="AP113" s="187"/>
      <c r="AQ113" s="187"/>
      <c r="AR113" s="187"/>
      <c r="AS113" s="187"/>
      <c r="AT113" s="187"/>
      <c r="AU113" s="187"/>
      <c r="AV113" s="187"/>
      <c r="AW113" s="187"/>
      <c r="AX113" s="187"/>
      <c r="AY113" s="187"/>
      <c r="AZ113" s="187"/>
    </row>
    <row r="114" spans="1:52">
      <c r="A114" s="13" t="s">
        <v>98</v>
      </c>
      <c r="B114" s="18">
        <v>5.7077625570776256</v>
      </c>
      <c r="C114" s="18">
        <v>4.7619047619047628</v>
      </c>
      <c r="D114" s="70">
        <v>3.5756853396901072</v>
      </c>
      <c r="E114" s="18">
        <v>8.9974293059125969</v>
      </c>
      <c r="F114" s="18">
        <v>6.4267352185089974</v>
      </c>
      <c r="G114" s="18">
        <v>9.0556274256144889</v>
      </c>
      <c r="H114" s="18">
        <v>7.8431372549019605</v>
      </c>
      <c r="I114" s="18">
        <v>4.2492917847025504</v>
      </c>
      <c r="J114" s="18">
        <v>6.5359477124183005</v>
      </c>
      <c r="K114" s="18">
        <v>8.6741016109045859</v>
      </c>
      <c r="L114" s="18">
        <v>6.6489361702127656</v>
      </c>
      <c r="M114" s="18">
        <v>3.5756853396901072</v>
      </c>
      <c r="N114" s="18">
        <v>12.600229095074456</v>
      </c>
      <c r="O114" s="18">
        <v>1.3386880856760375</v>
      </c>
      <c r="P114" s="18">
        <v>9.8400984009840098</v>
      </c>
      <c r="Q114" s="70">
        <v>5.2631578947368416</v>
      </c>
      <c r="R114" s="433">
        <v>5.5172413793103443</v>
      </c>
      <c r="S114" s="187"/>
      <c r="T114" s="294"/>
      <c r="U114" s="246"/>
      <c r="V114" s="246"/>
      <c r="W114" s="246"/>
      <c r="X114" s="246"/>
      <c r="Y114" s="246"/>
      <c r="Z114" s="246"/>
      <c r="AA114" s="246"/>
      <c r="AB114" s="246"/>
      <c r="AC114" s="246"/>
      <c r="AD114" s="246"/>
      <c r="AE114" s="246"/>
      <c r="AF114" s="246"/>
      <c r="AG114" s="246"/>
      <c r="AH114" s="246"/>
      <c r="AI114" s="246"/>
      <c r="AK114" s="187"/>
      <c r="AL114" s="187"/>
      <c r="AM114" s="187"/>
      <c r="AN114" s="187"/>
      <c r="AO114" s="187"/>
      <c r="AP114" s="187"/>
      <c r="AQ114" s="187"/>
      <c r="AR114" s="187"/>
      <c r="AS114" s="187"/>
      <c r="AT114" s="187"/>
      <c r="AU114" s="187"/>
      <c r="AV114" s="187"/>
      <c r="AW114" s="187"/>
      <c r="AX114" s="187"/>
      <c r="AY114" s="187"/>
      <c r="AZ114" s="187"/>
    </row>
    <row r="115" spans="1:52">
      <c r="A115" s="13" t="s">
        <v>99</v>
      </c>
      <c r="B115" s="18">
        <v>8.6136177194421659</v>
      </c>
      <c r="C115" s="18">
        <v>5.5817947617003005</v>
      </c>
      <c r="D115" s="70">
        <v>4.2992261392949267</v>
      </c>
      <c r="E115" s="18">
        <v>9.086778736937756</v>
      </c>
      <c r="F115" s="18">
        <v>6.8181818181818175</v>
      </c>
      <c r="G115" s="18">
        <v>7.8485687903970449</v>
      </c>
      <c r="H115" s="18">
        <v>5.7887120115774238</v>
      </c>
      <c r="I115" s="18">
        <v>3.805899143672693</v>
      </c>
      <c r="J115" s="18">
        <v>6.3319764812302122</v>
      </c>
      <c r="K115" s="18">
        <v>5.0528249885163072</v>
      </c>
      <c r="L115" s="18">
        <v>4.4843049327354256</v>
      </c>
      <c r="M115" s="18">
        <v>4.1597337770382694</v>
      </c>
      <c r="N115" s="18">
        <v>4.9525381758151052</v>
      </c>
      <c r="O115" s="18">
        <v>6.6225165562913908</v>
      </c>
      <c r="P115" s="18">
        <v>9.3180855569673877</v>
      </c>
      <c r="Q115" s="70">
        <v>8.78348704435661</v>
      </c>
      <c r="R115" s="433">
        <v>5.6374674761491761</v>
      </c>
      <c r="S115" s="187"/>
      <c r="T115" s="294"/>
      <c r="U115" s="246"/>
      <c r="V115" s="246"/>
      <c r="W115" s="246"/>
      <c r="X115" s="246"/>
      <c r="Y115" s="246"/>
      <c r="Z115" s="246"/>
      <c r="AA115" s="246"/>
      <c r="AB115" s="246"/>
      <c r="AC115" s="246"/>
      <c r="AD115" s="246"/>
      <c r="AE115" s="246"/>
      <c r="AF115" s="246"/>
      <c r="AG115" s="246"/>
      <c r="AH115" s="246"/>
      <c r="AI115" s="246"/>
      <c r="AK115" s="187"/>
      <c r="AL115" s="187"/>
      <c r="AM115" s="187"/>
      <c r="AN115" s="187"/>
      <c r="AO115" s="187"/>
      <c r="AP115" s="187"/>
      <c r="AQ115" s="187"/>
      <c r="AR115" s="187"/>
      <c r="AS115" s="187"/>
      <c r="AT115" s="187"/>
      <c r="AU115" s="187"/>
      <c r="AV115" s="187"/>
      <c r="AW115" s="187"/>
      <c r="AX115" s="187"/>
      <c r="AY115" s="187"/>
      <c r="AZ115" s="187"/>
    </row>
    <row r="116" spans="1:52">
      <c r="A116" s="13" t="s">
        <v>100</v>
      </c>
      <c r="B116" s="18">
        <v>12.836970474967908</v>
      </c>
      <c r="C116" s="18">
        <v>7.9155672823219003</v>
      </c>
      <c r="D116" s="70">
        <v>5.9484467944481159</v>
      </c>
      <c r="E116" s="18">
        <v>9.9206349206349209</v>
      </c>
      <c r="F116" s="18">
        <v>2.0979020979020979</v>
      </c>
      <c r="G116" s="18">
        <v>7.9767947788252354</v>
      </c>
      <c r="H116" s="18">
        <v>9.0771558245083206</v>
      </c>
      <c r="I116" s="18">
        <v>5.0541516245487363</v>
      </c>
      <c r="J116" s="18">
        <v>9.6367679762787262</v>
      </c>
      <c r="K116" s="18">
        <v>4.844290657439446</v>
      </c>
      <c r="L116" s="18">
        <v>8.0482897384305847</v>
      </c>
      <c r="M116" s="18">
        <v>3.6764705882352939</v>
      </c>
      <c r="N116" s="18">
        <v>7.9462102689486551</v>
      </c>
      <c r="O116" s="18">
        <v>4.9720323182100676</v>
      </c>
      <c r="P116" s="18">
        <v>9.2478421701602969</v>
      </c>
      <c r="Q116" s="70">
        <v>7.5997466751108291</v>
      </c>
      <c r="R116" s="433">
        <v>3.8486209108402822</v>
      </c>
      <c r="S116" s="187"/>
      <c r="T116" s="294"/>
      <c r="U116" s="246"/>
      <c r="V116" s="246"/>
      <c r="W116" s="246"/>
      <c r="X116" s="246"/>
      <c r="Y116" s="246"/>
      <c r="Z116" s="246"/>
      <c r="AA116" s="246"/>
      <c r="AB116" s="246"/>
      <c r="AC116" s="246"/>
      <c r="AD116" s="246"/>
      <c r="AE116" s="246"/>
      <c r="AF116" s="246"/>
      <c r="AG116" s="246"/>
      <c r="AH116" s="246"/>
      <c r="AI116" s="246"/>
      <c r="AK116" s="187"/>
      <c r="AL116" s="187"/>
      <c r="AM116" s="187"/>
      <c r="AN116" s="187"/>
      <c r="AO116" s="187"/>
      <c r="AP116" s="187"/>
      <c r="AQ116" s="187"/>
      <c r="AR116" s="187"/>
      <c r="AS116" s="187"/>
      <c r="AT116" s="187"/>
      <c r="AU116" s="187"/>
      <c r="AV116" s="187"/>
      <c r="AW116" s="187"/>
      <c r="AX116" s="187"/>
      <c r="AY116" s="187"/>
      <c r="AZ116" s="187"/>
    </row>
    <row r="117" spans="1:52">
      <c r="A117" s="13" t="s">
        <v>101</v>
      </c>
      <c r="B117" s="18">
        <v>8.5679314565483473</v>
      </c>
      <c r="C117" s="18">
        <v>9.1590341382181517</v>
      </c>
      <c r="D117" s="70">
        <v>7.5062552126772308</v>
      </c>
      <c r="E117" s="18">
        <v>8.1484834766862839</v>
      </c>
      <c r="F117" s="18">
        <v>5.6448111159357364</v>
      </c>
      <c r="G117" s="18">
        <v>8.7678818643285652</v>
      </c>
      <c r="H117" s="18">
        <v>7.042253521126761</v>
      </c>
      <c r="I117" s="18">
        <v>6.8426197458455524</v>
      </c>
      <c r="J117" s="18">
        <v>7.6372315035799527</v>
      </c>
      <c r="K117" s="18">
        <v>7.9190497140343155</v>
      </c>
      <c r="L117" s="18">
        <v>3.9491004826678369</v>
      </c>
      <c r="M117" s="18">
        <v>8.4388185654008439</v>
      </c>
      <c r="N117" s="18">
        <v>8.870967741935484</v>
      </c>
      <c r="O117" s="18">
        <v>10.771992818671455</v>
      </c>
      <c r="P117" s="18">
        <v>8.3577099874634353</v>
      </c>
      <c r="Q117" s="70">
        <v>5.8873002523128681</v>
      </c>
      <c r="R117" s="433">
        <v>7.7307867212369263</v>
      </c>
      <c r="S117" s="187"/>
      <c r="T117" s="294"/>
      <c r="U117" s="246"/>
      <c r="V117" s="246"/>
      <c r="W117" s="246"/>
      <c r="X117" s="246"/>
      <c r="Y117" s="246"/>
      <c r="Z117" s="246"/>
      <c r="AA117" s="246"/>
      <c r="AB117" s="246"/>
      <c r="AC117" s="246"/>
      <c r="AD117" s="246"/>
      <c r="AE117" s="246"/>
      <c r="AF117" s="246"/>
      <c r="AG117" s="246"/>
      <c r="AH117" s="246"/>
      <c r="AI117" s="246"/>
      <c r="AK117" s="187"/>
      <c r="AL117" s="187"/>
      <c r="AM117" s="187"/>
      <c r="AN117" s="187"/>
      <c r="AO117" s="187"/>
      <c r="AP117" s="187"/>
      <c r="AQ117" s="187"/>
      <c r="AR117" s="187"/>
      <c r="AS117" s="187"/>
      <c r="AT117" s="187"/>
      <c r="AU117" s="187"/>
      <c r="AV117" s="187"/>
      <c r="AW117" s="187"/>
      <c r="AX117" s="187"/>
      <c r="AY117" s="187"/>
      <c r="AZ117" s="187"/>
    </row>
    <row r="118" spans="1:52">
      <c r="A118" s="13" t="s">
        <v>102</v>
      </c>
      <c r="B118" s="18">
        <v>9.1911764705882355</v>
      </c>
      <c r="C118" s="18">
        <v>5.5147058823529411</v>
      </c>
      <c r="D118" s="70">
        <v>7.3394495412844041</v>
      </c>
      <c r="E118" s="18">
        <v>6.2176165803108807</v>
      </c>
      <c r="F118" s="18">
        <v>7</v>
      </c>
      <c r="G118" s="18">
        <v>3.3076074972436604</v>
      </c>
      <c r="H118" s="18">
        <v>5.7736720554272516</v>
      </c>
      <c r="I118" s="18">
        <v>8.2352941176470598</v>
      </c>
      <c r="J118" s="18">
        <v>12.121212121212121</v>
      </c>
      <c r="K118" s="18">
        <v>9.6269554753309272</v>
      </c>
      <c r="L118" s="18">
        <v>5.5555555555555554</v>
      </c>
      <c r="M118" s="18">
        <v>9.8468271334792128</v>
      </c>
      <c r="N118" s="18">
        <v>9.3847758081334725</v>
      </c>
      <c r="O118" s="18">
        <v>9.6153846153846168</v>
      </c>
      <c r="P118" s="18">
        <v>6.5359477124183005</v>
      </c>
      <c r="Q118" s="70">
        <v>6.009615384615385</v>
      </c>
      <c r="R118" s="433">
        <v>15.151515151515152</v>
      </c>
      <c r="S118" s="187"/>
      <c r="T118" s="294"/>
      <c r="U118" s="246"/>
      <c r="V118" s="246"/>
      <c r="W118" s="246"/>
      <c r="X118" s="246"/>
      <c r="Y118" s="246"/>
      <c r="Z118" s="246"/>
      <c r="AA118" s="246"/>
      <c r="AB118" s="246"/>
      <c r="AC118" s="246"/>
      <c r="AD118" s="246"/>
      <c r="AE118" s="246"/>
      <c r="AF118" s="246"/>
      <c r="AG118" s="246"/>
      <c r="AH118" s="246"/>
      <c r="AI118" s="246"/>
      <c r="AK118" s="187"/>
      <c r="AL118" s="187"/>
      <c r="AM118" s="187"/>
      <c r="AN118" s="187"/>
      <c r="AO118" s="187"/>
      <c r="AP118" s="187"/>
      <c r="AQ118" s="187"/>
      <c r="AR118" s="187"/>
      <c r="AS118" s="187"/>
      <c r="AT118" s="187"/>
      <c r="AU118" s="187"/>
      <c r="AV118" s="187"/>
      <c r="AW118" s="187"/>
      <c r="AX118" s="187"/>
      <c r="AY118" s="187"/>
      <c r="AZ118" s="187"/>
    </row>
    <row r="119" spans="1:52">
      <c r="A119" s="13" t="s">
        <v>103</v>
      </c>
      <c r="B119" s="18">
        <v>6.5430752453653218</v>
      </c>
      <c r="C119" s="18">
        <v>7.5146117450598382</v>
      </c>
      <c r="D119" s="70">
        <v>7.7907623817473564</v>
      </c>
      <c r="E119" s="18">
        <v>8.8403536141445649</v>
      </c>
      <c r="F119" s="18">
        <v>6.8801270177295581</v>
      </c>
      <c r="G119" s="18">
        <v>7.2405470635559128</v>
      </c>
      <c r="H119" s="18">
        <v>7.2463768115942031</v>
      </c>
      <c r="I119" s="18">
        <v>6.7867397546332553</v>
      </c>
      <c r="J119" s="18">
        <v>8.8566827697262482</v>
      </c>
      <c r="K119" s="18">
        <v>6.659563132658497</v>
      </c>
      <c r="L119" s="18">
        <v>6.3791783618269964</v>
      </c>
      <c r="M119" s="18">
        <v>7.8277886497064575</v>
      </c>
      <c r="N119" s="18">
        <v>7.4447646493756006</v>
      </c>
      <c r="O119" s="18">
        <v>7.7229696063776778</v>
      </c>
      <c r="P119" s="18">
        <v>5.2251803931326206</v>
      </c>
      <c r="Q119" s="70">
        <v>5.1255766273705792</v>
      </c>
      <c r="R119" s="433">
        <v>7.2520072520072523</v>
      </c>
      <c r="S119" s="187"/>
      <c r="T119" s="294"/>
      <c r="U119" s="246"/>
      <c r="V119" s="246"/>
      <c r="W119" s="246"/>
      <c r="X119" s="246"/>
      <c r="Y119" s="246"/>
      <c r="Z119" s="246"/>
      <c r="AA119" s="246"/>
      <c r="AB119" s="246"/>
      <c r="AC119" s="246"/>
      <c r="AD119" s="246"/>
      <c r="AE119" s="246"/>
      <c r="AF119" s="246"/>
      <c r="AG119" s="246"/>
      <c r="AH119" s="246"/>
      <c r="AI119" s="246"/>
      <c r="AK119" s="187"/>
      <c r="AL119" s="187"/>
      <c r="AM119" s="187"/>
      <c r="AN119" s="187"/>
      <c r="AO119" s="187"/>
      <c r="AP119" s="187"/>
      <c r="AQ119" s="187"/>
      <c r="AR119" s="187"/>
      <c r="AS119" s="187"/>
      <c r="AT119" s="187"/>
      <c r="AU119" s="187"/>
      <c r="AV119" s="187"/>
      <c r="AW119" s="187"/>
      <c r="AX119" s="187"/>
      <c r="AY119" s="187"/>
      <c r="AZ119" s="187"/>
    </row>
    <row r="120" spans="1:52">
      <c r="A120" s="13" t="s">
        <v>104</v>
      </c>
      <c r="B120" s="18">
        <v>5.5891942244993018</v>
      </c>
      <c r="C120" s="18">
        <v>8.4348641049671986</v>
      </c>
      <c r="D120" s="70">
        <v>4.7036688617121349</v>
      </c>
      <c r="E120" s="18">
        <v>8.0113100848256362</v>
      </c>
      <c r="F120" s="18">
        <v>9.5011876484560567</v>
      </c>
      <c r="G120" s="18">
        <v>6.4249655805415324</v>
      </c>
      <c r="H120" s="18">
        <v>5.7742782152230969</v>
      </c>
      <c r="I120" s="18">
        <v>6.2953995157384988</v>
      </c>
      <c r="J120" s="18">
        <v>7.3313782991202352</v>
      </c>
      <c r="K120" s="18">
        <v>7.4037512339585394</v>
      </c>
      <c r="L120" s="18">
        <v>8.924144769459593</v>
      </c>
      <c r="M120" s="18">
        <v>8.3223828296101612</v>
      </c>
      <c r="N120" s="18">
        <v>9.251101321585903</v>
      </c>
      <c r="O120" s="18">
        <v>7.2169598556608028</v>
      </c>
      <c r="P120" s="18">
        <v>8.7557603686635943</v>
      </c>
      <c r="Q120" s="70">
        <v>10.130246020260492</v>
      </c>
      <c r="R120" s="433">
        <v>5.3606237816764128</v>
      </c>
      <c r="S120" s="187"/>
      <c r="T120" s="294"/>
      <c r="U120" s="246"/>
      <c r="V120" s="246"/>
      <c r="W120" s="246"/>
      <c r="X120" s="246"/>
      <c r="Y120" s="246"/>
      <c r="Z120" s="246"/>
      <c r="AA120" s="246"/>
      <c r="AB120" s="246"/>
      <c r="AC120" s="246"/>
      <c r="AD120" s="246"/>
      <c r="AE120" s="246"/>
      <c r="AF120" s="246"/>
      <c r="AG120" s="246"/>
      <c r="AH120" s="246"/>
      <c r="AI120" s="246"/>
      <c r="AK120" s="187"/>
      <c r="AL120" s="187"/>
      <c r="AM120" s="187"/>
      <c r="AN120" s="187"/>
      <c r="AO120" s="187"/>
      <c r="AP120" s="187"/>
      <c r="AQ120" s="187"/>
      <c r="AR120" s="187"/>
      <c r="AS120" s="187"/>
      <c r="AT120" s="187"/>
      <c r="AU120" s="187"/>
      <c r="AV120" s="187"/>
      <c r="AW120" s="187"/>
      <c r="AX120" s="187"/>
      <c r="AY120" s="187"/>
      <c r="AZ120" s="187"/>
    </row>
    <row r="121" spans="1:52">
      <c r="A121" s="13" t="s">
        <v>105</v>
      </c>
      <c r="B121" s="18">
        <v>15.544041450777202</v>
      </c>
      <c r="C121" s="18">
        <v>15.734265734265735</v>
      </c>
      <c r="D121" s="70">
        <v>5.3003533568904597</v>
      </c>
      <c r="E121" s="18">
        <v>7.1813285457809695</v>
      </c>
      <c r="F121" s="18">
        <v>4.0160642570281118</v>
      </c>
      <c r="G121" s="18">
        <v>7.9681274900398407</v>
      </c>
      <c r="H121" s="18">
        <v>2.1598272138228944</v>
      </c>
      <c r="I121" s="18">
        <v>6.8493150684931505</v>
      </c>
      <c r="J121" s="18">
        <v>16.949152542372882</v>
      </c>
      <c r="K121" s="18">
        <v>6.2761506276150625</v>
      </c>
      <c r="L121" s="18">
        <v>5.7034220532319395</v>
      </c>
      <c r="M121" s="18">
        <v>7.3664825046040514</v>
      </c>
      <c r="N121" s="18">
        <v>7.4906367041198498</v>
      </c>
      <c r="O121" s="18">
        <v>7.1556350626118066</v>
      </c>
      <c r="P121" s="18">
        <v>10.810810810810811</v>
      </c>
      <c r="Q121" s="70">
        <v>1.8691588785046729</v>
      </c>
      <c r="R121" s="433">
        <v>7.7369439071566735</v>
      </c>
      <c r="S121" s="187"/>
      <c r="T121" s="294"/>
      <c r="U121" s="246"/>
      <c r="V121" s="246"/>
      <c r="W121" s="246"/>
      <c r="X121" s="246"/>
      <c r="Y121" s="246"/>
      <c r="Z121" s="246"/>
      <c r="AA121" s="246"/>
      <c r="AB121" s="246"/>
      <c r="AC121" s="246"/>
      <c r="AD121" s="246"/>
      <c r="AE121" s="246"/>
      <c r="AF121" s="246"/>
      <c r="AG121" s="246"/>
      <c r="AH121" s="246"/>
      <c r="AI121" s="246"/>
      <c r="AK121" s="187"/>
      <c r="AL121" s="187"/>
      <c r="AM121" s="187"/>
      <c r="AN121" s="187"/>
      <c r="AO121" s="187"/>
      <c r="AP121" s="187"/>
      <c r="AQ121" s="187"/>
      <c r="AR121" s="187"/>
      <c r="AS121" s="187"/>
      <c r="AT121" s="187"/>
      <c r="AU121" s="187"/>
      <c r="AV121" s="187"/>
      <c r="AW121" s="187"/>
      <c r="AX121" s="187"/>
      <c r="AY121" s="187"/>
      <c r="AZ121" s="187"/>
    </row>
    <row r="122" spans="1:52">
      <c r="A122" s="13" t="s">
        <v>106</v>
      </c>
      <c r="B122" s="18">
        <v>6.0606060606060606</v>
      </c>
      <c r="C122" s="18">
        <v>8.9858793324775359</v>
      </c>
      <c r="D122" s="70">
        <v>5.7952350289761752</v>
      </c>
      <c r="E122" s="18">
        <v>9.2838196286472154</v>
      </c>
      <c r="F122" s="18">
        <v>5.1546391752577323</v>
      </c>
      <c r="G122" s="18">
        <v>8</v>
      </c>
      <c r="H122" s="18">
        <v>7.5705437026841018</v>
      </c>
      <c r="I122" s="18">
        <v>4.5751633986928111</v>
      </c>
      <c r="J122" s="18">
        <v>8.5522296884544886</v>
      </c>
      <c r="K122" s="18">
        <v>7.2131147540983607</v>
      </c>
      <c r="L122" s="18">
        <v>7.5901328273244779</v>
      </c>
      <c r="M122" s="18">
        <v>6.9364161849710984</v>
      </c>
      <c r="N122" s="18">
        <v>7.3487846240814019</v>
      </c>
      <c r="O122" s="18">
        <v>7.1770334928229671</v>
      </c>
      <c r="P122" s="18">
        <v>3.4662045060658575</v>
      </c>
      <c r="Q122" s="70">
        <v>6.6344993968636912</v>
      </c>
      <c r="R122" s="433">
        <v>4.5219638242894051</v>
      </c>
      <c r="S122" s="187"/>
      <c r="T122" s="294"/>
      <c r="U122" s="246"/>
      <c r="V122" s="246"/>
      <c r="W122" s="246"/>
      <c r="X122" s="246"/>
      <c r="Y122" s="246"/>
      <c r="Z122" s="246"/>
      <c r="AA122" s="246"/>
      <c r="AB122" s="246"/>
      <c r="AC122" s="246"/>
      <c r="AD122" s="246"/>
      <c r="AE122" s="246"/>
      <c r="AF122" s="246"/>
      <c r="AG122" s="246"/>
      <c r="AH122" s="246"/>
      <c r="AI122" s="246"/>
      <c r="AK122" s="187"/>
      <c r="AL122" s="187"/>
      <c r="AM122" s="187"/>
      <c r="AN122" s="187"/>
      <c r="AO122" s="187"/>
      <c r="AP122" s="187"/>
      <c r="AQ122" s="187"/>
      <c r="AR122" s="187"/>
      <c r="AS122" s="187"/>
      <c r="AT122" s="187"/>
      <c r="AU122" s="187"/>
      <c r="AV122" s="187"/>
      <c r="AW122" s="187"/>
      <c r="AX122" s="187"/>
      <c r="AY122" s="187"/>
      <c r="AZ122" s="187"/>
    </row>
    <row r="123" spans="1:52">
      <c r="A123" s="13" t="s">
        <v>107</v>
      </c>
      <c r="B123" s="18">
        <v>4.056795131845842</v>
      </c>
      <c r="C123" s="18">
        <v>11.547344110854503</v>
      </c>
      <c r="D123" s="70">
        <v>2.3310023310023311</v>
      </c>
      <c r="E123" s="18">
        <v>2.4752475247524752</v>
      </c>
      <c r="F123" s="18">
        <v>10.95890410958904</v>
      </c>
      <c r="G123" s="18">
        <v>7.518796992481203</v>
      </c>
      <c r="H123" s="18">
        <v>11.976047904191617</v>
      </c>
      <c r="I123" s="18">
        <v>11.834319526627219</v>
      </c>
      <c r="J123" s="18">
        <v>9.9255583126550864</v>
      </c>
      <c r="K123" s="18">
        <v>8.720930232558139</v>
      </c>
      <c r="L123" s="18">
        <v>0</v>
      </c>
      <c r="M123" s="18">
        <v>9.7087378640776691</v>
      </c>
      <c r="N123" s="18">
        <v>6.5934065934065931</v>
      </c>
      <c r="O123" s="18">
        <v>2.3094688221709005</v>
      </c>
      <c r="P123" s="18">
        <v>6.8965517241379306</v>
      </c>
      <c r="Q123" s="70">
        <v>9.1116173120728927</v>
      </c>
      <c r="R123" s="433">
        <v>2.3809523809523814</v>
      </c>
      <c r="S123" s="187"/>
      <c r="T123" s="294"/>
      <c r="U123" s="246"/>
      <c r="V123" s="246"/>
      <c r="W123" s="246"/>
      <c r="X123" s="246"/>
      <c r="Y123" s="246"/>
      <c r="Z123" s="246"/>
      <c r="AA123" s="246"/>
      <c r="AB123" s="246"/>
      <c r="AC123" s="246"/>
      <c r="AD123" s="246"/>
      <c r="AE123" s="246"/>
      <c r="AF123" s="246"/>
      <c r="AG123" s="246"/>
      <c r="AH123" s="246"/>
      <c r="AI123" s="246"/>
      <c r="AK123" s="187"/>
      <c r="AL123" s="187"/>
      <c r="AM123" s="187"/>
      <c r="AN123" s="187"/>
      <c r="AO123" s="187"/>
      <c r="AP123" s="187"/>
      <c r="AQ123" s="187"/>
      <c r="AR123" s="187"/>
      <c r="AS123" s="187"/>
      <c r="AT123" s="187"/>
      <c r="AU123" s="187"/>
      <c r="AV123" s="187"/>
      <c r="AW123" s="187"/>
      <c r="AX123" s="187"/>
      <c r="AY123" s="187"/>
      <c r="AZ123" s="187"/>
    </row>
    <row r="124" spans="1:52">
      <c r="A124" s="13" t="s">
        <v>108</v>
      </c>
      <c r="B124" s="18">
        <v>9.8548647195843024</v>
      </c>
      <c r="C124" s="18">
        <v>8.7657784011220201</v>
      </c>
      <c r="D124" s="70">
        <v>5.9774964838255977</v>
      </c>
      <c r="E124" s="18">
        <v>8.2069580731489733</v>
      </c>
      <c r="F124" s="18">
        <v>7.1787508973438614</v>
      </c>
      <c r="G124" s="18">
        <v>6.1641423036280374</v>
      </c>
      <c r="H124" s="18">
        <v>6.7039106145251397</v>
      </c>
      <c r="I124" s="18">
        <v>8.0772607550482896</v>
      </c>
      <c r="J124" s="18">
        <v>8.5050703303892696</v>
      </c>
      <c r="K124" s="18">
        <v>8.371634931057125</v>
      </c>
      <c r="L124" s="18">
        <v>6.4143681847338039</v>
      </c>
      <c r="M124" s="18">
        <v>5.6260819388343908</v>
      </c>
      <c r="N124" s="18">
        <v>6.5652044165920618</v>
      </c>
      <c r="O124" s="18">
        <v>7.9027355623100313</v>
      </c>
      <c r="P124" s="18">
        <v>8.0190080190080177</v>
      </c>
      <c r="Q124" s="70">
        <v>6.983920740620432</v>
      </c>
      <c r="R124" s="433">
        <v>7.2416063199473335</v>
      </c>
      <c r="S124" s="187"/>
      <c r="T124" s="294"/>
      <c r="U124" s="246"/>
      <c r="V124" s="246"/>
      <c r="W124" s="246"/>
      <c r="X124" s="246"/>
      <c r="Y124" s="246"/>
      <c r="Z124" s="246"/>
      <c r="AA124" s="246"/>
      <c r="AB124" s="246"/>
      <c r="AC124" s="246"/>
      <c r="AD124" s="246"/>
      <c r="AE124" s="246"/>
      <c r="AF124" s="246"/>
      <c r="AG124" s="246"/>
      <c r="AH124" s="246"/>
      <c r="AI124" s="246"/>
      <c r="AK124" s="187"/>
      <c r="AL124" s="187"/>
      <c r="AM124" s="187"/>
      <c r="AN124" s="187"/>
      <c r="AO124" s="187"/>
      <c r="AP124" s="187"/>
      <c r="AQ124" s="187"/>
      <c r="AR124" s="187"/>
      <c r="AS124" s="187"/>
      <c r="AT124" s="187"/>
      <c r="AU124" s="187"/>
      <c r="AV124" s="187"/>
      <c r="AW124" s="187"/>
      <c r="AX124" s="187"/>
      <c r="AY124" s="187"/>
      <c r="AZ124" s="187"/>
    </row>
    <row r="125" spans="1:52">
      <c r="A125" s="13" t="s">
        <v>109</v>
      </c>
      <c r="B125" s="18">
        <v>9.9290780141843982</v>
      </c>
      <c r="C125" s="18">
        <v>9.1047040971168443</v>
      </c>
      <c r="D125" s="70">
        <v>7.5987841945288759</v>
      </c>
      <c r="E125" s="18">
        <v>8.0515297906602239</v>
      </c>
      <c r="F125" s="18">
        <v>7.9365079365079358</v>
      </c>
      <c r="G125" s="18">
        <v>5.0505050505050511</v>
      </c>
      <c r="H125" s="18">
        <v>9.0579710144927539</v>
      </c>
      <c r="I125" s="18">
        <v>3.3670033670033668</v>
      </c>
      <c r="J125" s="18">
        <v>6.9808027923211169</v>
      </c>
      <c r="K125" s="18">
        <v>6.7453625632377738</v>
      </c>
      <c r="L125" s="18">
        <v>0</v>
      </c>
      <c r="M125" s="18">
        <v>7.3529411764705879</v>
      </c>
      <c r="N125" s="18">
        <v>7.716049382716049</v>
      </c>
      <c r="O125" s="18">
        <v>9.0909090909090899</v>
      </c>
      <c r="P125" s="18">
        <v>7.9113924050632916</v>
      </c>
      <c r="Q125" s="70">
        <v>1.7035775127768313</v>
      </c>
      <c r="R125" s="433">
        <v>4.7694753577106512</v>
      </c>
      <c r="S125" s="187"/>
      <c r="T125" s="294"/>
      <c r="U125" s="246"/>
      <c r="V125" s="246"/>
      <c r="W125" s="246"/>
      <c r="X125" s="246"/>
      <c r="Y125" s="246"/>
      <c r="Z125" s="246"/>
      <c r="AA125" s="246"/>
      <c r="AB125" s="246"/>
      <c r="AC125" s="246"/>
      <c r="AD125" s="246"/>
      <c r="AE125" s="246"/>
      <c r="AF125" s="246"/>
      <c r="AG125" s="246"/>
      <c r="AH125" s="246"/>
      <c r="AI125" s="246"/>
      <c r="AK125" s="187"/>
      <c r="AL125" s="187"/>
      <c r="AM125" s="187"/>
      <c r="AN125" s="187"/>
      <c r="AO125" s="187"/>
      <c r="AP125" s="187"/>
      <c r="AQ125" s="187"/>
      <c r="AR125" s="187"/>
      <c r="AS125" s="187"/>
      <c r="AT125" s="187"/>
      <c r="AU125" s="187"/>
      <c r="AV125" s="187"/>
      <c r="AW125" s="187"/>
      <c r="AX125" s="187"/>
      <c r="AY125" s="187"/>
      <c r="AZ125" s="187"/>
    </row>
    <row r="126" spans="1:52">
      <c r="A126" s="17" t="s">
        <v>110</v>
      </c>
      <c r="B126" s="19">
        <v>7.7415910304324616</v>
      </c>
      <c r="C126" s="19">
        <v>7.4074074074074074</v>
      </c>
      <c r="D126" s="19">
        <v>3.5802809143486645</v>
      </c>
      <c r="E126" s="19">
        <v>5.2371254000581899</v>
      </c>
      <c r="F126" s="19">
        <v>6.9384215091066777</v>
      </c>
      <c r="G126" s="19">
        <v>5.7891529555149299</v>
      </c>
      <c r="H126" s="19">
        <v>8.7507543753771877</v>
      </c>
      <c r="I126" s="19">
        <v>7.2420036210018104</v>
      </c>
      <c r="J126" s="19">
        <v>7.1777203560149294</v>
      </c>
      <c r="K126" s="19">
        <v>5.8156440825821463</v>
      </c>
      <c r="L126" s="19">
        <v>8.9285714285714288</v>
      </c>
      <c r="M126" s="19">
        <v>6.3728093467870419</v>
      </c>
      <c r="N126" s="19">
        <v>8.9947089947089953</v>
      </c>
      <c r="O126" s="19">
        <v>6.6524747205960617</v>
      </c>
      <c r="P126" s="19">
        <v>6.3224446786090622</v>
      </c>
      <c r="Q126" s="19">
        <v>7.2250468290072254</v>
      </c>
      <c r="R126" s="118">
        <v>6.0406370126304223</v>
      </c>
      <c r="S126" s="187"/>
      <c r="T126" s="294"/>
      <c r="U126" s="246"/>
      <c r="V126" s="246"/>
      <c r="W126" s="246"/>
      <c r="X126" s="246"/>
      <c r="Y126" s="246"/>
      <c r="Z126" s="246"/>
      <c r="AA126" s="246"/>
      <c r="AB126" s="246"/>
      <c r="AC126" s="246"/>
      <c r="AD126" s="246"/>
      <c r="AE126" s="246"/>
      <c r="AF126" s="246"/>
      <c r="AG126" s="246"/>
      <c r="AH126" s="246"/>
      <c r="AI126" s="246"/>
      <c r="AK126" s="187"/>
      <c r="AL126" s="187"/>
      <c r="AM126" s="187"/>
      <c r="AN126" s="187"/>
      <c r="AO126" s="187"/>
      <c r="AP126" s="187"/>
      <c r="AQ126" s="187"/>
      <c r="AR126" s="187"/>
      <c r="AS126" s="187"/>
      <c r="AT126" s="187"/>
      <c r="AU126" s="187"/>
      <c r="AV126" s="187"/>
      <c r="AW126" s="187"/>
      <c r="AX126" s="187"/>
      <c r="AY126" s="187"/>
      <c r="AZ126" s="187"/>
    </row>
    <row r="127" spans="1:52">
      <c r="A127" s="500" t="s">
        <v>540</v>
      </c>
    </row>
    <row r="128" spans="1:52">
      <c r="A128" s="552" t="s">
        <v>573</v>
      </c>
    </row>
    <row r="129" spans="1:1">
      <c r="A129" s="56"/>
    </row>
  </sheetData>
  <mergeCells count="2">
    <mergeCell ref="A5:R5"/>
    <mergeCell ref="A70:R70"/>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49" orientation="landscape" r:id="rId1"/>
  <headerFooter>
    <oddFooter>&amp;L&amp;"Arial,Regular"&amp;8&amp;K01+023Fetal and Infant Deaths 2012&amp;R&amp;"Arial,Regular"&amp;8&amp;K01+022Page &amp;P of &amp;N</oddFooter>
  </headerFooter>
  <rowBreaks count="1" manualBreakCount="1">
    <brk id="68" max="17"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Z129"/>
  <sheetViews>
    <sheetView zoomScaleNormal="100" workbookViewId="0">
      <pane ySplit="3" topLeftCell="A4" activePane="bottomLeft" state="frozen"/>
      <selection activeCell="A3" sqref="A3"/>
      <selection pane="bottomLeft" activeCell="A3" sqref="A3"/>
    </sheetView>
  </sheetViews>
  <sheetFormatPr defaultRowHeight="15"/>
  <cols>
    <col min="1" max="1" width="21.7109375" style="58" customWidth="1"/>
    <col min="2" max="16" width="7.85546875" style="58" customWidth="1"/>
    <col min="17" max="17" width="7.85546875" style="408" customWidth="1"/>
    <col min="18" max="18" width="7.85546875" style="58" customWidth="1"/>
    <col min="19" max="19" width="9.140625" style="187"/>
    <col min="20" max="16384" width="9.140625" style="58"/>
  </cols>
  <sheetData>
    <row r="1" spans="1:52" s="153" customFormat="1">
      <c r="A1" s="115" t="s">
        <v>199</v>
      </c>
      <c r="B1" s="115" t="s">
        <v>135</v>
      </c>
      <c r="C1" s="115" t="s">
        <v>214</v>
      </c>
      <c r="E1" s="83"/>
      <c r="F1" s="115"/>
      <c r="G1" s="116"/>
      <c r="S1" s="429"/>
    </row>
    <row r="2" spans="1:52" s="5" customFormat="1" ht="9" customHeight="1">
      <c r="A2" s="81"/>
      <c r="B2" s="82"/>
      <c r="C2" s="83"/>
      <c r="D2" s="83"/>
      <c r="E2" s="83"/>
      <c r="F2" s="83"/>
      <c r="Q2" s="153"/>
      <c r="S2" s="429"/>
    </row>
    <row r="3" spans="1:52" s="5" customFormat="1" ht="20.25">
      <c r="A3" s="4" t="s">
        <v>193</v>
      </c>
      <c r="Q3" s="153"/>
      <c r="S3" s="429"/>
    </row>
    <row r="4" spans="1:52" s="12" customFormat="1" ht="12.75">
      <c r="S4" s="430"/>
    </row>
    <row r="5" spans="1:52" s="12" customFormat="1" ht="31.5" customHeight="1">
      <c r="A5" s="625" t="str">
        <f>Contents!E8</f>
        <v xml:space="preserve">Table 4: Number of perinatal deaths, by sex, ethnic group, maternal age group, deprivation quintile of residence, gestational age, birthweight and district health board 1996−2012
</v>
      </c>
      <c r="B5" s="625"/>
      <c r="C5" s="625"/>
      <c r="D5" s="625"/>
      <c r="E5" s="625"/>
      <c r="F5" s="625"/>
      <c r="G5" s="625"/>
      <c r="H5" s="625"/>
      <c r="I5" s="625"/>
      <c r="J5" s="625"/>
      <c r="K5" s="625"/>
      <c r="L5" s="625"/>
      <c r="M5" s="625"/>
      <c r="N5" s="625"/>
      <c r="O5" s="625"/>
      <c r="P5" s="625"/>
      <c r="Q5" s="625"/>
      <c r="R5" s="625"/>
      <c r="S5" s="430"/>
      <c r="T5" s="56"/>
    </row>
    <row r="6" spans="1:52">
      <c r="A6" s="11" t="s">
        <v>74</v>
      </c>
      <c r="B6" s="62">
        <v>1996</v>
      </c>
      <c r="C6" s="62">
        <v>1997</v>
      </c>
      <c r="D6" s="62">
        <v>1998</v>
      </c>
      <c r="E6" s="62">
        <v>1999</v>
      </c>
      <c r="F6" s="62">
        <v>2000</v>
      </c>
      <c r="G6" s="62">
        <v>2001</v>
      </c>
      <c r="H6" s="62">
        <v>2002</v>
      </c>
      <c r="I6" s="62">
        <v>2003</v>
      </c>
      <c r="J6" s="62">
        <v>2004</v>
      </c>
      <c r="K6" s="62">
        <v>2005</v>
      </c>
      <c r="L6" s="62">
        <v>2006</v>
      </c>
      <c r="M6" s="62">
        <v>2007</v>
      </c>
      <c r="N6" s="62">
        <v>2008</v>
      </c>
      <c r="O6" s="62">
        <v>2009</v>
      </c>
      <c r="P6" s="62">
        <v>2010</v>
      </c>
      <c r="Q6" s="410">
        <v>2011</v>
      </c>
      <c r="R6" s="62">
        <v>2012</v>
      </c>
      <c r="T6" s="248"/>
      <c r="U6" s="248"/>
      <c r="V6" s="248"/>
      <c r="W6" s="248"/>
      <c r="X6" s="248"/>
      <c r="Y6" s="248"/>
      <c r="Z6" s="248"/>
      <c r="AA6" s="248"/>
      <c r="AB6" s="248"/>
      <c r="AC6" s="248"/>
      <c r="AD6" s="248"/>
      <c r="AE6" s="248"/>
      <c r="AF6" s="248"/>
      <c r="AG6" s="248"/>
      <c r="AH6" s="248"/>
      <c r="AI6" s="248"/>
      <c r="AK6" s="257"/>
      <c r="AL6" s="257"/>
      <c r="AM6" s="257"/>
      <c r="AN6" s="257"/>
      <c r="AO6" s="257"/>
      <c r="AP6" s="257"/>
      <c r="AQ6" s="257"/>
      <c r="AR6" s="257"/>
      <c r="AS6" s="257"/>
      <c r="AT6" s="257"/>
      <c r="AU6" s="257"/>
      <c r="AV6" s="257"/>
      <c r="AW6" s="257"/>
      <c r="AX6" s="257"/>
      <c r="AY6" s="257"/>
      <c r="AZ6" s="257"/>
    </row>
    <row r="7" spans="1:52">
      <c r="A7" s="69" t="s">
        <v>117</v>
      </c>
      <c r="B7" s="69"/>
      <c r="C7" s="69"/>
      <c r="D7" s="69"/>
      <c r="E7" s="69"/>
      <c r="F7" s="69"/>
      <c r="G7" s="69"/>
      <c r="H7" s="69"/>
      <c r="I7" s="69"/>
      <c r="J7" s="69"/>
      <c r="K7" s="69"/>
      <c r="L7" s="69"/>
      <c r="M7" s="69"/>
      <c r="N7" s="69"/>
      <c r="O7" s="69"/>
      <c r="P7" s="69"/>
      <c r="Q7" s="170"/>
      <c r="R7" s="69"/>
    </row>
    <row r="8" spans="1:52">
      <c r="A8" s="59" t="s">
        <v>48</v>
      </c>
      <c r="B8" s="77">
        <v>589</v>
      </c>
      <c r="C8" s="77">
        <v>592</v>
      </c>
      <c r="D8" s="77">
        <v>482</v>
      </c>
      <c r="E8" s="77">
        <v>583</v>
      </c>
      <c r="F8" s="77">
        <v>544</v>
      </c>
      <c r="G8" s="77">
        <v>530</v>
      </c>
      <c r="H8" s="77">
        <v>575</v>
      </c>
      <c r="I8" s="77">
        <v>534</v>
      </c>
      <c r="J8" s="77">
        <v>669</v>
      </c>
      <c r="K8" s="77">
        <v>551</v>
      </c>
      <c r="L8" s="77">
        <v>546</v>
      </c>
      <c r="M8" s="77">
        <v>605</v>
      </c>
      <c r="N8" s="77">
        <v>701</v>
      </c>
      <c r="O8" s="77">
        <v>634</v>
      </c>
      <c r="P8" s="77">
        <v>662</v>
      </c>
      <c r="Q8" s="77">
        <v>622</v>
      </c>
      <c r="R8" s="77">
        <v>608</v>
      </c>
      <c r="S8" s="431"/>
      <c r="T8" s="187"/>
      <c r="U8" s="249"/>
      <c r="V8" s="249"/>
      <c r="W8" s="249"/>
      <c r="X8" s="249"/>
      <c r="Y8" s="249"/>
      <c r="Z8" s="249"/>
      <c r="AA8" s="249"/>
      <c r="AB8" s="249"/>
      <c r="AC8" s="249"/>
      <c r="AD8" s="249"/>
      <c r="AE8" s="249"/>
      <c r="AF8" s="249"/>
      <c r="AG8" s="249"/>
      <c r="AH8" s="249"/>
      <c r="AI8" s="249"/>
      <c r="AL8" s="257"/>
      <c r="AM8" s="257"/>
      <c r="AN8" s="257"/>
      <c r="AO8" s="257"/>
      <c r="AP8" s="257"/>
      <c r="AQ8" s="257"/>
      <c r="AR8" s="257"/>
      <c r="AS8" s="257"/>
      <c r="AT8" s="257"/>
      <c r="AU8" s="257"/>
      <c r="AV8" s="257"/>
      <c r="AW8" s="257"/>
      <c r="AX8" s="257"/>
      <c r="AY8" s="257"/>
      <c r="AZ8" s="257"/>
    </row>
    <row r="9" spans="1:52">
      <c r="A9" s="69" t="s">
        <v>75</v>
      </c>
      <c r="B9" s="69"/>
      <c r="C9" s="69"/>
      <c r="D9" s="69"/>
      <c r="E9" s="69"/>
      <c r="F9" s="69"/>
      <c r="G9" s="69"/>
      <c r="H9" s="69"/>
      <c r="I9" s="69"/>
      <c r="J9" s="69"/>
      <c r="K9" s="69"/>
      <c r="L9" s="69"/>
      <c r="M9" s="69"/>
      <c r="N9" s="69"/>
      <c r="O9" s="69"/>
      <c r="P9" s="69"/>
      <c r="Q9" s="170"/>
      <c r="R9" s="69"/>
      <c r="S9" s="431"/>
      <c r="AK9" s="257"/>
      <c r="AL9" s="257"/>
      <c r="AM9" s="257"/>
      <c r="AN9" s="257"/>
      <c r="AO9" s="257"/>
      <c r="AP9" s="257"/>
      <c r="AQ9" s="257"/>
      <c r="AR9" s="257"/>
      <c r="AS9" s="257"/>
      <c r="AT9" s="257"/>
      <c r="AU9" s="257"/>
      <c r="AV9" s="257"/>
      <c r="AW9" s="257"/>
      <c r="AX9" s="257"/>
      <c r="AY9" s="257"/>
      <c r="AZ9" s="257"/>
    </row>
    <row r="10" spans="1:52">
      <c r="A10" s="68" t="s">
        <v>76</v>
      </c>
      <c r="B10" s="71">
        <v>314</v>
      </c>
      <c r="C10" s="71">
        <v>309</v>
      </c>
      <c r="D10" s="71">
        <v>247</v>
      </c>
      <c r="E10" s="71">
        <v>300</v>
      </c>
      <c r="F10" s="71">
        <v>287</v>
      </c>
      <c r="G10" s="71">
        <v>281</v>
      </c>
      <c r="H10" s="71">
        <v>300</v>
      </c>
      <c r="I10" s="71">
        <v>271</v>
      </c>
      <c r="J10" s="71">
        <v>357</v>
      </c>
      <c r="K10" s="71">
        <v>304</v>
      </c>
      <c r="L10" s="71">
        <v>285</v>
      </c>
      <c r="M10" s="71">
        <v>306</v>
      </c>
      <c r="N10" s="71">
        <v>375</v>
      </c>
      <c r="O10" s="71">
        <v>326</v>
      </c>
      <c r="P10" s="71">
        <v>346</v>
      </c>
      <c r="Q10" s="106">
        <v>317</v>
      </c>
      <c r="R10" s="106">
        <v>311</v>
      </c>
      <c r="S10" s="431"/>
      <c r="T10" s="187"/>
      <c r="U10" s="250"/>
      <c r="V10" s="250"/>
      <c r="W10" s="250"/>
      <c r="X10" s="250"/>
      <c r="Y10" s="250"/>
      <c r="Z10" s="250"/>
      <c r="AA10" s="250"/>
      <c r="AB10" s="250"/>
      <c r="AC10" s="250"/>
      <c r="AD10" s="250"/>
      <c r="AE10" s="250"/>
      <c r="AF10" s="250"/>
      <c r="AG10" s="250"/>
      <c r="AH10" s="250"/>
      <c r="AI10" s="250"/>
      <c r="AK10" s="257"/>
      <c r="AL10" s="257"/>
      <c r="AM10" s="257"/>
      <c r="AN10" s="257"/>
      <c r="AO10" s="257"/>
      <c r="AP10" s="257"/>
      <c r="AQ10" s="257"/>
      <c r="AR10" s="257"/>
      <c r="AS10" s="257"/>
      <c r="AT10" s="257"/>
      <c r="AU10" s="257"/>
      <c r="AV10" s="257"/>
      <c r="AW10" s="257"/>
      <c r="AX10" s="257"/>
      <c r="AY10" s="257"/>
      <c r="AZ10" s="257"/>
    </row>
    <row r="11" spans="1:52">
      <c r="A11" s="68" t="s">
        <v>77</v>
      </c>
      <c r="B11" s="71">
        <v>275</v>
      </c>
      <c r="C11" s="71">
        <v>283</v>
      </c>
      <c r="D11" s="71">
        <v>230</v>
      </c>
      <c r="E11" s="71">
        <v>276</v>
      </c>
      <c r="F11" s="71">
        <v>257</v>
      </c>
      <c r="G11" s="71">
        <v>248</v>
      </c>
      <c r="H11" s="71">
        <v>272</v>
      </c>
      <c r="I11" s="71">
        <v>258</v>
      </c>
      <c r="J11" s="71">
        <v>309</v>
      </c>
      <c r="K11" s="71">
        <v>247</v>
      </c>
      <c r="L11" s="71">
        <v>261</v>
      </c>
      <c r="M11" s="71">
        <v>298</v>
      </c>
      <c r="N11" s="71">
        <v>322</v>
      </c>
      <c r="O11" s="71">
        <v>303</v>
      </c>
      <c r="P11" s="71">
        <v>314</v>
      </c>
      <c r="Q11" s="106">
        <v>301</v>
      </c>
      <c r="R11" s="106">
        <v>288</v>
      </c>
      <c r="S11" s="431"/>
      <c r="T11" s="187"/>
      <c r="U11" s="251"/>
      <c r="V11" s="251"/>
      <c r="W11" s="251"/>
      <c r="X11" s="251"/>
      <c r="Y11" s="251"/>
      <c r="Z11" s="251"/>
      <c r="AA11" s="251"/>
      <c r="AB11" s="251"/>
      <c r="AC11" s="251"/>
      <c r="AD11" s="251"/>
      <c r="AE11" s="251"/>
      <c r="AF11" s="251"/>
      <c r="AG11" s="251"/>
      <c r="AH11" s="251"/>
      <c r="AI11" s="251"/>
      <c r="AK11" s="257"/>
      <c r="AL11" s="257"/>
      <c r="AM11" s="257"/>
      <c r="AN11" s="257"/>
      <c r="AO11" s="257"/>
      <c r="AP11" s="257"/>
      <c r="AQ11" s="257"/>
      <c r="AR11" s="257"/>
      <c r="AS11" s="257"/>
      <c r="AT11" s="257"/>
      <c r="AU11" s="257"/>
      <c r="AV11" s="257"/>
      <c r="AW11" s="257"/>
      <c r="AX11" s="257"/>
      <c r="AY11" s="257"/>
      <c r="AZ11" s="257"/>
    </row>
    <row r="12" spans="1:52">
      <c r="A12" s="68" t="s">
        <v>78</v>
      </c>
      <c r="B12" s="71">
        <v>0</v>
      </c>
      <c r="C12" s="71">
        <v>0</v>
      </c>
      <c r="D12" s="71">
        <v>5</v>
      </c>
      <c r="E12" s="71">
        <v>7</v>
      </c>
      <c r="F12" s="71">
        <v>0</v>
      </c>
      <c r="G12" s="71">
        <v>1</v>
      </c>
      <c r="H12" s="71">
        <v>3</v>
      </c>
      <c r="I12" s="71">
        <v>5</v>
      </c>
      <c r="J12" s="71">
        <v>3</v>
      </c>
      <c r="K12" s="71">
        <v>0</v>
      </c>
      <c r="L12" s="71">
        <v>0</v>
      </c>
      <c r="M12" s="71">
        <v>1</v>
      </c>
      <c r="N12" s="71">
        <v>4</v>
      </c>
      <c r="O12" s="71">
        <v>5</v>
      </c>
      <c r="P12" s="71">
        <v>2</v>
      </c>
      <c r="Q12" s="106">
        <v>4</v>
      </c>
      <c r="R12" s="106">
        <v>9</v>
      </c>
      <c r="S12" s="431"/>
      <c r="T12" s="252"/>
      <c r="U12" s="252"/>
      <c r="V12" s="252"/>
      <c r="W12" s="252"/>
      <c r="X12" s="252"/>
      <c r="Y12" s="252"/>
      <c r="Z12" s="252"/>
      <c r="AA12" s="252"/>
      <c r="AB12" s="252"/>
      <c r="AC12" s="252"/>
      <c r="AD12" s="252"/>
      <c r="AE12" s="252"/>
      <c r="AF12" s="252"/>
      <c r="AG12" s="252"/>
      <c r="AH12" s="252"/>
      <c r="AI12" s="252"/>
      <c r="AK12" s="257"/>
      <c r="AL12" s="257"/>
      <c r="AM12" s="257"/>
      <c r="AN12" s="257"/>
      <c r="AO12" s="257"/>
      <c r="AP12" s="257"/>
      <c r="AQ12" s="257"/>
      <c r="AR12" s="257"/>
      <c r="AS12" s="257"/>
      <c r="AT12" s="257"/>
      <c r="AU12" s="257"/>
      <c r="AV12" s="257"/>
      <c r="AW12" s="257"/>
      <c r="AX12" s="257"/>
      <c r="AY12" s="257"/>
      <c r="AZ12" s="257"/>
    </row>
    <row r="13" spans="1:52">
      <c r="A13" s="69" t="s">
        <v>79</v>
      </c>
      <c r="B13" s="69"/>
      <c r="C13" s="170"/>
      <c r="D13" s="170"/>
      <c r="E13" s="170"/>
      <c r="F13" s="170"/>
      <c r="G13" s="170"/>
      <c r="H13" s="170"/>
      <c r="I13" s="170"/>
      <c r="J13" s="170"/>
      <c r="K13" s="170"/>
      <c r="L13" s="170"/>
      <c r="M13" s="170"/>
      <c r="N13" s="170"/>
      <c r="O13" s="170"/>
      <c r="P13" s="170"/>
      <c r="Q13" s="170"/>
      <c r="R13" s="170"/>
      <c r="S13" s="431"/>
      <c r="AK13" s="257"/>
      <c r="AL13" s="257"/>
      <c r="AM13" s="257"/>
      <c r="AN13" s="257"/>
      <c r="AO13" s="257"/>
      <c r="AP13" s="257"/>
      <c r="AQ13" s="257"/>
      <c r="AR13" s="257"/>
      <c r="AS13" s="257"/>
      <c r="AT13" s="257"/>
      <c r="AU13" s="257"/>
      <c r="AV13" s="257"/>
      <c r="AW13" s="257"/>
      <c r="AX13" s="257"/>
      <c r="AY13" s="257"/>
      <c r="AZ13" s="257"/>
    </row>
    <row r="14" spans="1:52">
      <c r="A14" s="68" t="s">
        <v>80</v>
      </c>
      <c r="B14" s="71">
        <v>168</v>
      </c>
      <c r="C14" s="71">
        <v>181</v>
      </c>
      <c r="D14" s="71">
        <v>132</v>
      </c>
      <c r="E14" s="71">
        <v>162</v>
      </c>
      <c r="F14" s="71">
        <v>140</v>
      </c>
      <c r="G14" s="71">
        <v>159</v>
      </c>
      <c r="H14" s="71">
        <v>165</v>
      </c>
      <c r="I14" s="71">
        <v>144</v>
      </c>
      <c r="J14" s="71">
        <v>177</v>
      </c>
      <c r="K14" s="71">
        <v>160</v>
      </c>
      <c r="L14" s="71">
        <v>151</v>
      </c>
      <c r="M14" s="71">
        <v>167</v>
      </c>
      <c r="N14" s="71">
        <v>227</v>
      </c>
      <c r="O14" s="71">
        <v>202</v>
      </c>
      <c r="P14" s="71">
        <v>206</v>
      </c>
      <c r="Q14" s="106">
        <v>192</v>
      </c>
      <c r="R14" s="106">
        <v>178</v>
      </c>
      <c r="S14" s="106"/>
      <c r="T14" s="106"/>
      <c r="U14" s="106"/>
      <c r="V14" s="106"/>
      <c r="W14" s="106"/>
      <c r="X14" s="106"/>
      <c r="Y14" s="106"/>
      <c r="Z14" s="106"/>
      <c r="AA14" s="106"/>
      <c r="AB14" s="106"/>
      <c r="AC14" s="106"/>
      <c r="AD14" s="106"/>
      <c r="AE14" s="106"/>
      <c r="AF14" s="106"/>
      <c r="AG14" s="106"/>
      <c r="AH14" s="106"/>
      <c r="AI14" s="106"/>
      <c r="AK14" s="257"/>
      <c r="AL14" s="257"/>
      <c r="AM14" s="257"/>
      <c r="AN14" s="257"/>
      <c r="AO14" s="257"/>
      <c r="AP14" s="257"/>
      <c r="AQ14" s="257"/>
      <c r="AR14" s="257"/>
      <c r="AS14" s="257"/>
      <c r="AT14" s="257"/>
      <c r="AU14" s="257"/>
      <c r="AV14" s="257"/>
      <c r="AW14" s="257"/>
      <c r="AX14" s="257"/>
      <c r="AY14" s="257"/>
      <c r="AZ14" s="257"/>
    </row>
    <row r="15" spans="1:52">
      <c r="A15" s="68" t="s">
        <v>403</v>
      </c>
      <c r="B15" s="71">
        <v>60</v>
      </c>
      <c r="C15" s="71">
        <v>71</v>
      </c>
      <c r="D15" s="71">
        <v>72</v>
      </c>
      <c r="E15" s="71">
        <v>76</v>
      </c>
      <c r="F15" s="71">
        <v>73</v>
      </c>
      <c r="G15" s="71">
        <v>60</v>
      </c>
      <c r="H15" s="71">
        <v>76</v>
      </c>
      <c r="I15" s="71">
        <v>74</v>
      </c>
      <c r="J15" s="71">
        <v>90</v>
      </c>
      <c r="K15" s="71">
        <v>64</v>
      </c>
      <c r="L15" s="71">
        <v>72</v>
      </c>
      <c r="M15" s="71">
        <v>74</v>
      </c>
      <c r="N15" s="71">
        <v>99</v>
      </c>
      <c r="O15" s="71">
        <v>85</v>
      </c>
      <c r="P15" s="71">
        <v>107</v>
      </c>
      <c r="Q15" s="106">
        <v>72</v>
      </c>
      <c r="R15" s="106">
        <v>77</v>
      </c>
      <c r="S15" s="106"/>
      <c r="T15" s="106"/>
      <c r="U15" s="106"/>
      <c r="V15" s="106"/>
      <c r="W15" s="106"/>
      <c r="X15" s="106"/>
      <c r="Y15" s="106"/>
      <c r="Z15" s="106"/>
      <c r="AA15" s="106"/>
      <c r="AB15" s="106"/>
      <c r="AC15" s="106"/>
      <c r="AD15" s="106"/>
      <c r="AE15" s="106"/>
      <c r="AF15" s="106"/>
      <c r="AG15" s="106"/>
      <c r="AH15" s="106"/>
      <c r="AI15" s="106"/>
      <c r="AK15" s="257"/>
      <c r="AL15" s="257"/>
      <c r="AM15" s="257"/>
      <c r="AN15" s="257"/>
      <c r="AO15" s="257"/>
      <c r="AP15" s="257"/>
      <c r="AQ15" s="257"/>
      <c r="AR15" s="257"/>
      <c r="AS15" s="257"/>
      <c r="AT15" s="257"/>
      <c r="AU15" s="257"/>
      <c r="AV15" s="257"/>
      <c r="AW15" s="257"/>
      <c r="AX15" s="257"/>
      <c r="AY15" s="257"/>
      <c r="AZ15" s="257"/>
    </row>
    <row r="16" spans="1:52" s="531" customFormat="1">
      <c r="A16" s="532" t="s">
        <v>551</v>
      </c>
      <c r="B16" s="106">
        <v>24</v>
      </c>
      <c r="C16" s="106">
        <v>28</v>
      </c>
      <c r="D16" s="106">
        <v>30</v>
      </c>
      <c r="E16" s="106">
        <v>37</v>
      </c>
      <c r="F16" s="106">
        <v>36</v>
      </c>
      <c r="G16" s="106">
        <v>41</v>
      </c>
      <c r="H16" s="106">
        <v>37</v>
      </c>
      <c r="I16" s="106">
        <v>64</v>
      </c>
      <c r="J16" s="106">
        <v>73</v>
      </c>
      <c r="K16" s="106">
        <v>55</v>
      </c>
      <c r="L16" s="106">
        <v>59</v>
      </c>
      <c r="M16" s="106">
        <v>53</v>
      </c>
      <c r="N16" s="106">
        <v>71</v>
      </c>
      <c r="O16" s="106">
        <v>62</v>
      </c>
      <c r="P16" s="106">
        <v>73</v>
      </c>
      <c r="Q16" s="106">
        <v>76</v>
      </c>
      <c r="R16" s="106">
        <v>96</v>
      </c>
      <c r="S16" s="106"/>
      <c r="T16" s="106"/>
      <c r="U16" s="106"/>
      <c r="V16" s="106"/>
      <c r="W16" s="106"/>
      <c r="X16" s="106"/>
      <c r="Y16" s="106"/>
      <c r="Z16" s="106"/>
      <c r="AA16" s="106"/>
      <c r="AB16" s="106"/>
      <c r="AC16" s="106"/>
      <c r="AD16" s="106"/>
      <c r="AE16" s="106"/>
      <c r="AF16" s="106"/>
      <c r="AG16" s="106"/>
      <c r="AH16" s="106"/>
      <c r="AI16" s="106"/>
    </row>
    <row r="17" spans="1:52">
      <c r="A17" s="532" t="s">
        <v>552</v>
      </c>
      <c r="B17" s="71">
        <v>337</v>
      </c>
      <c r="C17" s="71">
        <v>312</v>
      </c>
      <c r="D17" s="71">
        <v>248</v>
      </c>
      <c r="E17" s="71">
        <v>308</v>
      </c>
      <c r="F17" s="71">
        <v>295</v>
      </c>
      <c r="G17" s="71">
        <v>270</v>
      </c>
      <c r="H17" s="71">
        <v>297</v>
      </c>
      <c r="I17" s="71">
        <v>252</v>
      </c>
      <c r="J17" s="71">
        <v>329</v>
      </c>
      <c r="K17" s="71">
        <v>272</v>
      </c>
      <c r="L17" s="71">
        <v>264</v>
      </c>
      <c r="M17" s="71">
        <v>311</v>
      </c>
      <c r="N17" s="71">
        <v>304</v>
      </c>
      <c r="O17" s="71">
        <v>285</v>
      </c>
      <c r="P17" s="71">
        <v>276</v>
      </c>
      <c r="Q17" s="106">
        <v>282</v>
      </c>
      <c r="R17" s="106">
        <v>257</v>
      </c>
      <c r="S17" s="106"/>
      <c r="T17" s="106"/>
      <c r="U17" s="106"/>
      <c r="V17" s="106"/>
      <c r="W17" s="106"/>
      <c r="X17" s="106"/>
      <c r="Y17" s="106"/>
      <c r="Z17" s="106"/>
      <c r="AA17" s="106"/>
      <c r="AB17" s="106"/>
      <c r="AC17" s="106"/>
      <c r="AD17" s="106"/>
      <c r="AE17" s="106"/>
      <c r="AF17" s="106"/>
      <c r="AG17" s="106"/>
      <c r="AH17" s="106"/>
      <c r="AI17" s="106"/>
      <c r="AK17" s="257"/>
      <c r="AL17" s="257"/>
      <c r="AM17" s="257"/>
      <c r="AN17" s="257"/>
      <c r="AO17" s="257"/>
      <c r="AP17" s="257"/>
      <c r="AQ17" s="257"/>
      <c r="AR17" s="257"/>
      <c r="AS17" s="257"/>
      <c r="AT17" s="257"/>
      <c r="AU17" s="257"/>
      <c r="AV17" s="257"/>
      <c r="AW17" s="257"/>
      <c r="AX17" s="257"/>
      <c r="AY17" s="257"/>
      <c r="AZ17" s="257"/>
    </row>
    <row r="18" spans="1:52">
      <c r="A18" s="69" t="s">
        <v>187</v>
      </c>
      <c r="B18" s="69"/>
      <c r="C18" s="69"/>
      <c r="D18" s="69"/>
      <c r="E18" s="69"/>
      <c r="F18" s="69"/>
      <c r="G18" s="69"/>
      <c r="H18" s="69"/>
      <c r="I18" s="69"/>
      <c r="J18" s="69"/>
      <c r="K18" s="69"/>
      <c r="L18" s="69"/>
      <c r="M18" s="69"/>
      <c r="N18" s="69"/>
      <c r="O18" s="69"/>
      <c r="P18" s="69"/>
      <c r="Q18" s="170"/>
      <c r="R18" s="69"/>
      <c r="S18" s="431"/>
      <c r="AK18" s="257"/>
      <c r="AL18" s="257"/>
      <c r="AM18" s="257"/>
      <c r="AN18" s="257"/>
      <c r="AO18" s="257"/>
      <c r="AP18" s="257"/>
      <c r="AQ18" s="257"/>
      <c r="AR18" s="257"/>
      <c r="AS18" s="257"/>
      <c r="AT18" s="257"/>
      <c r="AU18" s="257"/>
      <c r="AV18" s="257"/>
      <c r="AW18" s="257"/>
      <c r="AX18" s="257"/>
      <c r="AY18" s="257"/>
      <c r="AZ18" s="257"/>
    </row>
    <row r="19" spans="1:52">
      <c r="A19" s="68" t="s">
        <v>82</v>
      </c>
      <c r="B19" s="71">
        <v>49</v>
      </c>
      <c r="C19" s="71">
        <v>55</v>
      </c>
      <c r="D19" s="71">
        <v>35</v>
      </c>
      <c r="E19" s="71">
        <v>55</v>
      </c>
      <c r="F19" s="71">
        <v>42</v>
      </c>
      <c r="G19" s="71">
        <v>48</v>
      </c>
      <c r="H19" s="71">
        <v>48</v>
      </c>
      <c r="I19" s="71">
        <v>50</v>
      </c>
      <c r="J19" s="71">
        <v>72</v>
      </c>
      <c r="K19" s="71">
        <v>56</v>
      </c>
      <c r="L19" s="71">
        <v>48</v>
      </c>
      <c r="M19" s="71">
        <v>50</v>
      </c>
      <c r="N19" s="71">
        <v>84</v>
      </c>
      <c r="O19" s="71">
        <v>71</v>
      </c>
      <c r="P19" s="71">
        <v>52</v>
      </c>
      <c r="Q19" s="106">
        <v>57</v>
      </c>
      <c r="R19" s="106">
        <v>54</v>
      </c>
      <c r="S19" s="431"/>
      <c r="T19" s="187"/>
      <c r="U19" s="253"/>
      <c r="V19" s="253"/>
      <c r="W19" s="253"/>
      <c r="X19" s="253"/>
      <c r="Y19" s="253"/>
      <c r="Z19" s="253"/>
      <c r="AA19" s="253"/>
      <c r="AB19" s="253"/>
      <c r="AC19" s="253"/>
      <c r="AD19" s="253"/>
      <c r="AE19" s="253"/>
      <c r="AF19" s="253"/>
      <c r="AG19" s="253"/>
      <c r="AH19" s="253"/>
      <c r="AI19" s="253"/>
      <c r="AK19" s="257"/>
      <c r="AL19" s="257"/>
      <c r="AM19" s="257"/>
      <c r="AN19" s="257"/>
      <c r="AO19" s="257"/>
      <c r="AP19" s="257"/>
      <c r="AQ19" s="257"/>
      <c r="AR19" s="257"/>
      <c r="AS19" s="257"/>
      <c r="AT19" s="257"/>
      <c r="AU19" s="257"/>
      <c r="AV19" s="257"/>
      <c r="AW19" s="257"/>
      <c r="AX19" s="257"/>
      <c r="AY19" s="257"/>
      <c r="AZ19" s="257"/>
    </row>
    <row r="20" spans="1:52">
      <c r="A20" s="68" t="s">
        <v>83</v>
      </c>
      <c r="B20" s="71">
        <v>126</v>
      </c>
      <c r="C20" s="71">
        <v>133</v>
      </c>
      <c r="D20" s="71">
        <v>104</v>
      </c>
      <c r="E20" s="71">
        <v>106</v>
      </c>
      <c r="F20" s="71">
        <v>91</v>
      </c>
      <c r="G20" s="71">
        <v>100</v>
      </c>
      <c r="H20" s="71">
        <v>92</v>
      </c>
      <c r="I20" s="71">
        <v>113</v>
      </c>
      <c r="J20" s="71">
        <v>118</v>
      </c>
      <c r="K20" s="71">
        <v>91</v>
      </c>
      <c r="L20" s="71">
        <v>101</v>
      </c>
      <c r="M20" s="71">
        <v>112</v>
      </c>
      <c r="N20" s="71">
        <v>136</v>
      </c>
      <c r="O20" s="71">
        <v>124</v>
      </c>
      <c r="P20" s="71">
        <v>149</v>
      </c>
      <c r="Q20" s="106">
        <v>119</v>
      </c>
      <c r="R20" s="106">
        <v>116</v>
      </c>
      <c r="S20" s="431"/>
      <c r="T20" s="187"/>
      <c r="U20" s="253"/>
      <c r="V20" s="253"/>
      <c r="W20" s="253"/>
      <c r="X20" s="253"/>
      <c r="Y20" s="253"/>
      <c r="Z20" s="253"/>
      <c r="AA20" s="253"/>
      <c r="AB20" s="253"/>
      <c r="AC20" s="253"/>
      <c r="AD20" s="253"/>
      <c r="AE20" s="253"/>
      <c r="AF20" s="253"/>
      <c r="AG20" s="253"/>
      <c r="AH20" s="253"/>
      <c r="AI20" s="253"/>
      <c r="AK20" s="257"/>
      <c r="AL20" s="257"/>
      <c r="AM20" s="257"/>
      <c r="AN20" s="257"/>
      <c r="AO20" s="257"/>
      <c r="AP20" s="257"/>
      <c r="AQ20" s="257"/>
      <c r="AR20" s="257"/>
      <c r="AS20" s="257"/>
      <c r="AT20" s="257"/>
      <c r="AU20" s="257"/>
      <c r="AV20" s="257"/>
      <c r="AW20" s="257"/>
      <c r="AX20" s="257"/>
      <c r="AY20" s="257"/>
      <c r="AZ20" s="257"/>
    </row>
    <row r="21" spans="1:52">
      <c r="A21" s="68" t="s">
        <v>84</v>
      </c>
      <c r="B21" s="71">
        <v>174</v>
      </c>
      <c r="C21" s="71">
        <v>154</v>
      </c>
      <c r="D21" s="71">
        <v>111</v>
      </c>
      <c r="E21" s="71">
        <v>167</v>
      </c>
      <c r="F21" s="71">
        <v>134</v>
      </c>
      <c r="G21" s="71">
        <v>138</v>
      </c>
      <c r="H21" s="71">
        <v>128</v>
      </c>
      <c r="I21" s="71">
        <v>126</v>
      </c>
      <c r="J21" s="71">
        <v>138</v>
      </c>
      <c r="K21" s="71">
        <v>116</v>
      </c>
      <c r="L21" s="71">
        <v>132</v>
      </c>
      <c r="M21" s="71">
        <v>147</v>
      </c>
      <c r="N21" s="71">
        <v>153</v>
      </c>
      <c r="O21" s="71">
        <v>137</v>
      </c>
      <c r="P21" s="71">
        <v>145</v>
      </c>
      <c r="Q21" s="106">
        <v>137</v>
      </c>
      <c r="R21" s="106">
        <v>129</v>
      </c>
      <c r="S21" s="431"/>
      <c r="T21" s="187"/>
      <c r="U21" s="253"/>
      <c r="V21" s="253"/>
      <c r="W21" s="253"/>
      <c r="X21" s="253"/>
      <c r="Y21" s="253"/>
      <c r="Z21" s="253"/>
      <c r="AA21" s="253"/>
      <c r="AB21" s="253"/>
      <c r="AC21" s="253"/>
      <c r="AD21" s="253"/>
      <c r="AE21" s="253"/>
      <c r="AF21" s="253"/>
      <c r="AG21" s="253"/>
      <c r="AH21" s="253"/>
      <c r="AI21" s="253"/>
      <c r="AK21" s="257"/>
      <c r="AL21" s="257"/>
      <c r="AM21" s="257"/>
      <c r="AN21" s="257"/>
      <c r="AO21" s="257"/>
      <c r="AP21" s="257"/>
      <c r="AQ21" s="257"/>
      <c r="AR21" s="257"/>
      <c r="AS21" s="257"/>
      <c r="AT21" s="257"/>
      <c r="AU21" s="257"/>
      <c r="AV21" s="257"/>
      <c r="AW21" s="257"/>
      <c r="AX21" s="257"/>
      <c r="AY21" s="257"/>
      <c r="AZ21" s="257"/>
    </row>
    <row r="22" spans="1:52">
      <c r="A22" s="68" t="s">
        <v>85</v>
      </c>
      <c r="B22" s="71">
        <v>150</v>
      </c>
      <c r="C22" s="71">
        <v>149</v>
      </c>
      <c r="D22" s="71">
        <v>138</v>
      </c>
      <c r="E22" s="71">
        <v>146</v>
      </c>
      <c r="F22" s="71">
        <v>163</v>
      </c>
      <c r="G22" s="71">
        <v>136</v>
      </c>
      <c r="H22" s="71">
        <v>170</v>
      </c>
      <c r="I22" s="71">
        <v>128</v>
      </c>
      <c r="J22" s="71">
        <v>187</v>
      </c>
      <c r="K22" s="71">
        <v>162</v>
      </c>
      <c r="L22" s="71">
        <v>149</v>
      </c>
      <c r="M22" s="71">
        <v>150</v>
      </c>
      <c r="N22" s="71">
        <v>177</v>
      </c>
      <c r="O22" s="71">
        <v>151</v>
      </c>
      <c r="P22" s="71">
        <v>141</v>
      </c>
      <c r="Q22" s="106">
        <v>150</v>
      </c>
      <c r="R22" s="106">
        <v>148</v>
      </c>
      <c r="S22" s="431"/>
      <c r="T22" s="187"/>
      <c r="U22" s="253"/>
      <c r="V22" s="253"/>
      <c r="W22" s="253"/>
      <c r="X22" s="253"/>
      <c r="Y22" s="253"/>
      <c r="Z22" s="253"/>
      <c r="AA22" s="253"/>
      <c r="AB22" s="253"/>
      <c r="AC22" s="253"/>
      <c r="AD22" s="253"/>
      <c r="AE22" s="253"/>
      <c r="AF22" s="253"/>
      <c r="AG22" s="253"/>
      <c r="AH22" s="253"/>
      <c r="AI22" s="253"/>
      <c r="AK22" s="257"/>
      <c r="AL22" s="257"/>
      <c r="AM22" s="257"/>
      <c r="AN22" s="257"/>
      <c r="AO22" s="257"/>
      <c r="AP22" s="257"/>
      <c r="AQ22" s="257"/>
      <c r="AR22" s="257"/>
      <c r="AS22" s="257"/>
      <c r="AT22" s="257"/>
      <c r="AU22" s="257"/>
      <c r="AV22" s="257"/>
      <c r="AW22" s="257"/>
      <c r="AX22" s="257"/>
      <c r="AY22" s="257"/>
      <c r="AZ22" s="257"/>
    </row>
    <row r="23" spans="1:52">
      <c r="A23" s="68" t="s">
        <v>86</v>
      </c>
      <c r="B23" s="71">
        <v>62</v>
      </c>
      <c r="C23" s="71">
        <v>78</v>
      </c>
      <c r="D23" s="71">
        <v>64</v>
      </c>
      <c r="E23" s="71">
        <v>82</v>
      </c>
      <c r="F23" s="71">
        <v>95</v>
      </c>
      <c r="G23" s="71">
        <v>85</v>
      </c>
      <c r="H23" s="71">
        <v>111</v>
      </c>
      <c r="I23" s="71">
        <v>89</v>
      </c>
      <c r="J23" s="71">
        <v>114</v>
      </c>
      <c r="K23" s="71">
        <v>90</v>
      </c>
      <c r="L23" s="71">
        <v>85</v>
      </c>
      <c r="M23" s="71">
        <v>113</v>
      </c>
      <c r="N23" s="71">
        <v>116</v>
      </c>
      <c r="O23" s="71">
        <v>129</v>
      </c>
      <c r="P23" s="71">
        <v>136</v>
      </c>
      <c r="Q23" s="106">
        <v>131</v>
      </c>
      <c r="R23" s="106">
        <v>120</v>
      </c>
      <c r="S23" s="431"/>
      <c r="T23" s="187"/>
      <c r="U23" s="253"/>
      <c r="V23" s="253"/>
      <c r="W23" s="253"/>
      <c r="X23" s="253"/>
      <c r="Y23" s="253"/>
      <c r="Z23" s="253"/>
      <c r="AA23" s="253"/>
      <c r="AB23" s="253"/>
      <c r="AC23" s="253"/>
      <c r="AD23" s="253"/>
      <c r="AE23" s="253"/>
      <c r="AF23" s="253"/>
      <c r="AG23" s="253"/>
      <c r="AH23" s="253"/>
      <c r="AI23" s="253"/>
      <c r="AK23" s="257"/>
      <c r="AL23" s="257"/>
      <c r="AM23" s="257"/>
      <c r="AN23" s="257"/>
      <c r="AO23" s="257"/>
      <c r="AP23" s="257"/>
      <c r="AQ23" s="257"/>
      <c r="AR23" s="257"/>
      <c r="AS23" s="257"/>
      <c r="AT23" s="257"/>
      <c r="AU23" s="257"/>
      <c r="AV23" s="257"/>
      <c r="AW23" s="257"/>
      <c r="AX23" s="257"/>
      <c r="AY23" s="257"/>
      <c r="AZ23" s="257"/>
    </row>
    <row r="24" spans="1:52">
      <c r="A24" s="68" t="s">
        <v>87</v>
      </c>
      <c r="B24" s="71">
        <v>26</v>
      </c>
      <c r="C24" s="71">
        <v>20</v>
      </c>
      <c r="D24" s="71">
        <v>25</v>
      </c>
      <c r="E24" s="71">
        <v>26</v>
      </c>
      <c r="F24" s="71">
        <v>19</v>
      </c>
      <c r="G24" s="71">
        <v>23</v>
      </c>
      <c r="H24" s="71">
        <v>26</v>
      </c>
      <c r="I24" s="71">
        <v>28</v>
      </c>
      <c r="J24" s="71">
        <v>39</v>
      </c>
      <c r="K24" s="71">
        <v>35</v>
      </c>
      <c r="L24" s="71">
        <v>30</v>
      </c>
      <c r="M24" s="71">
        <v>29</v>
      </c>
      <c r="N24" s="71">
        <v>34</v>
      </c>
      <c r="O24" s="71">
        <v>21</v>
      </c>
      <c r="P24" s="71">
        <v>37</v>
      </c>
      <c r="Q24" s="106">
        <v>27</v>
      </c>
      <c r="R24" s="106">
        <v>40</v>
      </c>
      <c r="S24" s="431"/>
      <c r="T24" s="431"/>
      <c r="U24" s="431"/>
      <c r="V24" s="431"/>
      <c r="W24" s="431"/>
      <c r="X24" s="431"/>
      <c r="Y24" s="431"/>
      <c r="Z24" s="431"/>
      <c r="AA24" s="431"/>
      <c r="AB24" s="431"/>
      <c r="AC24" s="431"/>
      <c r="AD24" s="431"/>
      <c r="AE24" s="431"/>
      <c r="AF24" s="431"/>
      <c r="AG24" s="431"/>
      <c r="AH24" s="431"/>
      <c r="AI24" s="431"/>
      <c r="AK24" s="257"/>
      <c r="AL24" s="257"/>
      <c r="AM24" s="257"/>
      <c r="AN24" s="257"/>
      <c r="AO24" s="257"/>
      <c r="AP24" s="257"/>
      <c r="AQ24" s="257"/>
      <c r="AR24" s="257"/>
      <c r="AS24" s="257"/>
      <c r="AT24" s="257"/>
      <c r="AU24" s="257"/>
      <c r="AV24" s="257"/>
      <c r="AW24" s="257"/>
      <c r="AX24" s="257"/>
      <c r="AY24" s="257"/>
      <c r="AZ24" s="257"/>
    </row>
    <row r="25" spans="1:52">
      <c r="A25" s="68" t="s">
        <v>69</v>
      </c>
      <c r="B25" s="71">
        <v>2</v>
      </c>
      <c r="C25" s="71">
        <v>3</v>
      </c>
      <c r="D25" s="71">
        <v>5</v>
      </c>
      <c r="E25" s="71">
        <v>1</v>
      </c>
      <c r="F25" s="71">
        <v>0</v>
      </c>
      <c r="G25" s="71">
        <v>0</v>
      </c>
      <c r="H25" s="71">
        <v>0</v>
      </c>
      <c r="I25" s="71">
        <v>0</v>
      </c>
      <c r="J25" s="71">
        <v>1</v>
      </c>
      <c r="K25" s="71">
        <v>1</v>
      </c>
      <c r="L25" s="71">
        <v>1</v>
      </c>
      <c r="M25" s="71">
        <v>4</v>
      </c>
      <c r="N25" s="71">
        <v>1</v>
      </c>
      <c r="O25" s="71">
        <v>1</v>
      </c>
      <c r="P25" s="71">
        <v>2</v>
      </c>
      <c r="Q25" s="106">
        <v>1</v>
      </c>
      <c r="R25" s="106">
        <v>1</v>
      </c>
      <c r="S25" s="431"/>
      <c r="T25" s="431"/>
      <c r="U25" s="431"/>
      <c r="V25" s="431"/>
      <c r="W25" s="431"/>
      <c r="X25" s="431"/>
      <c r="Y25" s="431"/>
      <c r="Z25" s="431"/>
      <c r="AA25" s="431"/>
      <c r="AB25" s="431"/>
      <c r="AC25" s="431"/>
      <c r="AD25" s="431"/>
      <c r="AE25" s="431"/>
      <c r="AF25" s="431"/>
      <c r="AG25" s="431"/>
      <c r="AH25" s="431"/>
      <c r="AI25" s="431"/>
      <c r="AK25" s="257"/>
      <c r="AL25" s="257"/>
      <c r="AM25" s="257"/>
      <c r="AN25" s="257"/>
      <c r="AO25" s="257"/>
      <c r="AP25" s="257"/>
      <c r="AQ25" s="257"/>
      <c r="AR25" s="257"/>
      <c r="AS25" s="257"/>
      <c r="AT25" s="257"/>
      <c r="AU25" s="257"/>
      <c r="AV25" s="257"/>
      <c r="AW25" s="257"/>
      <c r="AX25" s="257"/>
      <c r="AY25" s="257"/>
      <c r="AZ25" s="257"/>
    </row>
    <row r="26" spans="1:52">
      <c r="A26" s="69" t="s">
        <v>88</v>
      </c>
      <c r="B26" s="69"/>
      <c r="C26" s="69"/>
      <c r="D26" s="69"/>
      <c r="E26" s="69"/>
      <c r="F26" s="69"/>
      <c r="G26" s="69"/>
      <c r="H26" s="69"/>
      <c r="I26" s="69"/>
      <c r="J26" s="69"/>
      <c r="K26" s="69"/>
      <c r="L26" s="69"/>
      <c r="M26" s="69"/>
      <c r="N26" s="69"/>
      <c r="O26" s="69"/>
      <c r="P26" s="69"/>
      <c r="Q26" s="170"/>
      <c r="R26" s="69"/>
      <c r="S26" s="431"/>
      <c r="T26" s="431"/>
      <c r="U26" s="431"/>
      <c r="V26" s="431"/>
      <c r="W26" s="431"/>
      <c r="X26" s="431"/>
      <c r="Y26" s="431"/>
      <c r="Z26" s="431"/>
      <c r="AA26" s="431"/>
      <c r="AB26" s="431"/>
      <c r="AC26" s="431"/>
      <c r="AD26" s="431"/>
      <c r="AE26" s="431"/>
      <c r="AF26" s="431"/>
      <c r="AG26" s="431"/>
      <c r="AH26" s="431"/>
      <c r="AI26" s="431"/>
      <c r="AK26" s="257"/>
      <c r="AL26" s="257"/>
      <c r="AM26" s="257"/>
      <c r="AN26" s="257"/>
      <c r="AO26" s="257"/>
      <c r="AP26" s="257"/>
      <c r="AQ26" s="257"/>
      <c r="AR26" s="257"/>
      <c r="AS26" s="257"/>
      <c r="AT26" s="257"/>
      <c r="AU26" s="257"/>
      <c r="AV26" s="257"/>
      <c r="AW26" s="257"/>
      <c r="AX26" s="257"/>
      <c r="AY26" s="257"/>
      <c r="AZ26" s="257"/>
    </row>
    <row r="27" spans="1:52">
      <c r="A27" s="68" t="s">
        <v>89</v>
      </c>
      <c r="B27" s="71">
        <v>62</v>
      </c>
      <c r="C27" s="71">
        <v>64</v>
      </c>
      <c r="D27" s="71">
        <v>46</v>
      </c>
      <c r="E27" s="71">
        <v>70</v>
      </c>
      <c r="F27" s="71">
        <v>63</v>
      </c>
      <c r="G27" s="71">
        <v>69</v>
      </c>
      <c r="H27" s="71">
        <v>60</v>
      </c>
      <c r="I27" s="71">
        <v>51</v>
      </c>
      <c r="J27" s="71">
        <v>89</v>
      </c>
      <c r="K27" s="71">
        <v>83</v>
      </c>
      <c r="L27" s="71">
        <v>57</v>
      </c>
      <c r="M27" s="71">
        <v>71</v>
      </c>
      <c r="N27" s="71">
        <v>84</v>
      </c>
      <c r="O27" s="71">
        <v>72</v>
      </c>
      <c r="P27" s="71">
        <v>73</v>
      </c>
      <c r="Q27" s="106">
        <v>82</v>
      </c>
      <c r="R27" s="106">
        <v>75</v>
      </c>
      <c r="S27" s="431"/>
      <c r="T27" s="431"/>
      <c r="U27" s="431"/>
      <c r="V27" s="431"/>
      <c r="W27" s="431"/>
      <c r="X27" s="431"/>
      <c r="Y27" s="431"/>
      <c r="Z27" s="431"/>
      <c r="AA27" s="431"/>
      <c r="AB27" s="431"/>
      <c r="AC27" s="431"/>
      <c r="AD27" s="431"/>
      <c r="AE27" s="431"/>
      <c r="AF27" s="431"/>
      <c r="AG27" s="431"/>
      <c r="AH27" s="431"/>
      <c r="AI27" s="431"/>
      <c r="AK27" s="257"/>
      <c r="AL27" s="257"/>
      <c r="AM27" s="257"/>
      <c r="AN27" s="257"/>
      <c r="AO27" s="257"/>
      <c r="AP27" s="257"/>
      <c r="AQ27" s="257"/>
      <c r="AR27" s="257"/>
      <c r="AS27" s="257"/>
      <c r="AT27" s="257"/>
      <c r="AU27" s="257"/>
      <c r="AV27" s="257"/>
      <c r="AW27" s="257"/>
      <c r="AX27" s="257"/>
      <c r="AY27" s="257"/>
      <c r="AZ27" s="257"/>
    </row>
    <row r="28" spans="1:52">
      <c r="A28" s="14">
        <v>2</v>
      </c>
      <c r="B28" s="71">
        <v>86</v>
      </c>
      <c r="C28" s="71">
        <v>85</v>
      </c>
      <c r="D28" s="71">
        <v>88</v>
      </c>
      <c r="E28" s="71">
        <v>89</v>
      </c>
      <c r="F28" s="71">
        <v>102</v>
      </c>
      <c r="G28" s="71">
        <v>74</v>
      </c>
      <c r="H28" s="71">
        <v>94</v>
      </c>
      <c r="I28" s="71">
        <v>76</v>
      </c>
      <c r="J28" s="71">
        <v>97</v>
      </c>
      <c r="K28" s="71">
        <v>84</v>
      </c>
      <c r="L28" s="71">
        <v>84</v>
      </c>
      <c r="M28" s="71">
        <v>90</v>
      </c>
      <c r="N28" s="71">
        <v>100</v>
      </c>
      <c r="O28" s="71">
        <v>82</v>
      </c>
      <c r="P28" s="71">
        <v>114</v>
      </c>
      <c r="Q28" s="106">
        <v>100</v>
      </c>
      <c r="R28" s="106">
        <v>77</v>
      </c>
      <c r="S28" s="431"/>
      <c r="T28" s="187"/>
      <c r="U28" s="254"/>
      <c r="V28" s="254"/>
      <c r="W28" s="254"/>
      <c r="X28" s="254"/>
      <c r="Y28" s="254"/>
      <c r="Z28" s="254"/>
      <c r="AA28" s="254"/>
      <c r="AB28" s="254"/>
      <c r="AC28" s="254"/>
      <c r="AD28" s="254"/>
      <c r="AE28" s="254"/>
      <c r="AF28" s="254"/>
      <c r="AG28" s="254"/>
      <c r="AH28" s="254"/>
      <c r="AI28" s="254"/>
      <c r="AK28" s="257"/>
      <c r="AL28" s="257"/>
      <c r="AM28" s="257"/>
      <c r="AN28" s="257"/>
      <c r="AO28" s="257"/>
      <c r="AP28" s="257"/>
      <c r="AQ28" s="257"/>
      <c r="AR28" s="257"/>
      <c r="AS28" s="257"/>
      <c r="AT28" s="257"/>
      <c r="AU28" s="257"/>
      <c r="AV28" s="257"/>
      <c r="AW28" s="257"/>
      <c r="AX28" s="257"/>
      <c r="AY28" s="257"/>
      <c r="AZ28" s="257"/>
    </row>
    <row r="29" spans="1:52">
      <c r="A29" s="14">
        <v>3</v>
      </c>
      <c r="B29" s="71">
        <v>92</v>
      </c>
      <c r="C29" s="71">
        <v>104</v>
      </c>
      <c r="D29" s="71">
        <v>81</v>
      </c>
      <c r="E29" s="71">
        <v>87</v>
      </c>
      <c r="F29" s="71">
        <v>89</v>
      </c>
      <c r="G29" s="71">
        <v>84</v>
      </c>
      <c r="H29" s="71">
        <v>113</v>
      </c>
      <c r="I29" s="71">
        <v>90</v>
      </c>
      <c r="J29" s="71">
        <v>124</v>
      </c>
      <c r="K29" s="71">
        <v>83</v>
      </c>
      <c r="L29" s="71">
        <v>114</v>
      </c>
      <c r="M29" s="71">
        <v>112</v>
      </c>
      <c r="N29" s="71">
        <v>136</v>
      </c>
      <c r="O29" s="71">
        <v>119</v>
      </c>
      <c r="P29" s="71">
        <v>103</v>
      </c>
      <c r="Q29" s="106">
        <v>108</v>
      </c>
      <c r="R29" s="106">
        <v>102</v>
      </c>
      <c r="S29" s="431"/>
      <c r="T29" s="431"/>
      <c r="U29" s="431"/>
      <c r="V29" s="431"/>
      <c r="W29" s="431"/>
      <c r="X29" s="431"/>
      <c r="Y29" s="431"/>
      <c r="Z29" s="431"/>
      <c r="AA29" s="431"/>
      <c r="AB29" s="431"/>
      <c r="AC29" s="431"/>
      <c r="AD29" s="431"/>
      <c r="AE29" s="431"/>
      <c r="AF29" s="431"/>
      <c r="AG29" s="431"/>
      <c r="AH29" s="431"/>
      <c r="AI29" s="431"/>
      <c r="AK29" s="257"/>
      <c r="AL29" s="257"/>
      <c r="AM29" s="257"/>
      <c r="AN29" s="257"/>
      <c r="AO29" s="257"/>
      <c r="AP29" s="257"/>
      <c r="AQ29" s="257"/>
      <c r="AR29" s="257"/>
      <c r="AS29" s="257"/>
      <c r="AT29" s="257"/>
      <c r="AU29" s="257"/>
      <c r="AV29" s="257"/>
      <c r="AW29" s="257"/>
      <c r="AX29" s="257"/>
      <c r="AY29" s="257"/>
      <c r="AZ29" s="257"/>
    </row>
    <row r="30" spans="1:52">
      <c r="A30" s="14">
        <v>4</v>
      </c>
      <c r="B30" s="71">
        <v>161</v>
      </c>
      <c r="C30" s="71">
        <v>158</v>
      </c>
      <c r="D30" s="71">
        <v>106</v>
      </c>
      <c r="E30" s="71">
        <v>145</v>
      </c>
      <c r="F30" s="71">
        <v>134</v>
      </c>
      <c r="G30" s="71">
        <v>120</v>
      </c>
      <c r="H30" s="71">
        <v>119</v>
      </c>
      <c r="I30" s="71">
        <v>142</v>
      </c>
      <c r="J30" s="71">
        <v>140</v>
      </c>
      <c r="K30" s="71">
        <v>142</v>
      </c>
      <c r="L30" s="71">
        <v>123</v>
      </c>
      <c r="M30" s="71">
        <v>150</v>
      </c>
      <c r="N30" s="71">
        <v>151</v>
      </c>
      <c r="O30" s="71">
        <v>151</v>
      </c>
      <c r="P30" s="71">
        <v>142</v>
      </c>
      <c r="Q30" s="106">
        <v>144</v>
      </c>
      <c r="R30" s="106">
        <v>122</v>
      </c>
      <c r="S30" s="431"/>
      <c r="T30" s="431"/>
      <c r="U30" s="431"/>
      <c r="V30" s="431"/>
      <c r="W30" s="431"/>
      <c r="X30" s="431"/>
      <c r="Y30" s="431"/>
      <c r="Z30" s="431"/>
      <c r="AA30" s="431"/>
      <c r="AB30" s="431"/>
      <c r="AC30" s="431"/>
      <c r="AD30" s="431"/>
      <c r="AE30" s="431"/>
      <c r="AF30" s="431"/>
      <c r="AG30" s="431"/>
      <c r="AH30" s="431"/>
      <c r="AI30" s="431"/>
      <c r="AK30" s="257"/>
      <c r="AL30" s="257"/>
      <c r="AM30" s="257"/>
      <c r="AN30" s="257"/>
      <c r="AO30" s="257"/>
      <c r="AP30" s="257"/>
      <c r="AQ30" s="257"/>
      <c r="AR30" s="257"/>
      <c r="AS30" s="257"/>
      <c r="AT30" s="257"/>
      <c r="AU30" s="257"/>
      <c r="AV30" s="257"/>
      <c r="AW30" s="257"/>
      <c r="AX30" s="257"/>
      <c r="AY30" s="257"/>
      <c r="AZ30" s="257"/>
    </row>
    <row r="31" spans="1:52">
      <c r="A31" s="68" t="s">
        <v>90</v>
      </c>
      <c r="B31" s="71">
        <v>186</v>
      </c>
      <c r="C31" s="71">
        <v>180</v>
      </c>
      <c r="D31" s="71">
        <v>161</v>
      </c>
      <c r="E31" s="71">
        <v>191</v>
      </c>
      <c r="F31" s="71">
        <v>156</v>
      </c>
      <c r="G31" s="71">
        <v>182</v>
      </c>
      <c r="H31" s="71">
        <v>188</v>
      </c>
      <c r="I31" s="71">
        <v>174</v>
      </c>
      <c r="J31" s="71">
        <v>218</v>
      </c>
      <c r="K31" s="71">
        <v>158</v>
      </c>
      <c r="L31" s="71">
        <v>164</v>
      </c>
      <c r="M31" s="71">
        <v>181</v>
      </c>
      <c r="N31" s="71">
        <v>230</v>
      </c>
      <c r="O31" s="71">
        <v>208</v>
      </c>
      <c r="P31" s="71">
        <v>225</v>
      </c>
      <c r="Q31" s="106">
        <v>186</v>
      </c>
      <c r="R31" s="106">
        <v>228</v>
      </c>
      <c r="S31" s="431"/>
      <c r="T31" s="431"/>
      <c r="U31" s="431"/>
      <c r="V31" s="431"/>
      <c r="W31" s="431"/>
      <c r="X31" s="431"/>
      <c r="Y31" s="431"/>
      <c r="Z31" s="431"/>
      <c r="AA31" s="431"/>
      <c r="AB31" s="431"/>
      <c r="AC31" s="431"/>
      <c r="AD31" s="431"/>
      <c r="AE31" s="431"/>
      <c r="AF31" s="431"/>
      <c r="AG31" s="431"/>
      <c r="AH31" s="431"/>
      <c r="AI31" s="431"/>
      <c r="AK31" s="257"/>
      <c r="AL31" s="257"/>
      <c r="AM31" s="257"/>
      <c r="AN31" s="257"/>
      <c r="AO31" s="257"/>
      <c r="AP31" s="257"/>
      <c r="AQ31" s="257"/>
      <c r="AR31" s="257"/>
      <c r="AS31" s="257"/>
      <c r="AT31" s="257"/>
      <c r="AU31" s="257"/>
      <c r="AV31" s="257"/>
      <c r="AW31" s="257"/>
      <c r="AX31" s="257"/>
      <c r="AY31" s="257"/>
      <c r="AZ31" s="257"/>
    </row>
    <row r="32" spans="1:52">
      <c r="A32" s="68" t="s">
        <v>69</v>
      </c>
      <c r="B32" s="71">
        <v>2</v>
      </c>
      <c r="C32" s="71">
        <v>1</v>
      </c>
      <c r="D32" s="71">
        <v>0</v>
      </c>
      <c r="E32" s="71">
        <v>1</v>
      </c>
      <c r="F32" s="71">
        <v>0</v>
      </c>
      <c r="G32" s="71">
        <v>1</v>
      </c>
      <c r="H32" s="71">
        <v>1</v>
      </c>
      <c r="I32" s="71">
        <v>1</v>
      </c>
      <c r="J32" s="71">
        <v>1</v>
      </c>
      <c r="K32" s="71">
        <v>1</v>
      </c>
      <c r="L32" s="71">
        <v>4</v>
      </c>
      <c r="M32" s="71">
        <v>1</v>
      </c>
      <c r="N32" s="71">
        <v>0</v>
      </c>
      <c r="O32" s="71">
        <v>2</v>
      </c>
      <c r="P32" s="71">
        <v>5</v>
      </c>
      <c r="Q32" s="106">
        <v>2</v>
      </c>
      <c r="R32" s="106">
        <v>4</v>
      </c>
      <c r="S32" s="431"/>
      <c r="T32" s="431"/>
      <c r="U32" s="431"/>
      <c r="V32" s="431"/>
      <c r="W32" s="431"/>
      <c r="X32" s="431"/>
      <c r="Y32" s="431"/>
      <c r="Z32" s="431"/>
      <c r="AA32" s="431"/>
      <c r="AB32" s="431"/>
      <c r="AC32" s="431"/>
      <c r="AD32" s="431"/>
      <c r="AE32" s="431"/>
      <c r="AF32" s="431"/>
      <c r="AG32" s="431"/>
      <c r="AH32" s="431"/>
      <c r="AI32" s="431"/>
      <c r="AK32" s="257"/>
      <c r="AL32" s="257"/>
      <c r="AM32" s="257"/>
      <c r="AN32" s="257"/>
      <c r="AO32" s="257"/>
      <c r="AP32" s="257"/>
      <c r="AQ32" s="257"/>
      <c r="AR32" s="257"/>
      <c r="AS32" s="257"/>
      <c r="AT32" s="257"/>
      <c r="AU32" s="257"/>
      <c r="AV32" s="257"/>
      <c r="AW32" s="257"/>
      <c r="AX32" s="257"/>
      <c r="AY32" s="257"/>
      <c r="AZ32" s="257"/>
    </row>
    <row r="33" spans="1:52">
      <c r="A33" s="69" t="s">
        <v>119</v>
      </c>
      <c r="B33" s="69"/>
      <c r="C33" s="69"/>
      <c r="D33" s="69"/>
      <c r="E33" s="69"/>
      <c r="F33" s="69"/>
      <c r="G33" s="69"/>
      <c r="H33" s="69"/>
      <c r="I33" s="69"/>
      <c r="J33" s="69"/>
      <c r="K33" s="69"/>
      <c r="L33" s="69"/>
      <c r="M33" s="69"/>
      <c r="N33" s="69"/>
      <c r="O33" s="69"/>
      <c r="P33" s="69"/>
      <c r="Q33" s="170"/>
      <c r="R33" s="69"/>
      <c r="S33" s="431"/>
      <c r="AK33" s="257"/>
      <c r="AL33" s="257"/>
      <c r="AM33" s="257"/>
      <c r="AN33" s="257"/>
      <c r="AO33" s="257"/>
      <c r="AP33" s="257"/>
      <c r="AQ33" s="257"/>
      <c r="AR33" s="257"/>
      <c r="AS33" s="257"/>
      <c r="AT33" s="257"/>
      <c r="AU33" s="257"/>
      <c r="AV33" s="257"/>
      <c r="AW33" s="257"/>
      <c r="AX33" s="257"/>
      <c r="AY33" s="257"/>
      <c r="AZ33" s="257"/>
    </row>
    <row r="34" spans="1:52">
      <c r="A34" s="68" t="s">
        <v>118</v>
      </c>
      <c r="B34" s="71">
        <v>361</v>
      </c>
      <c r="C34" s="71">
        <v>371</v>
      </c>
      <c r="D34" s="71">
        <v>289</v>
      </c>
      <c r="E34" s="71">
        <v>385</v>
      </c>
      <c r="F34" s="71">
        <v>348</v>
      </c>
      <c r="G34" s="71">
        <v>325</v>
      </c>
      <c r="H34" s="71">
        <v>378</v>
      </c>
      <c r="I34" s="71">
        <v>344</v>
      </c>
      <c r="J34" s="71">
        <v>446</v>
      </c>
      <c r="K34" s="71">
        <v>356</v>
      </c>
      <c r="L34" s="71">
        <v>362</v>
      </c>
      <c r="M34" s="71">
        <v>385</v>
      </c>
      <c r="N34" s="71">
        <v>449</v>
      </c>
      <c r="O34" s="71">
        <v>400</v>
      </c>
      <c r="P34" s="71">
        <v>436</v>
      </c>
      <c r="Q34" s="106">
        <v>416</v>
      </c>
      <c r="R34" s="106">
        <v>420</v>
      </c>
      <c r="S34" s="431"/>
      <c r="T34" s="431"/>
      <c r="U34" s="431"/>
      <c r="V34" s="431"/>
      <c r="W34" s="431"/>
      <c r="X34" s="431"/>
      <c r="Y34" s="431"/>
      <c r="Z34" s="431"/>
      <c r="AA34" s="431"/>
      <c r="AB34" s="431"/>
      <c r="AC34" s="431"/>
      <c r="AD34" s="431"/>
      <c r="AE34" s="431"/>
      <c r="AF34" s="431"/>
      <c r="AG34" s="431"/>
      <c r="AH34" s="431"/>
      <c r="AI34" s="431"/>
      <c r="AK34" s="257"/>
      <c r="AL34" s="257"/>
      <c r="AM34" s="257"/>
      <c r="AN34" s="257"/>
      <c r="AO34" s="257"/>
      <c r="AP34" s="257"/>
      <c r="AQ34" s="257"/>
      <c r="AR34" s="257"/>
      <c r="AS34" s="257"/>
      <c r="AT34" s="257"/>
      <c r="AU34" s="257"/>
      <c r="AV34" s="257"/>
      <c r="AW34" s="257"/>
      <c r="AX34" s="257"/>
      <c r="AY34" s="257"/>
      <c r="AZ34" s="257"/>
    </row>
    <row r="35" spans="1:52">
      <c r="A35" s="68" t="s">
        <v>70</v>
      </c>
      <c r="B35" s="71">
        <v>90</v>
      </c>
      <c r="C35" s="71">
        <v>90</v>
      </c>
      <c r="D35" s="71">
        <v>74</v>
      </c>
      <c r="E35" s="71">
        <v>77</v>
      </c>
      <c r="F35" s="71">
        <v>67</v>
      </c>
      <c r="G35" s="71">
        <v>78</v>
      </c>
      <c r="H35" s="71">
        <v>61</v>
      </c>
      <c r="I35" s="71">
        <v>85</v>
      </c>
      <c r="J35" s="71">
        <v>71</v>
      </c>
      <c r="K35" s="71">
        <v>71</v>
      </c>
      <c r="L35" s="71">
        <v>67</v>
      </c>
      <c r="M35" s="71">
        <v>85</v>
      </c>
      <c r="N35" s="71">
        <v>84</v>
      </c>
      <c r="O35" s="71">
        <v>73</v>
      </c>
      <c r="P35" s="71">
        <v>90</v>
      </c>
      <c r="Q35" s="106">
        <v>79</v>
      </c>
      <c r="R35" s="106">
        <v>63</v>
      </c>
      <c r="S35" s="431"/>
      <c r="T35" s="431"/>
      <c r="U35" s="431"/>
      <c r="V35" s="431"/>
      <c r="W35" s="431"/>
      <c r="X35" s="431"/>
      <c r="Y35" s="431"/>
      <c r="Z35" s="431"/>
      <c r="AA35" s="431"/>
      <c r="AB35" s="431"/>
      <c r="AC35" s="431"/>
      <c r="AD35" s="431"/>
      <c r="AE35" s="431"/>
      <c r="AF35" s="431"/>
      <c r="AG35" s="431"/>
      <c r="AH35" s="431"/>
      <c r="AI35" s="431"/>
      <c r="AK35" s="257"/>
      <c r="AL35" s="257"/>
      <c r="AM35" s="257"/>
      <c r="AN35" s="257"/>
      <c r="AO35" s="257"/>
      <c r="AP35" s="257"/>
      <c r="AQ35" s="257"/>
      <c r="AR35" s="257"/>
      <c r="AS35" s="257"/>
      <c r="AT35" s="257"/>
      <c r="AU35" s="257"/>
      <c r="AV35" s="257"/>
      <c r="AW35" s="257"/>
      <c r="AX35" s="257"/>
      <c r="AY35" s="257"/>
      <c r="AZ35" s="257"/>
    </row>
    <row r="36" spans="1:52">
      <c r="A36" s="68" t="s">
        <v>71</v>
      </c>
      <c r="B36" s="71">
        <v>124</v>
      </c>
      <c r="C36" s="71">
        <v>120</v>
      </c>
      <c r="D36" s="71">
        <v>106</v>
      </c>
      <c r="E36" s="71"/>
      <c r="F36" s="71">
        <v>117</v>
      </c>
      <c r="G36" s="71">
        <v>121</v>
      </c>
      <c r="H36" s="71">
        <v>122</v>
      </c>
      <c r="I36" s="71">
        <v>99</v>
      </c>
      <c r="J36" s="71">
        <v>138</v>
      </c>
      <c r="K36" s="71">
        <v>113</v>
      </c>
      <c r="L36" s="71">
        <v>105</v>
      </c>
      <c r="M36" s="71">
        <v>122</v>
      </c>
      <c r="N36" s="71">
        <v>153</v>
      </c>
      <c r="O36" s="71">
        <v>150</v>
      </c>
      <c r="P36" s="71">
        <v>122</v>
      </c>
      <c r="Q36" s="106">
        <v>117</v>
      </c>
      <c r="R36" s="106">
        <v>114</v>
      </c>
      <c r="S36" s="431"/>
      <c r="T36" s="431"/>
      <c r="U36" s="431"/>
      <c r="V36" s="431"/>
      <c r="W36" s="431"/>
      <c r="X36" s="431"/>
      <c r="Y36" s="431"/>
      <c r="Z36" s="431"/>
      <c r="AA36" s="431"/>
      <c r="AB36" s="431"/>
      <c r="AC36" s="431"/>
      <c r="AD36" s="431"/>
      <c r="AE36" s="431"/>
      <c r="AF36" s="431"/>
      <c r="AG36" s="431"/>
      <c r="AH36" s="431"/>
      <c r="AI36" s="431"/>
      <c r="AK36" s="257"/>
      <c r="AL36" s="257"/>
      <c r="AM36" s="257"/>
      <c r="AN36" s="257"/>
      <c r="AO36" s="257"/>
      <c r="AP36" s="257"/>
      <c r="AQ36" s="257"/>
      <c r="AR36" s="257"/>
      <c r="AS36" s="257"/>
      <c r="AT36" s="257"/>
      <c r="AU36" s="257"/>
      <c r="AV36" s="257"/>
      <c r="AW36" s="257"/>
      <c r="AX36" s="257"/>
      <c r="AY36" s="257"/>
      <c r="AZ36" s="257"/>
    </row>
    <row r="37" spans="1:52">
      <c r="A37" s="68" t="s">
        <v>72</v>
      </c>
      <c r="B37" s="71">
        <v>10</v>
      </c>
      <c r="C37" s="71">
        <v>8</v>
      </c>
      <c r="D37" s="71">
        <v>8</v>
      </c>
      <c r="E37" s="71">
        <v>4</v>
      </c>
      <c r="F37" s="71">
        <v>4</v>
      </c>
      <c r="G37" s="71">
        <v>4</v>
      </c>
      <c r="H37" s="71">
        <v>9</v>
      </c>
      <c r="I37" s="71">
        <v>4</v>
      </c>
      <c r="J37" s="71">
        <v>8</v>
      </c>
      <c r="K37" s="71">
        <v>5</v>
      </c>
      <c r="L37" s="71">
        <v>5</v>
      </c>
      <c r="M37" s="71">
        <v>6</v>
      </c>
      <c r="N37" s="71">
        <v>7</v>
      </c>
      <c r="O37" s="71">
        <v>3</v>
      </c>
      <c r="P37" s="71">
        <v>2</v>
      </c>
      <c r="Q37" s="106">
        <v>8</v>
      </c>
      <c r="R37" s="106">
        <v>2</v>
      </c>
      <c r="S37" s="431"/>
      <c r="T37" s="431"/>
      <c r="U37" s="431"/>
      <c r="V37" s="431"/>
      <c r="W37" s="431"/>
      <c r="X37" s="431"/>
      <c r="Y37" s="431"/>
      <c r="Z37" s="431"/>
      <c r="AA37" s="431"/>
      <c r="AB37" s="431"/>
      <c r="AC37" s="431"/>
      <c r="AD37" s="431"/>
      <c r="AE37" s="431"/>
      <c r="AF37" s="431"/>
      <c r="AG37" s="431"/>
      <c r="AH37" s="431"/>
      <c r="AI37" s="431"/>
      <c r="AK37" s="257"/>
      <c r="AL37" s="257"/>
      <c r="AM37" s="257"/>
      <c r="AN37" s="257"/>
      <c r="AO37" s="257"/>
      <c r="AP37" s="257"/>
      <c r="AQ37" s="257"/>
      <c r="AR37" s="257"/>
      <c r="AS37" s="257"/>
      <c r="AT37" s="257"/>
      <c r="AU37" s="257"/>
      <c r="AV37" s="257"/>
      <c r="AW37" s="257"/>
      <c r="AX37" s="257"/>
      <c r="AY37" s="257"/>
      <c r="AZ37" s="257"/>
    </row>
    <row r="38" spans="1:52">
      <c r="A38" s="68" t="s">
        <v>69</v>
      </c>
      <c r="B38" s="71">
        <v>4</v>
      </c>
      <c r="C38" s="71">
        <v>3</v>
      </c>
      <c r="D38" s="71">
        <v>5</v>
      </c>
      <c r="E38" s="71">
        <v>9</v>
      </c>
      <c r="F38" s="71">
        <v>8</v>
      </c>
      <c r="G38" s="71">
        <v>2</v>
      </c>
      <c r="H38" s="71">
        <v>5</v>
      </c>
      <c r="I38" s="71">
        <v>2</v>
      </c>
      <c r="J38" s="71">
        <v>6</v>
      </c>
      <c r="K38" s="71">
        <v>6</v>
      </c>
      <c r="L38" s="71">
        <v>7</v>
      </c>
      <c r="M38" s="71">
        <v>7</v>
      </c>
      <c r="N38" s="71">
        <v>8</v>
      </c>
      <c r="O38" s="71">
        <v>8</v>
      </c>
      <c r="P38" s="71">
        <v>12</v>
      </c>
      <c r="Q38" s="106">
        <v>2</v>
      </c>
      <c r="R38" s="106">
        <v>9</v>
      </c>
      <c r="S38" s="431"/>
      <c r="T38" s="187"/>
      <c r="U38" s="255"/>
      <c r="V38" s="255"/>
      <c r="W38" s="255"/>
      <c r="X38" s="255"/>
      <c r="Y38" s="255"/>
      <c r="Z38" s="255"/>
      <c r="AA38" s="255"/>
      <c r="AB38" s="255"/>
      <c r="AC38" s="255"/>
      <c r="AD38" s="255"/>
      <c r="AE38" s="255"/>
      <c r="AF38" s="255"/>
      <c r="AG38" s="255"/>
      <c r="AH38" s="255"/>
      <c r="AI38" s="255"/>
      <c r="AK38" s="257"/>
      <c r="AL38" s="257"/>
      <c r="AM38" s="257"/>
      <c r="AN38" s="257"/>
      <c r="AO38" s="257"/>
      <c r="AP38" s="257"/>
      <c r="AQ38" s="257"/>
      <c r="AR38" s="257"/>
      <c r="AS38" s="257"/>
      <c r="AT38" s="257"/>
      <c r="AU38" s="257"/>
      <c r="AV38" s="257"/>
      <c r="AW38" s="257"/>
      <c r="AX38" s="257"/>
      <c r="AY38" s="257"/>
      <c r="AZ38" s="257"/>
    </row>
    <row r="39" spans="1:52">
      <c r="A39" s="69" t="s">
        <v>1</v>
      </c>
      <c r="B39" s="69"/>
      <c r="C39" s="69"/>
      <c r="D39" s="69"/>
      <c r="E39" s="69"/>
      <c r="F39" s="69"/>
      <c r="G39" s="69"/>
      <c r="H39" s="69"/>
      <c r="I39" s="69"/>
      <c r="J39" s="69"/>
      <c r="K39" s="69"/>
      <c r="L39" s="69"/>
      <c r="M39" s="69"/>
      <c r="N39" s="69"/>
      <c r="O39" s="69"/>
      <c r="P39" s="69"/>
      <c r="Q39" s="170"/>
      <c r="R39" s="69"/>
      <c r="S39" s="431"/>
      <c r="AK39" s="257"/>
      <c r="AL39" s="257"/>
      <c r="AM39" s="257"/>
      <c r="AN39" s="257"/>
      <c r="AO39" s="257"/>
      <c r="AP39" s="257"/>
      <c r="AQ39" s="257"/>
      <c r="AR39" s="257"/>
      <c r="AS39" s="257"/>
      <c r="AT39" s="257"/>
      <c r="AU39" s="257"/>
      <c r="AV39" s="257"/>
      <c r="AW39" s="257"/>
      <c r="AX39" s="257"/>
      <c r="AY39" s="257"/>
      <c r="AZ39" s="257"/>
    </row>
    <row r="40" spans="1:52">
      <c r="A40" s="68" t="s">
        <v>112</v>
      </c>
      <c r="B40" s="71">
        <v>313</v>
      </c>
      <c r="C40" s="71">
        <v>314</v>
      </c>
      <c r="D40" s="71">
        <v>248</v>
      </c>
      <c r="E40" s="71">
        <v>330</v>
      </c>
      <c r="F40" s="71">
        <v>311</v>
      </c>
      <c r="G40" s="71">
        <v>299</v>
      </c>
      <c r="H40" s="71">
        <v>340</v>
      </c>
      <c r="I40" s="71">
        <v>302</v>
      </c>
      <c r="J40" s="71">
        <v>397</v>
      </c>
      <c r="K40" s="71">
        <v>314</v>
      </c>
      <c r="L40" s="71">
        <v>317</v>
      </c>
      <c r="M40" s="71">
        <v>346</v>
      </c>
      <c r="N40" s="71">
        <v>392</v>
      </c>
      <c r="O40" s="71">
        <v>359</v>
      </c>
      <c r="P40" s="71">
        <v>379</v>
      </c>
      <c r="Q40" s="106">
        <v>369</v>
      </c>
      <c r="R40" s="106">
        <v>387</v>
      </c>
      <c r="S40" s="431"/>
      <c r="T40" s="187"/>
      <c r="U40" s="256"/>
      <c r="V40" s="256"/>
      <c r="W40" s="256"/>
      <c r="X40" s="256"/>
      <c r="Y40" s="256"/>
      <c r="Z40" s="256"/>
      <c r="AA40" s="256"/>
      <c r="AB40" s="256"/>
      <c r="AC40" s="256"/>
      <c r="AD40" s="256"/>
      <c r="AE40" s="256"/>
      <c r="AF40" s="256"/>
      <c r="AG40" s="256"/>
      <c r="AH40" s="256"/>
      <c r="AI40" s="256"/>
      <c r="AK40" s="257"/>
      <c r="AL40" s="257"/>
      <c r="AM40" s="257"/>
      <c r="AN40" s="257"/>
      <c r="AO40" s="257"/>
      <c r="AP40" s="257"/>
      <c r="AQ40" s="257"/>
      <c r="AR40" s="257"/>
      <c r="AS40" s="257"/>
      <c r="AT40" s="257"/>
      <c r="AU40" s="257"/>
      <c r="AV40" s="257"/>
      <c r="AW40" s="257"/>
      <c r="AX40" s="257"/>
      <c r="AY40" s="257"/>
      <c r="AZ40" s="257"/>
    </row>
    <row r="41" spans="1:52">
      <c r="A41" s="68" t="s">
        <v>115</v>
      </c>
      <c r="B41" s="71">
        <v>45</v>
      </c>
      <c r="C41" s="71">
        <v>52</v>
      </c>
      <c r="D41" s="71">
        <v>38</v>
      </c>
      <c r="E41" s="71">
        <v>41</v>
      </c>
      <c r="F41" s="71">
        <v>43</v>
      </c>
      <c r="G41" s="71">
        <v>29</v>
      </c>
      <c r="H41" s="71">
        <v>37</v>
      </c>
      <c r="I41" s="71">
        <v>45</v>
      </c>
      <c r="J41" s="71">
        <v>44</v>
      </c>
      <c r="K41" s="71">
        <v>39</v>
      </c>
      <c r="L41" s="71">
        <v>45</v>
      </c>
      <c r="M41" s="71">
        <v>45</v>
      </c>
      <c r="N41" s="71">
        <v>43</v>
      </c>
      <c r="O41" s="71">
        <v>32</v>
      </c>
      <c r="P41" s="71">
        <v>56</v>
      </c>
      <c r="Q41" s="106">
        <v>45</v>
      </c>
      <c r="R41" s="106">
        <v>45</v>
      </c>
      <c r="S41" s="431"/>
      <c r="T41" s="187"/>
      <c r="U41" s="256"/>
      <c r="V41" s="256"/>
      <c r="W41" s="256"/>
      <c r="X41" s="256"/>
      <c r="Y41" s="256"/>
      <c r="Z41" s="256"/>
      <c r="AA41" s="256"/>
      <c r="AB41" s="256"/>
      <c r="AC41" s="256"/>
      <c r="AD41" s="256"/>
      <c r="AE41" s="256"/>
      <c r="AF41" s="256"/>
      <c r="AG41" s="256"/>
      <c r="AH41" s="256"/>
      <c r="AI41" s="256"/>
      <c r="AK41" s="257"/>
      <c r="AL41" s="257"/>
      <c r="AM41" s="257"/>
      <c r="AN41" s="257"/>
      <c r="AO41" s="257"/>
      <c r="AP41" s="257"/>
      <c r="AQ41" s="257"/>
      <c r="AR41" s="257"/>
      <c r="AS41" s="257"/>
      <c r="AT41" s="257"/>
      <c r="AU41" s="257"/>
      <c r="AV41" s="257"/>
      <c r="AW41" s="257"/>
      <c r="AX41" s="257"/>
      <c r="AY41" s="257"/>
      <c r="AZ41" s="257"/>
    </row>
    <row r="42" spans="1:52">
      <c r="A42" s="68" t="s">
        <v>113</v>
      </c>
      <c r="B42" s="71">
        <v>90</v>
      </c>
      <c r="C42" s="71">
        <v>70</v>
      </c>
      <c r="D42" s="71">
        <v>64</v>
      </c>
      <c r="E42" s="71">
        <v>76</v>
      </c>
      <c r="F42" s="71">
        <v>48</v>
      </c>
      <c r="G42" s="71">
        <v>72</v>
      </c>
      <c r="H42" s="71">
        <v>59</v>
      </c>
      <c r="I42" s="71">
        <v>71</v>
      </c>
      <c r="J42" s="71">
        <v>71</v>
      </c>
      <c r="K42" s="71">
        <v>65</v>
      </c>
      <c r="L42" s="71">
        <v>59</v>
      </c>
      <c r="M42" s="71">
        <v>72</v>
      </c>
      <c r="N42" s="71">
        <v>93</v>
      </c>
      <c r="O42" s="71">
        <v>67</v>
      </c>
      <c r="P42" s="71">
        <v>74</v>
      </c>
      <c r="Q42" s="106">
        <v>83</v>
      </c>
      <c r="R42" s="106">
        <v>64</v>
      </c>
      <c r="S42" s="431"/>
      <c r="T42" s="187"/>
      <c r="U42" s="256"/>
      <c r="V42" s="256"/>
      <c r="W42" s="256"/>
      <c r="X42" s="256"/>
      <c r="Y42" s="256"/>
      <c r="Z42" s="256"/>
      <c r="AA42" s="256"/>
      <c r="AB42" s="256"/>
      <c r="AC42" s="256"/>
      <c r="AD42" s="256"/>
      <c r="AE42" s="256"/>
      <c r="AF42" s="256"/>
      <c r="AG42" s="256"/>
      <c r="AH42" s="256"/>
      <c r="AI42" s="256"/>
      <c r="AK42" s="257"/>
      <c r="AL42" s="257"/>
      <c r="AM42" s="257"/>
      <c r="AN42" s="257"/>
      <c r="AO42" s="257"/>
      <c r="AP42" s="257"/>
      <c r="AQ42" s="257"/>
      <c r="AR42" s="257"/>
      <c r="AS42" s="257"/>
      <c r="AT42" s="257"/>
      <c r="AU42" s="257"/>
      <c r="AV42" s="257"/>
      <c r="AW42" s="257"/>
      <c r="AX42" s="257"/>
      <c r="AY42" s="257"/>
      <c r="AZ42" s="257"/>
    </row>
    <row r="43" spans="1:52">
      <c r="A43" s="68" t="s">
        <v>114</v>
      </c>
      <c r="B43" s="71">
        <v>127</v>
      </c>
      <c r="C43" s="71">
        <v>129</v>
      </c>
      <c r="D43" s="71">
        <v>111</v>
      </c>
      <c r="E43" s="71">
        <v>107</v>
      </c>
      <c r="F43" s="71">
        <v>136</v>
      </c>
      <c r="G43" s="71">
        <v>119</v>
      </c>
      <c r="H43" s="71">
        <v>125</v>
      </c>
      <c r="I43" s="71">
        <v>106</v>
      </c>
      <c r="J43" s="71">
        <v>143</v>
      </c>
      <c r="K43" s="71">
        <v>117</v>
      </c>
      <c r="L43" s="71">
        <v>116</v>
      </c>
      <c r="M43" s="71">
        <v>129</v>
      </c>
      <c r="N43" s="71">
        <v>156</v>
      </c>
      <c r="O43" s="71">
        <v>160</v>
      </c>
      <c r="P43" s="71">
        <v>132</v>
      </c>
      <c r="Q43" s="106">
        <v>118</v>
      </c>
      <c r="R43" s="106">
        <v>102</v>
      </c>
      <c r="S43" s="431"/>
      <c r="T43" s="187"/>
      <c r="U43" s="256"/>
      <c r="V43" s="256"/>
      <c r="W43" s="256"/>
      <c r="X43" s="256"/>
      <c r="Y43" s="256"/>
      <c r="Z43" s="256"/>
      <c r="AA43" s="256"/>
      <c r="AB43" s="256"/>
      <c r="AC43" s="256"/>
      <c r="AD43" s="256"/>
      <c r="AE43" s="256"/>
      <c r="AF43" s="256"/>
      <c r="AG43" s="256"/>
      <c r="AH43" s="256"/>
      <c r="AI43" s="256"/>
      <c r="AK43" s="257"/>
      <c r="AL43" s="257"/>
      <c r="AM43" s="257"/>
      <c r="AN43" s="257"/>
      <c r="AO43" s="257"/>
      <c r="AP43" s="257"/>
      <c r="AQ43" s="257"/>
      <c r="AR43" s="257"/>
      <c r="AS43" s="257"/>
      <c r="AT43" s="257"/>
      <c r="AU43" s="257"/>
      <c r="AV43" s="257"/>
      <c r="AW43" s="257"/>
      <c r="AX43" s="257"/>
      <c r="AY43" s="257"/>
      <c r="AZ43" s="257"/>
    </row>
    <row r="44" spans="1:52">
      <c r="A44" s="68" t="s">
        <v>116</v>
      </c>
      <c r="B44" s="71">
        <v>14</v>
      </c>
      <c r="C44" s="71">
        <v>27</v>
      </c>
      <c r="D44" s="71">
        <v>21</v>
      </c>
      <c r="E44" s="71">
        <v>29</v>
      </c>
      <c r="F44" s="71">
        <v>5</v>
      </c>
      <c r="G44" s="71">
        <v>5</v>
      </c>
      <c r="H44" s="71">
        <v>2</v>
      </c>
      <c r="I44" s="71">
        <v>3</v>
      </c>
      <c r="J44" s="71">
        <v>3</v>
      </c>
      <c r="K44" s="71">
        <v>6</v>
      </c>
      <c r="L44" s="71">
        <v>3</v>
      </c>
      <c r="M44" s="71">
        <v>6</v>
      </c>
      <c r="N44" s="71">
        <v>4</v>
      </c>
      <c r="O44" s="71">
        <v>3</v>
      </c>
      <c r="P44" s="71">
        <v>4</v>
      </c>
      <c r="Q44" s="106">
        <v>2</v>
      </c>
      <c r="R44" s="106">
        <v>2</v>
      </c>
      <c r="S44" s="431"/>
      <c r="T44" s="187"/>
      <c r="U44" s="256"/>
      <c r="V44" s="256"/>
      <c r="W44" s="256"/>
      <c r="X44" s="256"/>
      <c r="Y44" s="256"/>
      <c r="Z44" s="256"/>
      <c r="AA44" s="256"/>
      <c r="AB44" s="256"/>
      <c r="AC44" s="256"/>
      <c r="AD44" s="256"/>
      <c r="AE44" s="256"/>
      <c r="AF44" s="256"/>
      <c r="AG44" s="256"/>
      <c r="AH44" s="256"/>
      <c r="AI44" s="256"/>
      <c r="AK44" s="257"/>
      <c r="AL44" s="257"/>
      <c r="AM44" s="257"/>
      <c r="AN44" s="257"/>
      <c r="AO44" s="257"/>
      <c r="AP44" s="257"/>
      <c r="AQ44" s="257"/>
      <c r="AR44" s="257"/>
      <c r="AS44" s="257"/>
      <c r="AT44" s="257"/>
      <c r="AU44" s="257"/>
      <c r="AV44" s="257"/>
      <c r="AW44" s="257"/>
      <c r="AX44" s="257"/>
      <c r="AY44" s="257"/>
      <c r="AZ44" s="257"/>
    </row>
    <row r="45" spans="1:52">
      <c r="A45" s="15" t="s">
        <v>69</v>
      </c>
      <c r="B45" s="78">
        <v>0</v>
      </c>
      <c r="C45" s="78">
        <v>0</v>
      </c>
      <c r="D45" s="78">
        <v>0</v>
      </c>
      <c r="E45" s="78">
        <v>0</v>
      </c>
      <c r="F45" s="78">
        <v>1</v>
      </c>
      <c r="G45" s="78">
        <v>6</v>
      </c>
      <c r="H45" s="78">
        <v>12</v>
      </c>
      <c r="I45" s="78">
        <v>7</v>
      </c>
      <c r="J45" s="78">
        <v>11</v>
      </c>
      <c r="K45" s="78">
        <v>10</v>
      </c>
      <c r="L45" s="78">
        <v>6</v>
      </c>
      <c r="M45" s="78">
        <v>7</v>
      </c>
      <c r="N45" s="78">
        <v>13</v>
      </c>
      <c r="O45" s="78">
        <v>13</v>
      </c>
      <c r="P45" s="78">
        <v>17</v>
      </c>
      <c r="Q45" s="78">
        <v>5</v>
      </c>
      <c r="R45" s="78">
        <v>8</v>
      </c>
      <c r="S45" s="431"/>
      <c r="T45" s="256"/>
      <c r="U45" s="256"/>
      <c r="V45" s="256"/>
      <c r="W45" s="256"/>
      <c r="X45" s="256"/>
      <c r="Y45" s="256"/>
      <c r="Z45" s="256"/>
      <c r="AA45" s="256"/>
      <c r="AB45" s="256"/>
      <c r="AC45" s="256"/>
      <c r="AD45" s="256"/>
      <c r="AE45" s="256"/>
      <c r="AF45" s="256"/>
      <c r="AG45" s="256"/>
      <c r="AH45" s="256"/>
      <c r="AI45" s="256"/>
      <c r="AK45" s="257"/>
      <c r="AL45" s="257"/>
      <c r="AM45" s="257"/>
      <c r="AN45" s="257"/>
      <c r="AO45" s="257"/>
      <c r="AP45" s="257"/>
      <c r="AQ45" s="257"/>
      <c r="AR45" s="257"/>
      <c r="AS45" s="257"/>
      <c r="AT45" s="257"/>
      <c r="AU45" s="257"/>
      <c r="AV45" s="257"/>
      <c r="AW45" s="257"/>
      <c r="AX45" s="257"/>
      <c r="AY45" s="257"/>
      <c r="AZ45" s="257"/>
    </row>
    <row r="46" spans="1:52">
      <c r="A46" s="69" t="s">
        <v>408</v>
      </c>
      <c r="B46" s="69"/>
      <c r="C46" s="69"/>
      <c r="D46" s="69"/>
      <c r="E46" s="69"/>
      <c r="F46" s="69"/>
      <c r="G46" s="69"/>
      <c r="H46" s="69"/>
      <c r="I46" s="69"/>
      <c r="J46" s="69"/>
      <c r="K46" s="69"/>
      <c r="L46" s="69"/>
      <c r="M46" s="69"/>
      <c r="N46" s="69"/>
      <c r="O46" s="69"/>
      <c r="P46" s="69"/>
      <c r="Q46" s="170"/>
      <c r="R46" s="69"/>
      <c r="S46" s="431"/>
      <c r="AK46" s="257"/>
      <c r="AL46" s="257"/>
      <c r="AM46" s="257"/>
      <c r="AN46" s="257"/>
      <c r="AO46" s="257"/>
      <c r="AP46" s="257"/>
      <c r="AQ46" s="257"/>
      <c r="AR46" s="257"/>
      <c r="AS46" s="257"/>
      <c r="AT46" s="257"/>
      <c r="AU46" s="257"/>
      <c r="AV46" s="257"/>
      <c r="AW46" s="257"/>
      <c r="AX46" s="257"/>
      <c r="AY46" s="257"/>
      <c r="AZ46" s="257"/>
    </row>
    <row r="47" spans="1:52">
      <c r="A47" s="68" t="s">
        <v>91</v>
      </c>
      <c r="B47" s="71">
        <v>20</v>
      </c>
      <c r="C47" s="71">
        <v>18</v>
      </c>
      <c r="D47" s="71">
        <v>17</v>
      </c>
      <c r="E47" s="71">
        <v>18</v>
      </c>
      <c r="F47" s="71">
        <v>19</v>
      </c>
      <c r="G47" s="71">
        <v>26</v>
      </c>
      <c r="H47" s="71">
        <v>16</v>
      </c>
      <c r="I47" s="71">
        <v>26</v>
      </c>
      <c r="J47" s="71">
        <v>28</v>
      </c>
      <c r="K47" s="71">
        <v>21</v>
      </c>
      <c r="L47" s="71">
        <v>24</v>
      </c>
      <c r="M47" s="71">
        <v>25</v>
      </c>
      <c r="N47" s="71">
        <v>32</v>
      </c>
      <c r="O47" s="71">
        <v>19</v>
      </c>
      <c r="P47" s="71">
        <v>32</v>
      </c>
      <c r="Q47" s="106">
        <v>21</v>
      </c>
      <c r="R47" s="106">
        <v>28</v>
      </c>
      <c r="S47" s="431"/>
      <c r="T47" s="187"/>
      <c r="U47" s="258"/>
      <c r="V47" s="258"/>
      <c r="W47" s="258"/>
      <c r="X47" s="258"/>
      <c r="Y47" s="258"/>
      <c r="Z47" s="258"/>
      <c r="AA47" s="258"/>
      <c r="AB47" s="258"/>
      <c r="AC47" s="258"/>
      <c r="AD47" s="258"/>
      <c r="AE47" s="258"/>
      <c r="AF47" s="258"/>
      <c r="AG47" s="258"/>
      <c r="AH47" s="258"/>
      <c r="AI47" s="258"/>
      <c r="AK47" s="257"/>
      <c r="AL47" s="257"/>
      <c r="AM47" s="257"/>
      <c r="AN47" s="257"/>
      <c r="AO47" s="257"/>
      <c r="AP47" s="257"/>
      <c r="AQ47" s="257"/>
      <c r="AR47" s="257"/>
      <c r="AS47" s="257"/>
      <c r="AT47" s="257"/>
      <c r="AU47" s="257"/>
      <c r="AV47" s="257"/>
      <c r="AW47" s="257"/>
      <c r="AX47" s="257"/>
      <c r="AY47" s="257"/>
      <c r="AZ47" s="257"/>
    </row>
    <row r="48" spans="1:52">
      <c r="A48" s="68" t="s">
        <v>92</v>
      </c>
      <c r="B48" s="71">
        <v>49</v>
      </c>
      <c r="C48" s="71">
        <v>56</v>
      </c>
      <c r="D48" s="71">
        <v>54</v>
      </c>
      <c r="E48" s="71">
        <v>66</v>
      </c>
      <c r="F48" s="71">
        <v>59</v>
      </c>
      <c r="G48" s="71">
        <v>60</v>
      </c>
      <c r="H48" s="71">
        <v>63</v>
      </c>
      <c r="I48" s="71">
        <v>54</v>
      </c>
      <c r="J48" s="71">
        <v>69</v>
      </c>
      <c r="K48" s="71">
        <v>67</v>
      </c>
      <c r="L48" s="71">
        <v>61</v>
      </c>
      <c r="M48" s="71">
        <v>80</v>
      </c>
      <c r="N48" s="71">
        <v>80</v>
      </c>
      <c r="O48" s="71">
        <v>78</v>
      </c>
      <c r="P48" s="71">
        <v>68</v>
      </c>
      <c r="Q48" s="106">
        <v>64</v>
      </c>
      <c r="R48" s="106">
        <v>71</v>
      </c>
      <c r="S48" s="431"/>
      <c r="T48" s="187"/>
      <c r="U48" s="294"/>
      <c r="V48" s="258"/>
      <c r="W48" s="258"/>
      <c r="X48" s="258"/>
      <c r="Y48" s="258"/>
      <c r="Z48" s="258"/>
      <c r="AA48" s="258"/>
      <c r="AB48" s="258"/>
      <c r="AC48" s="258"/>
      <c r="AD48" s="258"/>
      <c r="AE48" s="258"/>
      <c r="AF48" s="258"/>
      <c r="AG48" s="258"/>
      <c r="AH48" s="258"/>
      <c r="AI48" s="258"/>
      <c r="AK48" s="257"/>
      <c r="AL48" s="257"/>
      <c r="AM48" s="257"/>
      <c r="AN48" s="257"/>
      <c r="AO48" s="257"/>
      <c r="AP48" s="257"/>
      <c r="AQ48" s="257"/>
      <c r="AR48" s="257"/>
      <c r="AS48" s="257"/>
      <c r="AT48" s="257"/>
      <c r="AU48" s="257"/>
      <c r="AV48" s="257"/>
      <c r="AW48" s="257"/>
      <c r="AX48" s="257"/>
      <c r="AY48" s="257"/>
      <c r="AZ48" s="257"/>
    </row>
    <row r="49" spans="1:52">
      <c r="A49" s="68" t="s">
        <v>93</v>
      </c>
      <c r="B49" s="71">
        <v>56</v>
      </c>
      <c r="C49" s="71">
        <v>62</v>
      </c>
      <c r="D49" s="71">
        <v>46</v>
      </c>
      <c r="E49" s="71">
        <v>47</v>
      </c>
      <c r="F49" s="71">
        <v>60</v>
      </c>
      <c r="G49" s="71">
        <v>50</v>
      </c>
      <c r="H49" s="71">
        <v>59</v>
      </c>
      <c r="I49" s="71">
        <v>61</v>
      </c>
      <c r="J49" s="71">
        <v>83</v>
      </c>
      <c r="K49" s="71">
        <v>43</v>
      </c>
      <c r="L49" s="71">
        <v>57</v>
      </c>
      <c r="M49" s="71">
        <v>63</v>
      </c>
      <c r="N49" s="71">
        <v>65</v>
      </c>
      <c r="O49" s="71">
        <v>62</v>
      </c>
      <c r="P49" s="71">
        <v>70</v>
      </c>
      <c r="Q49" s="106">
        <v>69</v>
      </c>
      <c r="R49" s="106">
        <v>76</v>
      </c>
      <c r="S49" s="431"/>
      <c r="T49" s="187"/>
      <c r="U49" s="294"/>
      <c r="V49" s="258"/>
      <c r="W49" s="258"/>
      <c r="X49" s="258"/>
      <c r="Y49" s="258"/>
      <c r="Z49" s="258"/>
      <c r="AA49" s="258"/>
      <c r="AB49" s="258"/>
      <c r="AC49" s="258"/>
      <c r="AD49" s="258"/>
      <c r="AE49" s="258"/>
      <c r="AF49" s="258"/>
      <c r="AG49" s="258"/>
      <c r="AH49" s="258"/>
      <c r="AI49" s="258"/>
      <c r="AK49" s="257"/>
      <c r="AL49" s="257"/>
      <c r="AM49" s="257"/>
      <c r="AN49" s="257"/>
      <c r="AO49" s="257"/>
      <c r="AP49" s="257"/>
      <c r="AQ49" s="257"/>
      <c r="AR49" s="257"/>
      <c r="AS49" s="257"/>
      <c r="AT49" s="257"/>
      <c r="AU49" s="257"/>
      <c r="AV49" s="257"/>
      <c r="AW49" s="257"/>
      <c r="AX49" s="257"/>
      <c r="AY49" s="257"/>
      <c r="AZ49" s="257"/>
    </row>
    <row r="50" spans="1:52">
      <c r="A50" s="68" t="s">
        <v>94</v>
      </c>
      <c r="B50" s="71">
        <v>64</v>
      </c>
      <c r="C50" s="71">
        <v>72</v>
      </c>
      <c r="D50" s="71">
        <v>88</v>
      </c>
      <c r="E50" s="71">
        <v>82</v>
      </c>
      <c r="F50" s="71">
        <v>84</v>
      </c>
      <c r="G50" s="71">
        <v>77</v>
      </c>
      <c r="H50" s="71">
        <v>76</v>
      </c>
      <c r="I50" s="71">
        <v>88</v>
      </c>
      <c r="J50" s="71">
        <v>108</v>
      </c>
      <c r="K50" s="71">
        <v>89</v>
      </c>
      <c r="L50" s="71">
        <v>82</v>
      </c>
      <c r="M50" s="71">
        <v>93</v>
      </c>
      <c r="N50" s="71">
        <v>121</v>
      </c>
      <c r="O50" s="71">
        <v>116</v>
      </c>
      <c r="P50" s="71">
        <v>96</v>
      </c>
      <c r="Q50" s="106">
        <v>109</v>
      </c>
      <c r="R50" s="106">
        <v>102</v>
      </c>
      <c r="S50" s="431"/>
      <c r="T50" s="187"/>
      <c r="U50" s="294"/>
      <c r="V50" s="258"/>
      <c r="W50" s="258"/>
      <c r="X50" s="258"/>
      <c r="Y50" s="258"/>
      <c r="Z50" s="258"/>
      <c r="AA50" s="258"/>
      <c r="AB50" s="258"/>
      <c r="AC50" s="258"/>
      <c r="AD50" s="258"/>
      <c r="AE50" s="258"/>
      <c r="AF50" s="258"/>
      <c r="AG50" s="258"/>
      <c r="AH50" s="258"/>
      <c r="AI50" s="258"/>
      <c r="AK50" s="257"/>
      <c r="AL50" s="257"/>
      <c r="AM50" s="257"/>
      <c r="AN50" s="257"/>
      <c r="AO50" s="257"/>
      <c r="AP50" s="257"/>
      <c r="AQ50" s="257"/>
      <c r="AR50" s="257"/>
      <c r="AS50" s="257"/>
      <c r="AT50" s="257"/>
      <c r="AU50" s="257"/>
      <c r="AV50" s="257"/>
      <c r="AW50" s="257"/>
      <c r="AX50" s="257"/>
      <c r="AY50" s="257"/>
      <c r="AZ50" s="257"/>
    </row>
    <row r="51" spans="1:52">
      <c r="A51" s="68" t="s">
        <v>95</v>
      </c>
      <c r="B51" s="71">
        <v>60</v>
      </c>
      <c r="C51" s="71">
        <v>49</v>
      </c>
      <c r="D51" s="71">
        <v>32</v>
      </c>
      <c r="E51" s="71">
        <v>45</v>
      </c>
      <c r="F51" s="71">
        <v>43</v>
      </c>
      <c r="G51" s="71">
        <v>38</v>
      </c>
      <c r="H51" s="71">
        <v>50</v>
      </c>
      <c r="I51" s="71">
        <v>47</v>
      </c>
      <c r="J51" s="71">
        <v>56</v>
      </c>
      <c r="K51" s="71">
        <v>43</v>
      </c>
      <c r="L51" s="71">
        <v>55</v>
      </c>
      <c r="M51" s="71">
        <v>57</v>
      </c>
      <c r="N51" s="71">
        <v>58</v>
      </c>
      <c r="O51" s="71">
        <v>60</v>
      </c>
      <c r="P51" s="71">
        <v>53</v>
      </c>
      <c r="Q51" s="106">
        <v>59</v>
      </c>
      <c r="R51" s="106">
        <v>64</v>
      </c>
      <c r="S51" s="431"/>
      <c r="T51" s="187"/>
      <c r="U51" s="294"/>
      <c r="V51" s="258"/>
      <c r="W51" s="258"/>
      <c r="X51" s="258"/>
      <c r="Y51" s="258"/>
      <c r="Z51" s="258"/>
      <c r="AA51" s="258"/>
      <c r="AB51" s="258"/>
      <c r="AC51" s="258"/>
      <c r="AD51" s="258"/>
      <c r="AE51" s="258"/>
      <c r="AF51" s="258"/>
      <c r="AG51" s="258"/>
      <c r="AH51" s="258"/>
      <c r="AI51" s="258"/>
      <c r="AK51" s="257"/>
      <c r="AL51" s="257"/>
      <c r="AM51" s="257"/>
      <c r="AN51" s="257"/>
      <c r="AO51" s="257"/>
      <c r="AP51" s="257"/>
      <c r="AQ51" s="257"/>
      <c r="AR51" s="257"/>
      <c r="AS51" s="257"/>
      <c r="AT51" s="257"/>
      <c r="AU51" s="257"/>
      <c r="AV51" s="257"/>
      <c r="AW51" s="257"/>
      <c r="AX51" s="257"/>
      <c r="AY51" s="257"/>
      <c r="AZ51" s="257"/>
    </row>
    <row r="52" spans="1:52">
      <c r="A52" s="68" t="s">
        <v>96</v>
      </c>
      <c r="B52" s="71">
        <v>14</v>
      </c>
      <c r="C52" s="71">
        <v>30</v>
      </c>
      <c r="D52" s="71">
        <v>14</v>
      </c>
      <c r="E52" s="71">
        <v>16</v>
      </c>
      <c r="F52" s="71">
        <v>20</v>
      </c>
      <c r="G52" s="71">
        <v>13</v>
      </c>
      <c r="H52" s="71">
        <v>22</v>
      </c>
      <c r="I52" s="71">
        <v>17</v>
      </c>
      <c r="J52" s="71">
        <v>19</v>
      </c>
      <c r="K52" s="71">
        <v>21</v>
      </c>
      <c r="L52" s="71">
        <v>10</v>
      </c>
      <c r="M52" s="71">
        <v>14</v>
      </c>
      <c r="N52" s="71">
        <v>33</v>
      </c>
      <c r="O52" s="71">
        <v>16</v>
      </c>
      <c r="P52" s="71">
        <v>18</v>
      </c>
      <c r="Q52" s="106">
        <v>17</v>
      </c>
      <c r="R52" s="106">
        <v>14</v>
      </c>
      <c r="S52" s="431"/>
      <c r="T52" s="187"/>
      <c r="U52" s="294"/>
      <c r="V52" s="258"/>
      <c r="W52" s="258"/>
      <c r="X52" s="258"/>
      <c r="Y52" s="258"/>
      <c r="Z52" s="258"/>
      <c r="AA52" s="258"/>
      <c r="AB52" s="258"/>
      <c r="AC52" s="258"/>
      <c r="AD52" s="258"/>
      <c r="AE52" s="258"/>
      <c r="AF52" s="258"/>
      <c r="AG52" s="258"/>
      <c r="AH52" s="258"/>
      <c r="AI52" s="258"/>
      <c r="AK52" s="257"/>
      <c r="AL52" s="257"/>
      <c r="AM52" s="257"/>
      <c r="AN52" s="257"/>
      <c r="AO52" s="257"/>
      <c r="AP52" s="257"/>
      <c r="AQ52" s="257"/>
      <c r="AR52" s="257"/>
      <c r="AS52" s="257"/>
      <c r="AT52" s="257"/>
      <c r="AU52" s="257"/>
      <c r="AV52" s="257"/>
      <c r="AW52" s="257"/>
      <c r="AX52" s="257"/>
      <c r="AY52" s="257"/>
      <c r="AZ52" s="257"/>
    </row>
    <row r="53" spans="1:52">
      <c r="A53" s="68" t="s">
        <v>97</v>
      </c>
      <c r="B53" s="71">
        <v>21</v>
      </c>
      <c r="C53" s="71">
        <v>25</v>
      </c>
      <c r="D53" s="71">
        <v>19</v>
      </c>
      <c r="E53" s="71">
        <v>31</v>
      </c>
      <c r="F53" s="71">
        <v>19</v>
      </c>
      <c r="G53" s="71">
        <v>24</v>
      </c>
      <c r="H53" s="71">
        <v>31</v>
      </c>
      <c r="I53" s="71">
        <v>21</v>
      </c>
      <c r="J53" s="71">
        <v>29</v>
      </c>
      <c r="K53" s="71">
        <v>34</v>
      </c>
      <c r="L53" s="71">
        <v>18</v>
      </c>
      <c r="M53" s="71">
        <v>27</v>
      </c>
      <c r="N53" s="71">
        <v>36</v>
      </c>
      <c r="O53" s="71">
        <v>17</v>
      </c>
      <c r="P53" s="71">
        <v>27</v>
      </c>
      <c r="Q53" s="106">
        <v>21</v>
      </c>
      <c r="R53" s="106">
        <v>30</v>
      </c>
      <c r="S53" s="431"/>
      <c r="T53" s="187"/>
      <c r="U53" s="294"/>
      <c r="V53" s="258"/>
      <c r="W53" s="258"/>
      <c r="X53" s="258"/>
      <c r="Y53" s="258"/>
      <c r="Z53" s="258"/>
      <c r="AA53" s="258"/>
      <c r="AB53" s="258"/>
      <c r="AC53" s="258"/>
      <c r="AD53" s="258"/>
      <c r="AE53" s="258"/>
      <c r="AF53" s="258"/>
      <c r="AG53" s="258"/>
      <c r="AH53" s="258"/>
      <c r="AI53" s="258"/>
      <c r="AK53" s="257"/>
      <c r="AL53" s="257"/>
      <c r="AM53" s="257"/>
      <c r="AN53" s="257"/>
      <c r="AO53" s="257"/>
      <c r="AP53" s="257"/>
      <c r="AQ53" s="257"/>
      <c r="AR53" s="257"/>
      <c r="AS53" s="257"/>
      <c r="AT53" s="257"/>
      <c r="AU53" s="257"/>
      <c r="AV53" s="257"/>
      <c r="AW53" s="257"/>
      <c r="AX53" s="257"/>
      <c r="AY53" s="257"/>
      <c r="AZ53" s="257"/>
    </row>
    <row r="54" spans="1:52">
      <c r="A54" s="68" t="s">
        <v>98</v>
      </c>
      <c r="B54" s="71">
        <v>5</v>
      </c>
      <c r="C54" s="71">
        <v>6</v>
      </c>
      <c r="D54" s="71">
        <v>4</v>
      </c>
      <c r="E54" s="71">
        <v>8</v>
      </c>
      <c r="F54" s="71">
        <v>6</v>
      </c>
      <c r="G54" s="71">
        <v>11</v>
      </c>
      <c r="H54" s="71">
        <v>10</v>
      </c>
      <c r="I54" s="71">
        <v>5</v>
      </c>
      <c r="J54" s="71">
        <v>6</v>
      </c>
      <c r="K54" s="71">
        <v>10</v>
      </c>
      <c r="L54" s="71">
        <v>9</v>
      </c>
      <c r="M54" s="71">
        <v>5</v>
      </c>
      <c r="N54" s="71">
        <v>13</v>
      </c>
      <c r="O54" s="71">
        <v>3</v>
      </c>
      <c r="P54" s="71">
        <v>12</v>
      </c>
      <c r="Q54" s="106">
        <v>8</v>
      </c>
      <c r="R54" s="106">
        <v>7</v>
      </c>
      <c r="S54" s="431"/>
      <c r="T54" s="187"/>
      <c r="U54" s="294"/>
      <c r="V54" s="258"/>
      <c r="W54" s="258"/>
      <c r="X54" s="258"/>
      <c r="Y54" s="258"/>
      <c r="Z54" s="258"/>
      <c r="AA54" s="258"/>
      <c r="AB54" s="258"/>
      <c r="AC54" s="258"/>
      <c r="AD54" s="258"/>
      <c r="AE54" s="258"/>
      <c r="AF54" s="258"/>
      <c r="AG54" s="258"/>
      <c r="AH54" s="258"/>
      <c r="AI54" s="258"/>
      <c r="AK54" s="257"/>
      <c r="AL54" s="257"/>
      <c r="AM54" s="257"/>
      <c r="AN54" s="257"/>
      <c r="AO54" s="257"/>
      <c r="AP54" s="257"/>
      <c r="AQ54" s="257"/>
      <c r="AR54" s="257"/>
      <c r="AS54" s="257"/>
      <c r="AT54" s="257"/>
      <c r="AU54" s="257"/>
      <c r="AV54" s="257"/>
      <c r="AW54" s="257"/>
      <c r="AX54" s="257"/>
      <c r="AY54" s="257"/>
      <c r="AZ54" s="257"/>
    </row>
    <row r="55" spans="1:52">
      <c r="A55" s="68" t="s">
        <v>99</v>
      </c>
      <c r="B55" s="71">
        <v>34</v>
      </c>
      <c r="C55" s="71">
        <v>19</v>
      </c>
      <c r="D55" s="71">
        <v>17</v>
      </c>
      <c r="E55" s="71">
        <v>26</v>
      </c>
      <c r="F55" s="71">
        <v>23</v>
      </c>
      <c r="G55" s="71">
        <v>21</v>
      </c>
      <c r="H55" s="71">
        <v>21</v>
      </c>
      <c r="I55" s="71">
        <v>11</v>
      </c>
      <c r="J55" s="71">
        <v>24</v>
      </c>
      <c r="K55" s="71">
        <v>16</v>
      </c>
      <c r="L55" s="71">
        <v>19</v>
      </c>
      <c r="M55" s="71">
        <v>15</v>
      </c>
      <c r="N55" s="71">
        <v>16</v>
      </c>
      <c r="O55" s="71">
        <v>21</v>
      </c>
      <c r="P55" s="71">
        <v>28</v>
      </c>
      <c r="Q55" s="106">
        <v>30</v>
      </c>
      <c r="R55" s="106">
        <v>15</v>
      </c>
      <c r="S55" s="431"/>
      <c r="T55" s="187"/>
      <c r="U55" s="294"/>
      <c r="V55" s="258"/>
      <c r="W55" s="258"/>
      <c r="X55" s="258"/>
      <c r="Y55" s="258"/>
      <c r="Z55" s="258"/>
      <c r="AA55" s="258"/>
      <c r="AB55" s="258"/>
      <c r="AC55" s="258"/>
      <c r="AD55" s="258"/>
      <c r="AE55" s="258"/>
      <c r="AF55" s="258"/>
      <c r="AG55" s="258"/>
      <c r="AH55" s="258"/>
      <c r="AI55" s="258"/>
      <c r="AK55" s="257"/>
      <c r="AL55" s="257"/>
      <c r="AM55" s="257"/>
      <c r="AN55" s="257"/>
      <c r="AO55" s="257"/>
      <c r="AP55" s="257"/>
      <c r="AQ55" s="257"/>
      <c r="AR55" s="257"/>
      <c r="AS55" s="257"/>
      <c r="AT55" s="257"/>
      <c r="AU55" s="257"/>
      <c r="AV55" s="257"/>
      <c r="AW55" s="257"/>
      <c r="AX55" s="257"/>
      <c r="AY55" s="257"/>
      <c r="AZ55" s="257"/>
    </row>
    <row r="56" spans="1:52">
      <c r="A56" s="68" t="s">
        <v>100</v>
      </c>
      <c r="B56" s="71">
        <v>27</v>
      </c>
      <c r="C56" s="71">
        <v>18</v>
      </c>
      <c r="D56" s="71">
        <v>14</v>
      </c>
      <c r="E56" s="71">
        <v>19</v>
      </c>
      <c r="F56" s="71">
        <v>10</v>
      </c>
      <c r="G56" s="71">
        <v>17</v>
      </c>
      <c r="H56" s="71">
        <v>19</v>
      </c>
      <c r="I56" s="71">
        <v>10</v>
      </c>
      <c r="J56" s="71">
        <v>15</v>
      </c>
      <c r="K56" s="71">
        <v>11</v>
      </c>
      <c r="L56" s="71">
        <v>15</v>
      </c>
      <c r="M56" s="71">
        <v>9</v>
      </c>
      <c r="N56" s="71">
        <v>18</v>
      </c>
      <c r="O56" s="71">
        <v>10</v>
      </c>
      <c r="P56" s="71">
        <v>17</v>
      </c>
      <c r="Q56" s="106">
        <v>18</v>
      </c>
      <c r="R56" s="106">
        <v>9</v>
      </c>
      <c r="S56" s="431"/>
      <c r="T56" s="187"/>
      <c r="U56" s="294"/>
      <c r="V56" s="258"/>
      <c r="W56" s="258"/>
      <c r="X56" s="258"/>
      <c r="Y56" s="258"/>
      <c r="Z56" s="258"/>
      <c r="AA56" s="258"/>
      <c r="AB56" s="258"/>
      <c r="AC56" s="258"/>
      <c r="AD56" s="258"/>
      <c r="AE56" s="258"/>
      <c r="AF56" s="258"/>
      <c r="AG56" s="258"/>
      <c r="AH56" s="258"/>
      <c r="AI56" s="258"/>
      <c r="AK56" s="257"/>
      <c r="AL56" s="257"/>
      <c r="AM56" s="257"/>
      <c r="AN56" s="257"/>
      <c r="AO56" s="257"/>
      <c r="AP56" s="257"/>
      <c r="AQ56" s="257"/>
      <c r="AR56" s="257"/>
      <c r="AS56" s="257"/>
      <c r="AT56" s="257"/>
      <c r="AU56" s="257"/>
      <c r="AV56" s="257"/>
      <c r="AW56" s="257"/>
      <c r="AX56" s="257"/>
      <c r="AY56" s="257"/>
      <c r="AZ56" s="257"/>
    </row>
    <row r="57" spans="1:52">
      <c r="A57" s="68" t="s">
        <v>101</v>
      </c>
      <c r="B57" s="71">
        <v>31</v>
      </c>
      <c r="C57" s="71">
        <v>24</v>
      </c>
      <c r="D57" s="71">
        <v>25</v>
      </c>
      <c r="E57" s="71">
        <v>22</v>
      </c>
      <c r="F57" s="71">
        <v>18</v>
      </c>
      <c r="G57" s="71">
        <v>25</v>
      </c>
      <c r="H57" s="71">
        <v>20</v>
      </c>
      <c r="I57" s="71">
        <v>14</v>
      </c>
      <c r="J57" s="71">
        <v>18</v>
      </c>
      <c r="K57" s="71">
        <v>22</v>
      </c>
      <c r="L57" s="71">
        <v>13</v>
      </c>
      <c r="M57" s="71">
        <v>23</v>
      </c>
      <c r="N57" s="71">
        <v>28</v>
      </c>
      <c r="O57" s="71">
        <v>33</v>
      </c>
      <c r="P57" s="71">
        <v>28</v>
      </c>
      <c r="Q57" s="106">
        <v>21</v>
      </c>
      <c r="R57" s="106">
        <v>23</v>
      </c>
      <c r="S57" s="431"/>
      <c r="T57" s="187"/>
      <c r="U57" s="294"/>
      <c r="V57" s="258"/>
      <c r="W57" s="258"/>
      <c r="X57" s="258"/>
      <c r="Y57" s="258"/>
      <c r="Z57" s="258"/>
      <c r="AA57" s="258"/>
      <c r="AB57" s="258"/>
      <c r="AC57" s="258"/>
      <c r="AD57" s="258"/>
      <c r="AE57" s="258"/>
      <c r="AF57" s="258"/>
      <c r="AG57" s="258"/>
      <c r="AH57" s="258"/>
      <c r="AI57" s="258"/>
      <c r="AK57" s="257"/>
      <c r="AL57" s="257"/>
      <c r="AM57" s="257"/>
      <c r="AN57" s="257"/>
      <c r="AO57" s="257"/>
      <c r="AP57" s="257"/>
      <c r="AQ57" s="257"/>
      <c r="AR57" s="257"/>
      <c r="AS57" s="257"/>
      <c r="AT57" s="257"/>
      <c r="AU57" s="257"/>
      <c r="AV57" s="257"/>
      <c r="AW57" s="257"/>
      <c r="AX57" s="257"/>
      <c r="AY57" s="257"/>
      <c r="AZ57" s="257"/>
    </row>
    <row r="58" spans="1:52">
      <c r="A58" s="68" t="s">
        <v>102</v>
      </c>
      <c r="B58" s="71">
        <v>15</v>
      </c>
      <c r="C58" s="71">
        <v>10</v>
      </c>
      <c r="D58" s="71">
        <v>9</v>
      </c>
      <c r="E58" s="71">
        <v>10</v>
      </c>
      <c r="F58" s="71">
        <v>9</v>
      </c>
      <c r="G58" s="71">
        <v>8</v>
      </c>
      <c r="H58" s="71">
        <v>8</v>
      </c>
      <c r="I58" s="71">
        <v>12</v>
      </c>
      <c r="J58" s="71">
        <v>11</v>
      </c>
      <c r="K58" s="71">
        <v>9</v>
      </c>
      <c r="L58" s="71">
        <v>7</v>
      </c>
      <c r="M58" s="71">
        <v>9</v>
      </c>
      <c r="N58" s="71">
        <v>11</v>
      </c>
      <c r="O58" s="71">
        <v>13</v>
      </c>
      <c r="P58" s="71">
        <v>9</v>
      </c>
      <c r="Q58" s="106">
        <v>10</v>
      </c>
      <c r="R58" s="106">
        <v>16</v>
      </c>
      <c r="S58" s="431"/>
      <c r="T58" s="187"/>
      <c r="U58" s="294"/>
      <c r="V58" s="258"/>
      <c r="W58" s="258"/>
      <c r="X58" s="258"/>
      <c r="Y58" s="258"/>
      <c r="Z58" s="258"/>
      <c r="AA58" s="258"/>
      <c r="AB58" s="258"/>
      <c r="AC58" s="258"/>
      <c r="AD58" s="258"/>
      <c r="AE58" s="258"/>
      <c r="AF58" s="258"/>
      <c r="AG58" s="258"/>
      <c r="AH58" s="258"/>
      <c r="AI58" s="258"/>
      <c r="AK58" s="257"/>
      <c r="AL58" s="257"/>
      <c r="AM58" s="257"/>
      <c r="AN58" s="257"/>
      <c r="AO58" s="257"/>
      <c r="AP58" s="257"/>
      <c r="AQ58" s="257"/>
      <c r="AR58" s="257"/>
      <c r="AS58" s="257"/>
      <c r="AT58" s="257"/>
      <c r="AU58" s="257"/>
      <c r="AV58" s="257"/>
      <c r="AW58" s="257"/>
      <c r="AX58" s="257"/>
      <c r="AY58" s="257"/>
      <c r="AZ58" s="257"/>
    </row>
    <row r="59" spans="1:52">
      <c r="A59" s="68" t="s">
        <v>103</v>
      </c>
      <c r="B59" s="71">
        <v>33</v>
      </c>
      <c r="C59" s="71">
        <v>33</v>
      </c>
      <c r="D59" s="71">
        <v>32</v>
      </c>
      <c r="E59" s="71">
        <v>45</v>
      </c>
      <c r="F59" s="71">
        <v>31</v>
      </c>
      <c r="G59" s="71">
        <v>32</v>
      </c>
      <c r="H59" s="71">
        <v>38</v>
      </c>
      <c r="I59" s="71">
        <v>39</v>
      </c>
      <c r="J59" s="71">
        <v>42</v>
      </c>
      <c r="K59" s="71">
        <v>34</v>
      </c>
      <c r="L59" s="71">
        <v>34</v>
      </c>
      <c r="M59" s="71">
        <v>39</v>
      </c>
      <c r="N59" s="71">
        <v>38</v>
      </c>
      <c r="O59" s="71">
        <v>40</v>
      </c>
      <c r="P59" s="71">
        <v>30</v>
      </c>
      <c r="Q59" s="106">
        <v>30</v>
      </c>
      <c r="R59" s="106">
        <v>32</v>
      </c>
      <c r="S59" s="431"/>
      <c r="T59" s="187"/>
      <c r="U59" s="294"/>
      <c r="V59" s="258"/>
      <c r="W59" s="258"/>
      <c r="X59" s="258"/>
      <c r="Y59" s="258"/>
      <c r="Z59" s="258"/>
      <c r="AA59" s="258"/>
      <c r="AB59" s="258"/>
      <c r="AC59" s="258"/>
      <c r="AD59" s="258"/>
      <c r="AE59" s="258"/>
      <c r="AF59" s="258"/>
      <c r="AG59" s="258"/>
      <c r="AH59" s="258"/>
      <c r="AI59" s="258"/>
      <c r="AK59" s="257"/>
      <c r="AL59" s="257"/>
      <c r="AM59" s="257"/>
      <c r="AN59" s="257"/>
      <c r="AO59" s="257"/>
      <c r="AP59" s="257"/>
      <c r="AQ59" s="257"/>
      <c r="AR59" s="257"/>
      <c r="AS59" s="257"/>
      <c r="AT59" s="257"/>
      <c r="AU59" s="257"/>
      <c r="AV59" s="257"/>
      <c r="AW59" s="257"/>
      <c r="AX59" s="257"/>
      <c r="AY59" s="257"/>
      <c r="AZ59" s="257"/>
    </row>
    <row r="60" spans="1:52">
      <c r="A60" s="68" t="s">
        <v>104</v>
      </c>
      <c r="B60" s="71">
        <v>15</v>
      </c>
      <c r="C60" s="71">
        <v>25</v>
      </c>
      <c r="D60" s="71">
        <v>17</v>
      </c>
      <c r="E60" s="71">
        <v>24</v>
      </c>
      <c r="F60" s="71">
        <v>24</v>
      </c>
      <c r="G60" s="71">
        <v>22</v>
      </c>
      <c r="H60" s="71">
        <v>18</v>
      </c>
      <c r="I60" s="71">
        <v>16</v>
      </c>
      <c r="J60" s="71">
        <v>18</v>
      </c>
      <c r="K60" s="71">
        <v>19</v>
      </c>
      <c r="L60" s="71">
        <v>23</v>
      </c>
      <c r="M60" s="71">
        <v>25</v>
      </c>
      <c r="N60" s="71">
        <v>25</v>
      </c>
      <c r="O60" s="71">
        <v>18</v>
      </c>
      <c r="P60" s="71">
        <v>23</v>
      </c>
      <c r="Q60" s="106">
        <v>24</v>
      </c>
      <c r="R60" s="106">
        <v>14</v>
      </c>
      <c r="S60" s="431"/>
      <c r="T60" s="187"/>
      <c r="U60" s="294"/>
      <c r="V60" s="258"/>
      <c r="W60" s="258"/>
      <c r="X60" s="258"/>
      <c r="Y60" s="258"/>
      <c r="Z60" s="258"/>
      <c r="AA60" s="258"/>
      <c r="AB60" s="258"/>
      <c r="AC60" s="258"/>
      <c r="AD60" s="258"/>
      <c r="AE60" s="258"/>
      <c r="AF60" s="258"/>
      <c r="AG60" s="258"/>
      <c r="AH60" s="258"/>
      <c r="AI60" s="258"/>
      <c r="AK60" s="257"/>
      <c r="AL60" s="257"/>
      <c r="AM60" s="257"/>
      <c r="AN60" s="257"/>
      <c r="AO60" s="257"/>
      <c r="AP60" s="257"/>
      <c r="AQ60" s="257"/>
      <c r="AR60" s="257"/>
      <c r="AS60" s="257"/>
      <c r="AT60" s="257"/>
      <c r="AU60" s="257"/>
      <c r="AV60" s="257"/>
      <c r="AW60" s="257"/>
      <c r="AX60" s="257"/>
      <c r="AY60" s="257"/>
      <c r="AZ60" s="257"/>
    </row>
    <row r="61" spans="1:52">
      <c r="A61" s="68" t="s">
        <v>105</v>
      </c>
      <c r="B61" s="71">
        <v>13</v>
      </c>
      <c r="C61" s="71">
        <v>11</v>
      </c>
      <c r="D61" s="71">
        <v>4</v>
      </c>
      <c r="E61" s="71">
        <v>5</v>
      </c>
      <c r="F61" s="71">
        <v>5</v>
      </c>
      <c r="G61" s="71">
        <v>9</v>
      </c>
      <c r="H61" s="71">
        <v>2</v>
      </c>
      <c r="I61" s="71">
        <v>4</v>
      </c>
      <c r="J61" s="71">
        <v>11</v>
      </c>
      <c r="K61" s="71">
        <v>3</v>
      </c>
      <c r="L61" s="71">
        <v>5</v>
      </c>
      <c r="M61" s="71">
        <v>4</v>
      </c>
      <c r="N61" s="71">
        <v>4</v>
      </c>
      <c r="O61" s="71">
        <v>5</v>
      </c>
      <c r="P61" s="71">
        <v>10</v>
      </c>
      <c r="Q61" s="106">
        <v>2</v>
      </c>
      <c r="R61" s="106">
        <v>4</v>
      </c>
      <c r="S61" s="431"/>
      <c r="T61" s="187"/>
      <c r="U61" s="294"/>
      <c r="V61" s="258"/>
      <c r="W61" s="258"/>
      <c r="X61" s="258"/>
      <c r="Y61" s="258"/>
      <c r="Z61" s="258"/>
      <c r="AA61" s="258"/>
      <c r="AB61" s="258"/>
      <c r="AC61" s="258"/>
      <c r="AD61" s="258"/>
      <c r="AE61" s="258"/>
      <c r="AF61" s="258"/>
      <c r="AG61" s="258"/>
      <c r="AH61" s="258"/>
      <c r="AI61" s="258"/>
      <c r="AK61" s="257"/>
      <c r="AL61" s="257"/>
      <c r="AM61" s="257"/>
      <c r="AN61" s="257"/>
      <c r="AO61" s="257"/>
      <c r="AP61" s="257"/>
      <c r="AQ61" s="257"/>
      <c r="AR61" s="257"/>
      <c r="AS61" s="257"/>
      <c r="AT61" s="257"/>
      <c r="AU61" s="257"/>
      <c r="AV61" s="257"/>
      <c r="AW61" s="257"/>
      <c r="AX61" s="257"/>
      <c r="AY61" s="257"/>
      <c r="AZ61" s="257"/>
    </row>
    <row r="62" spans="1:52">
      <c r="A62" s="68" t="s">
        <v>106</v>
      </c>
      <c r="B62" s="71">
        <v>12</v>
      </c>
      <c r="C62" s="71">
        <v>15</v>
      </c>
      <c r="D62" s="71">
        <v>12</v>
      </c>
      <c r="E62" s="71">
        <v>18</v>
      </c>
      <c r="F62" s="71">
        <v>14</v>
      </c>
      <c r="G62" s="71">
        <v>15</v>
      </c>
      <c r="H62" s="71">
        <v>20</v>
      </c>
      <c r="I62" s="71">
        <v>10</v>
      </c>
      <c r="J62" s="71">
        <v>18</v>
      </c>
      <c r="K62" s="71">
        <v>13</v>
      </c>
      <c r="L62" s="71">
        <v>15</v>
      </c>
      <c r="M62" s="71">
        <v>22</v>
      </c>
      <c r="N62" s="71">
        <v>14</v>
      </c>
      <c r="O62" s="71">
        <v>13</v>
      </c>
      <c r="P62" s="71">
        <v>12</v>
      </c>
      <c r="Q62" s="106">
        <v>12</v>
      </c>
      <c r="R62" s="106">
        <v>7</v>
      </c>
      <c r="S62" s="431"/>
      <c r="T62" s="187"/>
      <c r="U62" s="294"/>
      <c r="V62" s="258"/>
      <c r="W62" s="258"/>
      <c r="X62" s="258"/>
      <c r="Y62" s="258"/>
      <c r="Z62" s="258"/>
      <c r="AA62" s="258"/>
      <c r="AB62" s="258"/>
      <c r="AC62" s="258"/>
      <c r="AD62" s="258"/>
      <c r="AE62" s="258"/>
      <c r="AF62" s="258"/>
      <c r="AG62" s="258"/>
      <c r="AH62" s="258"/>
      <c r="AI62" s="258"/>
      <c r="AK62" s="257"/>
      <c r="AL62" s="257"/>
      <c r="AM62" s="257"/>
      <c r="AN62" s="257"/>
      <c r="AO62" s="257"/>
      <c r="AP62" s="257"/>
      <c r="AQ62" s="257"/>
      <c r="AR62" s="257"/>
      <c r="AS62" s="257"/>
      <c r="AT62" s="257"/>
      <c r="AU62" s="257"/>
      <c r="AV62" s="257"/>
      <c r="AW62" s="257"/>
      <c r="AX62" s="257"/>
      <c r="AY62" s="257"/>
      <c r="AZ62" s="257"/>
    </row>
    <row r="63" spans="1:52">
      <c r="A63" s="68" t="s">
        <v>107</v>
      </c>
      <c r="B63" s="71">
        <v>2</v>
      </c>
      <c r="C63" s="71">
        <v>8</v>
      </c>
      <c r="D63" s="71">
        <v>3</v>
      </c>
      <c r="E63" s="71">
        <v>2</v>
      </c>
      <c r="F63" s="71">
        <v>4</v>
      </c>
      <c r="G63" s="71">
        <v>4</v>
      </c>
      <c r="H63" s="71">
        <v>5</v>
      </c>
      <c r="I63" s="71">
        <v>7</v>
      </c>
      <c r="J63" s="71">
        <v>5</v>
      </c>
      <c r="K63" s="71">
        <v>3</v>
      </c>
      <c r="L63" s="71">
        <v>2</v>
      </c>
      <c r="M63" s="71">
        <v>6</v>
      </c>
      <c r="N63" s="71">
        <v>3</v>
      </c>
      <c r="O63" s="71">
        <v>3</v>
      </c>
      <c r="P63" s="71">
        <v>5</v>
      </c>
      <c r="Q63" s="106">
        <v>5</v>
      </c>
      <c r="R63" s="106">
        <v>3</v>
      </c>
      <c r="S63" s="431"/>
      <c r="T63" s="187"/>
      <c r="U63" s="294"/>
      <c r="V63" s="258"/>
      <c r="W63" s="258"/>
      <c r="X63" s="258"/>
      <c r="Y63" s="258"/>
      <c r="Z63" s="258"/>
      <c r="AA63" s="258"/>
      <c r="AB63" s="258"/>
      <c r="AC63" s="258"/>
      <c r="AD63" s="258"/>
      <c r="AE63" s="258"/>
      <c r="AF63" s="258"/>
      <c r="AG63" s="258"/>
      <c r="AH63" s="258"/>
      <c r="AI63" s="258"/>
      <c r="AK63" s="257"/>
      <c r="AL63" s="257"/>
      <c r="AM63" s="257"/>
      <c r="AN63" s="257"/>
      <c r="AO63" s="257"/>
      <c r="AP63" s="257"/>
      <c r="AQ63" s="257"/>
      <c r="AR63" s="257"/>
      <c r="AS63" s="257"/>
      <c r="AT63" s="257"/>
      <c r="AU63" s="257"/>
      <c r="AV63" s="257"/>
      <c r="AW63" s="257"/>
      <c r="AX63" s="257"/>
      <c r="AY63" s="257"/>
      <c r="AZ63" s="257"/>
    </row>
    <row r="64" spans="1:52">
      <c r="A64" s="68" t="s">
        <v>108</v>
      </c>
      <c r="B64" s="71">
        <v>67</v>
      </c>
      <c r="C64" s="71">
        <v>68</v>
      </c>
      <c r="D64" s="71">
        <v>42</v>
      </c>
      <c r="E64" s="71">
        <v>60</v>
      </c>
      <c r="F64" s="71">
        <v>54</v>
      </c>
      <c r="G64" s="71">
        <v>46</v>
      </c>
      <c r="H64" s="71">
        <v>51</v>
      </c>
      <c r="I64" s="71">
        <v>56</v>
      </c>
      <c r="J64" s="71">
        <v>67</v>
      </c>
      <c r="K64" s="71">
        <v>61</v>
      </c>
      <c r="L64" s="71">
        <v>47</v>
      </c>
      <c r="M64" s="71">
        <v>53</v>
      </c>
      <c r="N64" s="71">
        <v>61</v>
      </c>
      <c r="O64" s="71">
        <v>67</v>
      </c>
      <c r="P64" s="71">
        <v>79</v>
      </c>
      <c r="Q64" s="106">
        <v>58</v>
      </c>
      <c r="R64" s="106">
        <v>57</v>
      </c>
      <c r="S64" s="431"/>
      <c r="T64" s="187"/>
      <c r="U64" s="294"/>
      <c r="V64" s="258"/>
      <c r="W64" s="258"/>
      <c r="X64" s="258"/>
      <c r="Y64" s="258"/>
      <c r="Z64" s="258"/>
      <c r="AA64" s="258"/>
      <c r="AB64" s="258"/>
      <c r="AC64" s="258"/>
      <c r="AD64" s="258"/>
      <c r="AE64" s="258"/>
      <c r="AF64" s="258"/>
      <c r="AG64" s="258"/>
      <c r="AH64" s="258"/>
      <c r="AI64" s="258"/>
      <c r="AK64" s="257"/>
      <c r="AL64" s="257"/>
      <c r="AM64" s="257"/>
      <c r="AN64" s="257"/>
      <c r="AO64" s="257"/>
      <c r="AP64" s="257"/>
      <c r="AQ64" s="257"/>
      <c r="AR64" s="257"/>
      <c r="AS64" s="257"/>
      <c r="AT64" s="257"/>
      <c r="AU64" s="257"/>
      <c r="AV64" s="257"/>
      <c r="AW64" s="257"/>
      <c r="AX64" s="257"/>
      <c r="AY64" s="257"/>
      <c r="AZ64" s="257"/>
    </row>
    <row r="65" spans="1:52">
      <c r="A65" s="68" t="s">
        <v>109</v>
      </c>
      <c r="B65" s="71">
        <v>7</v>
      </c>
      <c r="C65" s="71">
        <v>6</v>
      </c>
      <c r="D65" s="71">
        <v>9</v>
      </c>
      <c r="E65" s="71">
        <v>8</v>
      </c>
      <c r="F65" s="71">
        <v>9</v>
      </c>
      <c r="G65" s="71">
        <v>4</v>
      </c>
      <c r="H65" s="71">
        <v>9</v>
      </c>
      <c r="I65" s="71">
        <v>2</v>
      </c>
      <c r="J65" s="71">
        <v>6</v>
      </c>
      <c r="K65" s="71">
        <v>9</v>
      </c>
      <c r="L65" s="71">
        <v>1</v>
      </c>
      <c r="M65" s="71">
        <v>5</v>
      </c>
      <c r="N65" s="71">
        <v>7</v>
      </c>
      <c r="O65" s="71">
        <v>8</v>
      </c>
      <c r="P65" s="71">
        <v>8</v>
      </c>
      <c r="Q65" s="106">
        <v>5</v>
      </c>
      <c r="R65" s="106">
        <v>4</v>
      </c>
      <c r="S65" s="431"/>
      <c r="T65" s="187"/>
      <c r="U65" s="294"/>
      <c r="V65" s="258"/>
      <c r="W65" s="258"/>
      <c r="X65" s="258"/>
      <c r="Y65" s="258"/>
      <c r="Z65" s="258"/>
      <c r="AA65" s="258"/>
      <c r="AB65" s="258"/>
      <c r="AC65" s="258"/>
      <c r="AD65" s="258"/>
      <c r="AE65" s="258"/>
      <c r="AF65" s="258"/>
      <c r="AG65" s="258"/>
      <c r="AH65" s="258"/>
      <c r="AI65" s="258"/>
      <c r="AK65" s="257"/>
      <c r="AL65" s="257"/>
      <c r="AM65" s="257"/>
      <c r="AN65" s="257"/>
      <c r="AO65" s="257"/>
      <c r="AP65" s="257"/>
      <c r="AQ65" s="257"/>
      <c r="AR65" s="257"/>
      <c r="AS65" s="257"/>
      <c r="AT65" s="257"/>
      <c r="AU65" s="257"/>
      <c r="AV65" s="257"/>
      <c r="AW65" s="257"/>
      <c r="AX65" s="257"/>
      <c r="AY65" s="257"/>
      <c r="AZ65" s="257"/>
    </row>
    <row r="66" spans="1:52">
      <c r="A66" s="68" t="s">
        <v>110</v>
      </c>
      <c r="B66" s="71">
        <v>44</v>
      </c>
      <c r="C66" s="71">
        <v>36</v>
      </c>
      <c r="D66" s="71">
        <v>24</v>
      </c>
      <c r="E66" s="71">
        <v>30</v>
      </c>
      <c r="F66" s="71">
        <v>33</v>
      </c>
      <c r="G66" s="71">
        <v>27</v>
      </c>
      <c r="H66" s="71">
        <v>36</v>
      </c>
      <c r="I66" s="71">
        <v>33</v>
      </c>
      <c r="J66" s="71">
        <v>35</v>
      </c>
      <c r="K66" s="71">
        <v>22</v>
      </c>
      <c r="L66" s="71">
        <v>45</v>
      </c>
      <c r="M66" s="71">
        <v>30</v>
      </c>
      <c r="N66" s="71">
        <v>38</v>
      </c>
      <c r="O66" s="71">
        <v>30</v>
      </c>
      <c r="P66" s="71">
        <v>32</v>
      </c>
      <c r="Q66" s="106">
        <v>37</v>
      </c>
      <c r="R66" s="106">
        <v>28</v>
      </c>
      <c r="S66" s="431"/>
      <c r="T66" s="187"/>
      <c r="U66" s="294"/>
      <c r="V66" s="258"/>
      <c r="W66" s="258"/>
      <c r="X66" s="258"/>
      <c r="Y66" s="258"/>
      <c r="Z66" s="258"/>
      <c r="AA66" s="258"/>
      <c r="AB66" s="258"/>
      <c r="AC66" s="258"/>
      <c r="AD66" s="258"/>
      <c r="AE66" s="258"/>
      <c r="AF66" s="258"/>
      <c r="AG66" s="258"/>
      <c r="AH66" s="258"/>
      <c r="AI66" s="258"/>
      <c r="AK66" s="257"/>
      <c r="AL66" s="257"/>
      <c r="AM66" s="257"/>
      <c r="AN66" s="257"/>
      <c r="AO66" s="257"/>
      <c r="AP66" s="257"/>
      <c r="AQ66" s="257"/>
      <c r="AR66" s="257"/>
      <c r="AS66" s="257"/>
      <c r="AT66" s="257"/>
      <c r="AU66" s="257"/>
      <c r="AV66" s="257"/>
      <c r="AW66" s="257"/>
      <c r="AX66" s="257"/>
      <c r="AY66" s="257"/>
      <c r="AZ66" s="257"/>
    </row>
    <row r="67" spans="1:52">
      <c r="A67" s="397" t="s">
        <v>69</v>
      </c>
      <c r="B67" s="34">
        <v>0</v>
      </c>
      <c r="C67" s="34">
        <v>1</v>
      </c>
      <c r="D67" s="34">
        <v>0</v>
      </c>
      <c r="E67" s="34">
        <v>1</v>
      </c>
      <c r="F67" s="34">
        <v>0</v>
      </c>
      <c r="G67" s="34">
        <v>1</v>
      </c>
      <c r="H67" s="34">
        <v>1</v>
      </c>
      <c r="I67" s="34">
        <v>1</v>
      </c>
      <c r="J67" s="34">
        <v>1</v>
      </c>
      <c r="K67" s="34">
        <v>1</v>
      </c>
      <c r="L67" s="34">
        <v>4</v>
      </c>
      <c r="M67" s="34">
        <v>1</v>
      </c>
      <c r="N67" s="34">
        <v>0</v>
      </c>
      <c r="O67" s="34">
        <v>2</v>
      </c>
      <c r="P67" s="34">
        <v>5</v>
      </c>
      <c r="Q67" s="107">
        <v>2</v>
      </c>
      <c r="R67" s="107">
        <v>4</v>
      </c>
      <c r="S67" s="431"/>
      <c r="T67" s="294"/>
      <c r="U67" s="294"/>
      <c r="V67" s="258"/>
      <c r="W67" s="258"/>
      <c r="X67" s="258"/>
      <c r="Y67" s="258"/>
      <c r="Z67" s="258"/>
      <c r="AA67" s="258"/>
      <c r="AB67" s="258"/>
      <c r="AC67" s="258"/>
      <c r="AD67" s="258"/>
      <c r="AE67" s="258"/>
      <c r="AF67" s="258"/>
      <c r="AG67" s="258"/>
      <c r="AH67" s="258"/>
      <c r="AI67" s="258"/>
      <c r="AK67" s="257"/>
      <c r="AL67" s="257"/>
      <c r="AM67" s="257"/>
      <c r="AN67" s="257"/>
      <c r="AO67" s="257"/>
      <c r="AP67" s="257"/>
      <c r="AQ67" s="257"/>
      <c r="AR67" s="257"/>
      <c r="AS67" s="257"/>
      <c r="AT67" s="257"/>
      <c r="AU67" s="257"/>
      <c r="AV67" s="257"/>
      <c r="AW67" s="257"/>
      <c r="AX67" s="257"/>
      <c r="AY67" s="257"/>
      <c r="AZ67" s="257"/>
    </row>
    <row r="68" spans="1:52">
      <c r="A68" s="68"/>
      <c r="B68" s="68"/>
      <c r="C68" s="68"/>
      <c r="D68" s="68"/>
      <c r="E68" s="68"/>
      <c r="F68" s="68"/>
      <c r="G68" s="68"/>
      <c r="H68" s="68"/>
      <c r="I68" s="68"/>
      <c r="J68" s="68"/>
      <c r="K68" s="68"/>
      <c r="L68" s="68"/>
      <c r="M68" s="68"/>
      <c r="N68" s="68"/>
      <c r="O68" s="68"/>
      <c r="P68" s="68"/>
      <c r="Q68" s="68"/>
      <c r="R68" s="68"/>
      <c r="T68" s="428"/>
    </row>
    <row r="69" spans="1:52">
      <c r="B69" s="187"/>
      <c r="C69" s="187"/>
      <c r="D69" s="187"/>
      <c r="E69" s="187"/>
      <c r="F69" s="187"/>
      <c r="G69" s="187"/>
      <c r="H69" s="187"/>
      <c r="I69" s="187"/>
      <c r="J69" s="187"/>
      <c r="K69" s="187"/>
      <c r="L69" s="187"/>
      <c r="M69" s="187"/>
      <c r="N69" s="187"/>
      <c r="O69" s="187"/>
      <c r="P69" s="187"/>
      <c r="Q69" s="187"/>
      <c r="R69" s="187"/>
      <c r="T69" s="428"/>
    </row>
    <row r="70" spans="1:52" ht="30" customHeight="1">
      <c r="A70" s="625" t="str">
        <f>Contents!E9</f>
        <v xml:space="preserve">Table 5: Perinatal death rate, by sex, ethnic group, maternal age group, deprivation quintile of residence, gestational age, birthweight and district health board, 1996−2012
</v>
      </c>
      <c r="B70" s="625"/>
      <c r="C70" s="625"/>
      <c r="D70" s="625"/>
      <c r="E70" s="625"/>
      <c r="F70" s="625"/>
      <c r="G70" s="625"/>
      <c r="H70" s="625"/>
      <c r="I70" s="625"/>
      <c r="J70" s="625"/>
      <c r="K70" s="625"/>
      <c r="L70" s="625"/>
      <c r="M70" s="625"/>
      <c r="N70" s="625"/>
      <c r="O70" s="625"/>
      <c r="P70" s="625"/>
      <c r="Q70" s="625"/>
      <c r="R70" s="625"/>
      <c r="T70" s="428"/>
    </row>
    <row r="71" spans="1:52">
      <c r="A71" s="11" t="s">
        <v>74</v>
      </c>
      <c r="B71" s="62">
        <v>1996</v>
      </c>
      <c r="C71" s="62">
        <v>1997</v>
      </c>
      <c r="D71" s="181" t="s">
        <v>354</v>
      </c>
      <c r="E71" s="62">
        <v>1999</v>
      </c>
      <c r="F71" s="62">
        <v>2000</v>
      </c>
      <c r="G71" s="62">
        <v>2001</v>
      </c>
      <c r="H71" s="62">
        <v>2002</v>
      </c>
      <c r="I71" s="62">
        <v>2003</v>
      </c>
      <c r="J71" s="62">
        <v>2004</v>
      </c>
      <c r="K71" s="62">
        <v>2005</v>
      </c>
      <c r="L71" s="62">
        <v>2006</v>
      </c>
      <c r="M71" s="62">
        <v>2007</v>
      </c>
      <c r="N71" s="62">
        <v>2008</v>
      </c>
      <c r="O71" s="62">
        <v>2009</v>
      </c>
      <c r="P71" s="62">
        <v>2010</v>
      </c>
      <c r="Q71" s="410">
        <v>2011</v>
      </c>
      <c r="R71" s="62">
        <v>2012</v>
      </c>
      <c r="T71" s="428"/>
      <c r="U71" s="257"/>
      <c r="V71" s="257"/>
      <c r="W71" s="257"/>
      <c r="X71" s="257"/>
      <c r="Y71" s="257"/>
      <c r="Z71" s="257"/>
      <c r="AA71" s="257"/>
      <c r="AB71" s="257"/>
      <c r="AC71" s="257"/>
      <c r="AD71" s="257"/>
      <c r="AE71" s="257"/>
      <c r="AF71" s="257"/>
      <c r="AG71" s="257"/>
      <c r="AH71" s="257"/>
      <c r="AI71" s="257"/>
    </row>
    <row r="72" spans="1:52">
      <c r="A72" s="69" t="s">
        <v>117</v>
      </c>
      <c r="B72" s="69"/>
      <c r="C72" s="69"/>
      <c r="D72" s="170"/>
      <c r="E72" s="69"/>
      <c r="F72" s="69"/>
      <c r="G72" s="69"/>
      <c r="H72" s="69"/>
      <c r="I72" s="69"/>
      <c r="J72" s="69"/>
      <c r="K72" s="69"/>
      <c r="L72" s="69"/>
      <c r="M72" s="69"/>
      <c r="N72" s="69"/>
      <c r="O72" s="69"/>
      <c r="P72" s="69"/>
      <c r="Q72" s="170"/>
      <c r="R72" s="69"/>
      <c r="T72" s="428"/>
    </row>
    <row r="73" spans="1:52">
      <c r="A73" s="59" t="s">
        <v>48</v>
      </c>
      <c r="B73" s="60">
        <v>10.181503889369058</v>
      </c>
      <c r="C73" s="60">
        <v>10.179867249028442</v>
      </c>
      <c r="D73" s="60">
        <v>8.2883378615400485</v>
      </c>
      <c r="E73" s="60">
        <v>10.077961589655828</v>
      </c>
      <c r="F73" s="60">
        <v>9.4834649512752112</v>
      </c>
      <c r="G73" s="60">
        <v>9.3621381003691866</v>
      </c>
      <c r="H73" s="60">
        <v>10.472634550587378</v>
      </c>
      <c r="I73" s="60">
        <v>9.3735189313486273</v>
      </c>
      <c r="J73" s="60">
        <v>11.29476118924212</v>
      </c>
      <c r="K73" s="60">
        <v>9.3184508709622857</v>
      </c>
      <c r="L73" s="60">
        <v>8.9975775752681972</v>
      </c>
      <c r="M73" s="60">
        <v>9.2236858153433356</v>
      </c>
      <c r="N73" s="60">
        <v>10.639266634288489</v>
      </c>
      <c r="O73" s="60">
        <v>9.942446720090329</v>
      </c>
      <c r="P73" s="60">
        <v>10.158048181678687</v>
      </c>
      <c r="Q73" s="60">
        <v>9.9322943280531426</v>
      </c>
      <c r="R73" s="433">
        <v>9.7306467359121687</v>
      </c>
      <c r="T73" s="428"/>
      <c r="U73" s="257"/>
      <c r="V73" s="257"/>
      <c r="W73" s="257"/>
      <c r="X73" s="257"/>
      <c r="Y73" s="257"/>
      <c r="Z73" s="257"/>
      <c r="AA73" s="257"/>
      <c r="AB73" s="257"/>
      <c r="AC73" s="257"/>
      <c r="AD73" s="257"/>
      <c r="AE73" s="257"/>
      <c r="AF73" s="257"/>
      <c r="AG73" s="257"/>
      <c r="AH73" s="257"/>
      <c r="AI73" s="257"/>
      <c r="AK73" s="187"/>
      <c r="AL73" s="187"/>
      <c r="AM73" s="187"/>
      <c r="AN73" s="187"/>
      <c r="AO73" s="187"/>
      <c r="AP73" s="187"/>
      <c r="AQ73" s="187"/>
      <c r="AR73" s="187"/>
      <c r="AS73" s="187"/>
      <c r="AT73" s="187"/>
      <c r="AU73" s="187"/>
      <c r="AV73" s="187"/>
      <c r="AW73" s="187"/>
      <c r="AX73" s="187"/>
      <c r="AY73" s="187"/>
      <c r="AZ73" s="187"/>
    </row>
    <row r="74" spans="1:52">
      <c r="A74" s="69" t="s">
        <v>75</v>
      </c>
      <c r="B74" s="69"/>
      <c r="C74" s="69"/>
      <c r="D74" s="170"/>
      <c r="E74" s="69"/>
      <c r="F74" s="69"/>
      <c r="G74" s="69"/>
      <c r="H74" s="69"/>
      <c r="I74" s="69"/>
      <c r="J74" s="69"/>
      <c r="K74" s="69"/>
      <c r="L74" s="69"/>
      <c r="M74" s="69"/>
      <c r="N74" s="69"/>
      <c r="O74" s="69"/>
      <c r="P74" s="69"/>
      <c r="Q74" s="170"/>
      <c r="R74" s="170"/>
      <c r="T74" s="428"/>
      <c r="U74" s="257"/>
      <c r="V74" s="257"/>
      <c r="W74" s="257"/>
      <c r="X74" s="257"/>
      <c r="Y74" s="257"/>
      <c r="Z74" s="257"/>
      <c r="AA74" s="257"/>
      <c r="AB74" s="257"/>
      <c r="AC74" s="257"/>
      <c r="AD74" s="257"/>
      <c r="AE74" s="257"/>
      <c r="AF74" s="257"/>
      <c r="AG74" s="257"/>
      <c r="AH74" s="257"/>
      <c r="AI74" s="257"/>
      <c r="AK74" s="187"/>
      <c r="AL74" s="187"/>
      <c r="AM74" s="187"/>
      <c r="AN74" s="187"/>
      <c r="AO74" s="187"/>
      <c r="AP74" s="187"/>
      <c r="AQ74" s="187"/>
      <c r="AR74" s="187"/>
      <c r="AS74" s="187"/>
      <c r="AT74" s="187"/>
      <c r="AU74" s="187"/>
      <c r="AV74" s="187"/>
      <c r="AW74" s="187"/>
      <c r="AX74" s="187"/>
      <c r="AY74" s="187"/>
      <c r="AZ74" s="187"/>
    </row>
    <row r="75" spans="1:52">
      <c r="A75" s="68" t="s">
        <v>76</v>
      </c>
      <c r="B75" s="70">
        <v>10.548948464691259</v>
      </c>
      <c r="C75" s="70">
        <v>10.399138453254357</v>
      </c>
      <c r="D75" s="70">
        <v>8.3125799286531592</v>
      </c>
      <c r="E75" s="70">
        <v>10.139931048468871</v>
      </c>
      <c r="F75" s="70">
        <v>9.7159687193202195</v>
      </c>
      <c r="G75" s="70">
        <v>9.7637248088950646</v>
      </c>
      <c r="H75" s="70">
        <v>10.706638115631691</v>
      </c>
      <c r="I75" s="70">
        <v>9.2678088984644837</v>
      </c>
      <c r="J75" s="70">
        <v>11.754247333069934</v>
      </c>
      <c r="K75" s="70">
        <v>10.039961689619869</v>
      </c>
      <c r="L75" s="70">
        <v>9.1864363073749349</v>
      </c>
      <c r="M75" s="70">
        <v>9.0527187740370394</v>
      </c>
      <c r="N75" s="70">
        <v>11.059337029609532</v>
      </c>
      <c r="O75" s="70">
        <v>9.9611941210621193</v>
      </c>
      <c r="P75" s="70">
        <v>10.311736305656554</v>
      </c>
      <c r="Q75" s="70">
        <v>9.8686258638939055</v>
      </c>
      <c r="R75" s="433">
        <v>9.7424973372595698</v>
      </c>
      <c r="T75" s="428"/>
      <c r="U75" s="257"/>
      <c r="V75" s="257"/>
      <c r="W75" s="257"/>
      <c r="X75" s="257"/>
      <c r="Y75" s="257"/>
      <c r="Z75" s="257"/>
      <c r="AA75" s="257"/>
      <c r="AB75" s="257"/>
      <c r="AC75" s="257"/>
      <c r="AD75" s="257"/>
      <c r="AE75" s="257"/>
      <c r="AF75" s="257"/>
      <c r="AG75" s="257"/>
      <c r="AH75" s="257"/>
      <c r="AI75" s="257"/>
      <c r="AK75" s="187"/>
      <c r="AL75" s="187"/>
      <c r="AM75" s="187"/>
      <c r="AN75" s="187"/>
      <c r="AO75" s="187"/>
      <c r="AP75" s="187"/>
      <c r="AQ75" s="187"/>
      <c r="AR75" s="187"/>
      <c r="AS75" s="187"/>
      <c r="AT75" s="187"/>
      <c r="AU75" s="187"/>
      <c r="AV75" s="187"/>
      <c r="AW75" s="187"/>
      <c r="AX75" s="187"/>
      <c r="AY75" s="187"/>
      <c r="AZ75" s="187"/>
    </row>
    <row r="76" spans="1:52">
      <c r="A76" s="68" t="s">
        <v>77</v>
      </c>
      <c r="B76" s="70">
        <v>9.7920524141860135</v>
      </c>
      <c r="C76" s="70">
        <v>9.9507735583684944</v>
      </c>
      <c r="D76" s="70">
        <v>8.0872011251758096</v>
      </c>
      <c r="E76" s="70">
        <v>9.7678369195922983</v>
      </c>
      <c r="F76" s="70">
        <v>9.2366302472685451</v>
      </c>
      <c r="G76" s="70">
        <v>8.9112468559108873</v>
      </c>
      <c r="H76" s="70">
        <v>10.117918387084774</v>
      </c>
      <c r="I76" s="70">
        <v>9.3063521263932465</v>
      </c>
      <c r="J76" s="70">
        <v>10.708344884945939</v>
      </c>
      <c r="K76" s="70">
        <v>8.5612283802987754</v>
      </c>
      <c r="L76" s="70">
        <v>8.8000269732627547</v>
      </c>
      <c r="M76" s="70">
        <v>9.3743118688854636</v>
      </c>
      <c r="N76" s="70">
        <v>10.070052539404553</v>
      </c>
      <c r="O76" s="70">
        <v>9.7631706138231031</v>
      </c>
      <c r="P76" s="70">
        <v>9.9323084709306002</v>
      </c>
      <c r="Q76" s="70">
        <v>9.86949963932061</v>
      </c>
      <c r="R76" s="433">
        <v>9.4265514532600161</v>
      </c>
      <c r="T76" s="428"/>
      <c r="U76" s="257"/>
      <c r="V76" s="257"/>
      <c r="W76" s="257"/>
      <c r="X76" s="257"/>
      <c r="Y76" s="257"/>
      <c r="Z76" s="257"/>
      <c r="AA76" s="257"/>
      <c r="AB76" s="257"/>
      <c r="AC76" s="257"/>
      <c r="AD76" s="257"/>
      <c r="AE76" s="257"/>
      <c r="AF76" s="257"/>
      <c r="AG76" s="257"/>
      <c r="AH76" s="257"/>
      <c r="AI76" s="257"/>
      <c r="AK76" s="187"/>
      <c r="AL76" s="187"/>
      <c r="AM76" s="187"/>
      <c r="AN76" s="187"/>
      <c r="AO76" s="187"/>
      <c r="AP76" s="187"/>
      <c r="AQ76" s="187"/>
      <c r="AR76" s="187"/>
      <c r="AS76" s="187"/>
      <c r="AT76" s="187"/>
      <c r="AU76" s="187"/>
      <c r="AV76" s="187"/>
      <c r="AW76" s="187"/>
      <c r="AX76" s="187"/>
      <c r="AY76" s="187"/>
      <c r="AZ76" s="187"/>
    </row>
    <row r="77" spans="1:52">
      <c r="A77" s="69" t="s">
        <v>79</v>
      </c>
      <c r="B77" s="69"/>
      <c r="C77" s="69"/>
      <c r="D77" s="170"/>
      <c r="E77" s="69"/>
      <c r="F77" s="69"/>
      <c r="G77" s="69"/>
      <c r="H77" s="69"/>
      <c r="I77" s="69"/>
      <c r="J77" s="69"/>
      <c r="K77" s="69"/>
      <c r="L77" s="69"/>
      <c r="M77" s="69"/>
      <c r="N77" s="69"/>
      <c r="O77" s="69"/>
      <c r="P77" s="69"/>
      <c r="Q77" s="170"/>
      <c r="R77" s="170"/>
      <c r="T77" s="428"/>
      <c r="AK77" s="187"/>
      <c r="AL77" s="187"/>
      <c r="AM77" s="187"/>
      <c r="AN77" s="187"/>
      <c r="AO77" s="187"/>
      <c r="AP77" s="187"/>
      <c r="AQ77" s="187"/>
      <c r="AR77" s="187"/>
      <c r="AS77" s="187"/>
      <c r="AT77" s="187"/>
      <c r="AU77" s="187"/>
      <c r="AV77" s="187"/>
      <c r="AW77" s="187"/>
      <c r="AX77" s="187"/>
      <c r="AY77" s="187"/>
      <c r="AZ77" s="187"/>
    </row>
    <row r="78" spans="1:52">
      <c r="A78" s="68" t="s">
        <v>80</v>
      </c>
      <c r="B78" s="70">
        <v>10.419250806251551</v>
      </c>
      <c r="C78" s="70">
        <v>11.018445242588422</v>
      </c>
      <c r="D78" s="70">
        <v>8.0355512266390701</v>
      </c>
      <c r="E78" s="70">
        <v>10.038418639236584</v>
      </c>
      <c r="F78" s="70">
        <v>8.7724794786640761</v>
      </c>
      <c r="G78" s="70">
        <v>9.9518057207235415</v>
      </c>
      <c r="H78" s="70">
        <v>10.996334555148284</v>
      </c>
      <c r="I78" s="70">
        <v>9.1225847323408296</v>
      </c>
      <c r="J78" s="70">
        <v>10.623612028089552</v>
      </c>
      <c r="K78" s="70">
        <v>9.3474323771688965</v>
      </c>
      <c r="L78" s="70">
        <v>8.3730730841743384</v>
      </c>
      <c r="M78" s="70">
        <v>8.5799424578709402</v>
      </c>
      <c r="N78" s="70">
        <v>11.56864743655081</v>
      </c>
      <c r="O78" s="70">
        <v>10.848549946294307</v>
      </c>
      <c r="P78" s="70">
        <v>10.816487266999212</v>
      </c>
      <c r="Q78" s="70">
        <v>10.568613419937249</v>
      </c>
      <c r="R78" s="433">
        <v>9.8478561549100974</v>
      </c>
      <c r="T78" s="187"/>
      <c r="U78" s="187"/>
      <c r="V78" s="187"/>
      <c r="W78" s="187"/>
      <c r="X78" s="187"/>
      <c r="Y78" s="187"/>
      <c r="Z78" s="187"/>
      <c r="AA78" s="187"/>
      <c r="AB78" s="187"/>
      <c r="AC78" s="187"/>
      <c r="AD78" s="187"/>
      <c r="AE78" s="187"/>
      <c r="AF78" s="187"/>
      <c r="AG78" s="187"/>
      <c r="AH78" s="187"/>
      <c r="AI78" s="187"/>
      <c r="AK78" s="187"/>
      <c r="AL78" s="187"/>
      <c r="AM78" s="187"/>
      <c r="AN78" s="187"/>
      <c r="AO78" s="187"/>
      <c r="AP78" s="187"/>
      <c r="AQ78" s="187"/>
      <c r="AR78" s="187"/>
      <c r="AS78" s="187"/>
      <c r="AT78" s="187"/>
      <c r="AU78" s="187"/>
      <c r="AV78" s="187"/>
      <c r="AW78" s="187"/>
      <c r="AX78" s="187"/>
      <c r="AY78" s="187"/>
      <c r="AZ78" s="187"/>
    </row>
    <row r="79" spans="1:52">
      <c r="A79" s="68" t="s">
        <v>403</v>
      </c>
      <c r="B79" s="70">
        <v>10.395010395010395</v>
      </c>
      <c r="C79" s="70">
        <v>12.362876545359569</v>
      </c>
      <c r="D79" s="70">
        <v>12.537001567125197</v>
      </c>
      <c r="E79" s="70">
        <v>12.092283214001592</v>
      </c>
      <c r="F79" s="70">
        <v>11.793214862681745</v>
      </c>
      <c r="G79" s="70">
        <v>9.705596894208993</v>
      </c>
      <c r="H79" s="70">
        <v>12.599469496021221</v>
      </c>
      <c r="I79" s="70">
        <v>11.947045527930255</v>
      </c>
      <c r="J79" s="70">
        <v>14.040561622464899</v>
      </c>
      <c r="K79" s="70">
        <v>10.194329404268876</v>
      </c>
      <c r="L79" s="70">
        <v>11.138613861386139</v>
      </c>
      <c r="M79" s="70">
        <v>10.477134362169052</v>
      </c>
      <c r="N79" s="70">
        <v>13.559786330639637</v>
      </c>
      <c r="O79" s="70">
        <v>11.82033096926714</v>
      </c>
      <c r="P79" s="70">
        <v>14.591572344197463</v>
      </c>
      <c r="Q79" s="70">
        <v>10.011123470522802</v>
      </c>
      <c r="R79" s="433">
        <v>10.99214846538187</v>
      </c>
      <c r="T79" s="187"/>
      <c r="U79" s="187"/>
      <c r="V79" s="187"/>
      <c r="W79" s="187"/>
      <c r="X79" s="187"/>
      <c r="Y79" s="187"/>
      <c r="Z79" s="187"/>
      <c r="AA79" s="187"/>
      <c r="AB79" s="187"/>
      <c r="AC79" s="187"/>
      <c r="AD79" s="187"/>
      <c r="AE79" s="187"/>
      <c r="AF79" s="187"/>
      <c r="AG79" s="187"/>
      <c r="AH79" s="187"/>
      <c r="AI79" s="187"/>
      <c r="AK79" s="187"/>
      <c r="AL79" s="187"/>
      <c r="AM79" s="187"/>
      <c r="AN79" s="187"/>
      <c r="AO79" s="187"/>
      <c r="AP79" s="187"/>
      <c r="AQ79" s="187"/>
      <c r="AR79" s="187"/>
      <c r="AS79" s="187"/>
      <c r="AT79" s="187"/>
      <c r="AU79" s="187"/>
      <c r="AV79" s="187"/>
      <c r="AW79" s="187"/>
      <c r="AX79" s="187"/>
      <c r="AY79" s="187"/>
      <c r="AZ79" s="187"/>
    </row>
    <row r="80" spans="1:52" s="531" customFormat="1">
      <c r="A80" s="532" t="s">
        <v>551</v>
      </c>
      <c r="B80" s="70">
        <v>7.0339976553341153</v>
      </c>
      <c r="C80" s="70">
        <v>7.3202614379084965</v>
      </c>
      <c r="D80" s="70">
        <v>7.8431372549019605</v>
      </c>
      <c r="E80" s="70">
        <v>9.2338407786373846</v>
      </c>
      <c r="F80" s="70">
        <v>8.46063454759107</v>
      </c>
      <c r="G80" s="70">
        <v>10.066290203780998</v>
      </c>
      <c r="H80" s="70">
        <v>7.9982706441850402</v>
      </c>
      <c r="I80" s="70">
        <v>12.139605462822459</v>
      </c>
      <c r="J80" s="70">
        <v>12.798036465638148</v>
      </c>
      <c r="K80" s="70">
        <v>9.9331768105472289</v>
      </c>
      <c r="L80" s="70">
        <v>10.853568800588668</v>
      </c>
      <c r="M80" s="70">
        <v>8.24133105271342</v>
      </c>
      <c r="N80" s="70">
        <v>10.728316711997582</v>
      </c>
      <c r="O80" s="70">
        <v>9.1055955353208979</v>
      </c>
      <c r="P80" s="70">
        <v>9.7242573597975213</v>
      </c>
      <c r="Q80" s="70">
        <v>10.029031406703616</v>
      </c>
      <c r="R80" s="433">
        <v>11.048452065830361</v>
      </c>
      <c r="S80" s="187"/>
      <c r="T80" s="187"/>
      <c r="U80" s="187"/>
      <c r="V80" s="187"/>
      <c r="W80" s="187"/>
      <c r="X80" s="187"/>
      <c r="Y80" s="187"/>
      <c r="Z80" s="187"/>
      <c r="AA80" s="187"/>
      <c r="AB80" s="187"/>
      <c r="AC80" s="187"/>
      <c r="AD80" s="187"/>
      <c r="AE80" s="187"/>
      <c r="AF80" s="187"/>
      <c r="AG80" s="187"/>
      <c r="AH80" s="187"/>
      <c r="AI80" s="187"/>
      <c r="AK80" s="187"/>
      <c r="AL80" s="187"/>
      <c r="AM80" s="187"/>
      <c r="AN80" s="187"/>
      <c r="AO80" s="187"/>
      <c r="AP80" s="187"/>
      <c r="AQ80" s="187"/>
      <c r="AR80" s="187"/>
      <c r="AS80" s="187"/>
      <c r="AT80" s="187"/>
      <c r="AU80" s="187"/>
      <c r="AV80" s="187"/>
      <c r="AW80" s="187"/>
      <c r="AX80" s="187"/>
      <c r="AY80" s="187"/>
      <c r="AZ80" s="187"/>
    </row>
    <row r="81" spans="1:52">
      <c r="A81" s="532" t="s">
        <v>552</v>
      </c>
      <c r="B81" s="70">
        <v>10.355847827423021</v>
      </c>
      <c r="C81" s="70">
        <v>9.7017942100189689</v>
      </c>
      <c r="D81" s="70">
        <v>7.7116825771945647</v>
      </c>
      <c r="E81" s="70">
        <v>9.8029854546611919</v>
      </c>
      <c r="F81" s="70">
        <v>9.528731548176621</v>
      </c>
      <c r="G81" s="70">
        <v>8.8877184897462058</v>
      </c>
      <c r="H81" s="70">
        <v>10.156624033923809</v>
      </c>
      <c r="I81" s="70">
        <v>8.4797092671108416</v>
      </c>
      <c r="J81" s="70">
        <v>10.802469135802468</v>
      </c>
      <c r="K81" s="70">
        <v>9.0072190211272272</v>
      </c>
      <c r="L81" s="70">
        <v>8.5856450616280195</v>
      </c>
      <c r="M81" s="70">
        <v>9.5299381013666711</v>
      </c>
      <c r="N81" s="70">
        <v>9.3980894673385489</v>
      </c>
      <c r="O81" s="70">
        <v>9.1501589238128869</v>
      </c>
      <c r="P81" s="70">
        <v>8.8221192264663575</v>
      </c>
      <c r="Q81" s="70">
        <v>9.4991073533870054</v>
      </c>
      <c r="R81" s="433">
        <v>8.950337814306609</v>
      </c>
      <c r="T81" s="187"/>
      <c r="U81" s="187"/>
      <c r="V81" s="187"/>
      <c r="W81" s="187"/>
      <c r="X81" s="187"/>
      <c r="Y81" s="187"/>
      <c r="Z81" s="187"/>
      <c r="AA81" s="187"/>
      <c r="AB81" s="187"/>
      <c r="AC81" s="187"/>
      <c r="AD81" s="187"/>
      <c r="AE81" s="187"/>
      <c r="AF81" s="187"/>
      <c r="AG81" s="187"/>
      <c r="AH81" s="187"/>
      <c r="AI81" s="187"/>
      <c r="AK81" s="187"/>
      <c r="AL81" s="187"/>
      <c r="AM81" s="187"/>
      <c r="AN81" s="187"/>
      <c r="AO81" s="187"/>
      <c r="AP81" s="187"/>
      <c r="AQ81" s="187"/>
      <c r="AR81" s="187"/>
      <c r="AS81" s="187"/>
      <c r="AT81" s="187"/>
      <c r="AU81" s="187"/>
      <c r="AV81" s="187"/>
      <c r="AW81" s="187"/>
      <c r="AX81" s="187"/>
      <c r="AY81" s="187"/>
      <c r="AZ81" s="187"/>
    </row>
    <row r="82" spans="1:52">
      <c r="A82" s="69" t="s">
        <v>187</v>
      </c>
      <c r="B82" s="69"/>
      <c r="C82" s="69"/>
      <c r="D82" s="170"/>
      <c r="E82" s="69"/>
      <c r="F82" s="69"/>
      <c r="G82" s="69"/>
      <c r="H82" s="69"/>
      <c r="I82" s="69"/>
      <c r="J82" s="69"/>
      <c r="K82" s="69"/>
      <c r="L82" s="69"/>
      <c r="M82" s="69"/>
      <c r="N82" s="69"/>
      <c r="O82" s="69"/>
      <c r="P82" s="69"/>
      <c r="Q82" s="170"/>
      <c r="R82" s="170"/>
      <c r="T82" s="428"/>
      <c r="AK82" s="187"/>
      <c r="AL82" s="187"/>
      <c r="AM82" s="187"/>
      <c r="AN82" s="187"/>
      <c r="AO82" s="187"/>
      <c r="AP82" s="187"/>
      <c r="AQ82" s="187"/>
      <c r="AR82" s="187"/>
      <c r="AS82" s="187"/>
      <c r="AT82" s="187"/>
      <c r="AU82" s="187"/>
      <c r="AV82" s="187"/>
      <c r="AW82" s="187"/>
      <c r="AX82" s="187"/>
      <c r="AY82" s="187"/>
      <c r="AZ82" s="187"/>
    </row>
    <row r="83" spans="1:52">
      <c r="A83" s="68" t="s">
        <v>82</v>
      </c>
      <c r="B83" s="70">
        <v>11.011235955056179</v>
      </c>
      <c r="C83" s="70">
        <v>12.390177968010812</v>
      </c>
      <c r="D83" s="70">
        <v>7.8846587069159728</v>
      </c>
      <c r="E83" s="70">
        <v>14.002036659877801</v>
      </c>
      <c r="F83" s="70">
        <v>10.90909090909091</v>
      </c>
      <c r="G83" s="70">
        <v>12.591815320041974</v>
      </c>
      <c r="H83" s="70">
        <v>13.093289689034371</v>
      </c>
      <c r="I83" s="70">
        <v>13.051422605063951</v>
      </c>
      <c r="J83" s="70">
        <v>17.378711078928312</v>
      </c>
      <c r="K83" s="70">
        <v>13.078000934142924</v>
      </c>
      <c r="L83" s="70">
        <v>10.707115770689271</v>
      </c>
      <c r="M83" s="70">
        <v>9.8270440251572317</v>
      </c>
      <c r="N83" s="70">
        <v>15.636634400595682</v>
      </c>
      <c r="O83" s="70">
        <v>14.834935227747597</v>
      </c>
      <c r="P83" s="70">
        <v>11.221406991799741</v>
      </c>
      <c r="Q83" s="70">
        <v>13.905830690412296</v>
      </c>
      <c r="R83" s="433">
        <v>13.768485466598673</v>
      </c>
      <c r="T83" s="187"/>
      <c r="U83" s="187"/>
      <c r="V83" s="187"/>
      <c r="W83" s="187"/>
      <c r="X83" s="187"/>
      <c r="Y83" s="187"/>
      <c r="Z83" s="187"/>
      <c r="AA83" s="187"/>
      <c r="AB83" s="187"/>
      <c r="AC83" s="187"/>
      <c r="AD83" s="187"/>
      <c r="AE83" s="187"/>
      <c r="AF83" s="187"/>
      <c r="AG83" s="187"/>
      <c r="AH83" s="187"/>
      <c r="AI83" s="187"/>
      <c r="AK83" s="187"/>
      <c r="AL83" s="187"/>
      <c r="AM83" s="187"/>
      <c r="AN83" s="187"/>
      <c r="AO83" s="187"/>
      <c r="AP83" s="187"/>
      <c r="AQ83" s="187"/>
      <c r="AR83" s="187"/>
      <c r="AS83" s="187"/>
      <c r="AT83" s="187"/>
      <c r="AU83" s="187"/>
      <c r="AV83" s="187"/>
      <c r="AW83" s="187"/>
      <c r="AX83" s="187"/>
      <c r="AY83" s="187"/>
      <c r="AZ83" s="187"/>
    </row>
    <row r="84" spans="1:52">
      <c r="A84" s="68" t="s">
        <v>83</v>
      </c>
      <c r="B84" s="70">
        <v>10.95080827394403</v>
      </c>
      <c r="C84" s="70">
        <v>12.172798828482518</v>
      </c>
      <c r="D84" s="70">
        <v>9.5185795350540001</v>
      </c>
      <c r="E84" s="70">
        <v>10.445407962160031</v>
      </c>
      <c r="F84" s="70">
        <v>9.1045522761380688</v>
      </c>
      <c r="G84" s="70">
        <v>10.109179134654266</v>
      </c>
      <c r="H84" s="70">
        <v>9.7924427887174019</v>
      </c>
      <c r="I84" s="70">
        <v>11.739040099729898</v>
      </c>
      <c r="J84" s="70">
        <v>11.516689439781379</v>
      </c>
      <c r="K84" s="70">
        <v>9.0188305252725485</v>
      </c>
      <c r="L84" s="70">
        <v>9.4216417910447756</v>
      </c>
      <c r="M84" s="70">
        <v>9.730668983492615</v>
      </c>
      <c r="N84" s="70">
        <v>11.431453307556527</v>
      </c>
      <c r="O84" s="70">
        <v>10.529891304347826</v>
      </c>
      <c r="P84" s="70">
        <v>12.266403227134273</v>
      </c>
      <c r="Q84" s="70">
        <v>10.181382614647502</v>
      </c>
      <c r="R84" s="433">
        <v>9.992247394263071</v>
      </c>
      <c r="T84" s="187"/>
      <c r="U84" s="187"/>
      <c r="V84" s="187"/>
      <c r="W84" s="187"/>
      <c r="X84" s="187"/>
      <c r="Y84" s="187"/>
      <c r="Z84" s="187"/>
      <c r="AA84" s="187"/>
      <c r="AB84" s="187"/>
      <c r="AC84" s="187"/>
      <c r="AD84" s="187"/>
      <c r="AE84" s="187"/>
      <c r="AF84" s="187"/>
      <c r="AG84" s="187"/>
      <c r="AH84" s="187"/>
      <c r="AI84" s="187"/>
      <c r="AK84" s="187"/>
      <c r="AL84" s="187"/>
      <c r="AM84" s="187"/>
      <c r="AN84" s="187"/>
      <c r="AO84" s="187"/>
      <c r="AP84" s="187"/>
      <c r="AQ84" s="187"/>
      <c r="AR84" s="187"/>
      <c r="AS84" s="187"/>
      <c r="AT84" s="187"/>
      <c r="AU84" s="187"/>
      <c r="AV84" s="187"/>
      <c r="AW84" s="187"/>
      <c r="AX84" s="187"/>
      <c r="AY84" s="187"/>
      <c r="AZ84" s="187"/>
    </row>
    <row r="85" spans="1:52">
      <c r="A85" s="68" t="s">
        <v>84</v>
      </c>
      <c r="B85" s="70">
        <v>9.8970479494909274</v>
      </c>
      <c r="C85" s="70">
        <v>8.9233978444779236</v>
      </c>
      <c r="D85" s="70">
        <v>6.431799745045776</v>
      </c>
      <c r="E85" s="70">
        <v>10.018597396364509</v>
      </c>
      <c r="F85" s="70">
        <v>8.3839079021460314</v>
      </c>
      <c r="G85" s="70">
        <v>9.0125391849529777</v>
      </c>
      <c r="H85" s="70">
        <v>9.1461236155769914</v>
      </c>
      <c r="I85" s="70">
        <v>8.8738643566448339</v>
      </c>
      <c r="J85" s="70">
        <v>9.610697123755136</v>
      </c>
      <c r="K85" s="70">
        <v>8.204838025180365</v>
      </c>
      <c r="L85" s="70">
        <v>9.1160220994475143</v>
      </c>
      <c r="M85" s="70">
        <v>9.2307692307692317</v>
      </c>
      <c r="N85" s="70">
        <v>9.5499656700580502</v>
      </c>
      <c r="O85" s="70">
        <v>8.766316867161505</v>
      </c>
      <c r="P85" s="70">
        <v>8.9313212195873106</v>
      </c>
      <c r="Q85" s="70">
        <v>8.7044920261770127</v>
      </c>
      <c r="R85" s="433">
        <v>8.0872672559714136</v>
      </c>
      <c r="T85" s="187"/>
      <c r="U85" s="187"/>
      <c r="V85" s="187"/>
      <c r="W85" s="187"/>
      <c r="X85" s="187"/>
      <c r="Y85" s="187"/>
      <c r="Z85" s="187"/>
      <c r="AA85" s="187"/>
      <c r="AB85" s="187"/>
      <c r="AC85" s="187"/>
      <c r="AD85" s="187"/>
      <c r="AE85" s="187"/>
      <c r="AF85" s="187"/>
      <c r="AG85" s="187"/>
      <c r="AH85" s="187"/>
      <c r="AI85" s="187"/>
      <c r="AK85" s="187"/>
      <c r="AL85" s="187"/>
      <c r="AM85" s="187"/>
      <c r="AN85" s="187"/>
      <c r="AO85" s="187"/>
      <c r="AP85" s="187"/>
      <c r="AQ85" s="187"/>
      <c r="AR85" s="187"/>
      <c r="AS85" s="187"/>
      <c r="AT85" s="187"/>
      <c r="AU85" s="187"/>
      <c r="AV85" s="187"/>
      <c r="AW85" s="187"/>
      <c r="AX85" s="187"/>
      <c r="AY85" s="187"/>
      <c r="AZ85" s="187"/>
    </row>
    <row r="86" spans="1:52">
      <c r="A86" s="68" t="s">
        <v>85</v>
      </c>
      <c r="B86" s="70">
        <v>9.1457837936711179</v>
      </c>
      <c r="C86" s="70">
        <v>8.8706316604155511</v>
      </c>
      <c r="D86" s="70">
        <v>8.2157528130023216</v>
      </c>
      <c r="E86" s="70">
        <v>8.4417461694131255</v>
      </c>
      <c r="F86" s="70">
        <v>9.371586270338641</v>
      </c>
      <c r="G86" s="70">
        <v>7.8813166434863247</v>
      </c>
      <c r="H86" s="70">
        <v>9.8952270081490106</v>
      </c>
      <c r="I86" s="70">
        <v>7.2068014188390288</v>
      </c>
      <c r="J86" s="70">
        <v>10.079232469142456</v>
      </c>
      <c r="K86" s="70">
        <v>8.8635990589265194</v>
      </c>
      <c r="L86" s="70">
        <v>8.1841151268812471</v>
      </c>
      <c r="M86" s="70">
        <v>7.9643198470850596</v>
      </c>
      <c r="N86" s="70">
        <v>9.7504544703354803</v>
      </c>
      <c r="O86" s="70">
        <v>8.5883289728131036</v>
      </c>
      <c r="P86" s="70">
        <v>7.8437917222963955</v>
      </c>
      <c r="Q86" s="70">
        <v>8.5866391894212608</v>
      </c>
      <c r="R86" s="433">
        <v>8.3370887787291572</v>
      </c>
      <c r="T86" s="187"/>
      <c r="U86" s="187"/>
      <c r="V86" s="187"/>
      <c r="W86" s="187"/>
      <c r="X86" s="187"/>
      <c r="Y86" s="187"/>
      <c r="Z86" s="187"/>
      <c r="AA86" s="187"/>
      <c r="AB86" s="187"/>
      <c r="AC86" s="187"/>
      <c r="AD86" s="187"/>
      <c r="AE86" s="187"/>
      <c r="AF86" s="187"/>
      <c r="AG86" s="187"/>
      <c r="AH86" s="187"/>
      <c r="AI86" s="187"/>
      <c r="AK86" s="187"/>
      <c r="AL86" s="187"/>
      <c r="AM86" s="187"/>
      <c r="AN86" s="187"/>
      <c r="AO86" s="187"/>
      <c r="AP86" s="187"/>
      <c r="AQ86" s="187"/>
      <c r="AR86" s="187"/>
      <c r="AS86" s="187"/>
      <c r="AT86" s="187"/>
      <c r="AU86" s="187"/>
      <c r="AV86" s="187"/>
      <c r="AW86" s="187"/>
      <c r="AX86" s="187"/>
      <c r="AY86" s="187"/>
      <c r="AZ86" s="187"/>
    </row>
    <row r="87" spans="1:52">
      <c r="A87" s="68" t="s">
        <v>86</v>
      </c>
      <c r="B87" s="70">
        <v>9.160756501182032</v>
      </c>
      <c r="C87" s="70">
        <v>10.455764075067025</v>
      </c>
      <c r="D87" s="70">
        <v>8.5790884718498663</v>
      </c>
      <c r="E87" s="70">
        <v>9.8474840879068086</v>
      </c>
      <c r="F87" s="70">
        <v>11.098130841121495</v>
      </c>
      <c r="G87" s="70">
        <v>9.8175098175098174</v>
      </c>
      <c r="H87" s="70">
        <v>12.586461050005671</v>
      </c>
      <c r="I87" s="70">
        <v>9.4169929108030903</v>
      </c>
      <c r="J87" s="70">
        <v>11.670761670761671</v>
      </c>
      <c r="K87" s="70">
        <v>8.8304552590266887</v>
      </c>
      <c r="L87" s="70">
        <v>8.0408665216157402</v>
      </c>
      <c r="M87" s="70">
        <v>9.5787064507925752</v>
      </c>
      <c r="N87" s="70">
        <v>9.6706961233847437</v>
      </c>
      <c r="O87" s="70">
        <v>11.220318343915803</v>
      </c>
      <c r="P87" s="70">
        <v>11.823002694949144</v>
      </c>
      <c r="Q87" s="70">
        <v>11.867016939940212</v>
      </c>
      <c r="R87" s="433">
        <v>11.374407582938389</v>
      </c>
      <c r="T87" s="428"/>
      <c r="U87" s="257"/>
      <c r="V87" s="257"/>
      <c r="W87" s="257"/>
      <c r="X87" s="257"/>
      <c r="Y87" s="257"/>
      <c r="Z87" s="257"/>
      <c r="AA87" s="257"/>
      <c r="AB87" s="257"/>
      <c r="AC87" s="257"/>
      <c r="AD87" s="257"/>
      <c r="AE87" s="257"/>
      <c r="AF87" s="257"/>
      <c r="AG87" s="257"/>
      <c r="AH87" s="257"/>
      <c r="AI87" s="257"/>
      <c r="AK87" s="187"/>
      <c r="AL87" s="187"/>
      <c r="AM87" s="187"/>
      <c r="AN87" s="187"/>
      <c r="AO87" s="187"/>
      <c r="AP87" s="187"/>
      <c r="AQ87" s="187"/>
      <c r="AR87" s="187"/>
      <c r="AS87" s="187"/>
      <c r="AT87" s="187"/>
      <c r="AU87" s="187"/>
      <c r="AV87" s="187"/>
      <c r="AW87" s="187"/>
      <c r="AX87" s="187"/>
      <c r="AY87" s="187"/>
      <c r="AZ87" s="187"/>
    </row>
    <row r="88" spans="1:52">
      <c r="A88" s="68" t="s">
        <v>87</v>
      </c>
      <c r="B88" s="70">
        <v>22.747156605424323</v>
      </c>
      <c r="C88" s="70">
        <v>15.735641227380016</v>
      </c>
      <c r="D88" s="70">
        <v>19.669551534225018</v>
      </c>
      <c r="E88" s="70">
        <v>17.579445571331981</v>
      </c>
      <c r="F88" s="70">
        <v>12.010113780025286</v>
      </c>
      <c r="G88" s="70">
        <v>13.682331945270672</v>
      </c>
      <c r="H88" s="70">
        <v>14.054054054054054</v>
      </c>
      <c r="I88" s="70">
        <v>13.326987148976679</v>
      </c>
      <c r="J88" s="70">
        <v>18.038852913968547</v>
      </c>
      <c r="K88" s="70">
        <v>16.279069767441861</v>
      </c>
      <c r="L88" s="70">
        <v>13.495276653171391</v>
      </c>
      <c r="M88" s="70">
        <v>11.904761904761903</v>
      </c>
      <c r="N88" s="70">
        <v>13.877551020408163</v>
      </c>
      <c r="O88" s="70">
        <v>8.406725380304243</v>
      </c>
      <c r="P88" s="70">
        <v>13.831775700934578</v>
      </c>
      <c r="Q88" s="70">
        <v>10.424710424710424</v>
      </c>
      <c r="R88" s="433">
        <v>14.820303816228233</v>
      </c>
      <c r="T88" s="428"/>
      <c r="U88" s="257"/>
      <c r="V88" s="257"/>
      <c r="W88" s="257"/>
      <c r="X88" s="257"/>
      <c r="Y88" s="257"/>
      <c r="Z88" s="257"/>
      <c r="AA88" s="257"/>
      <c r="AB88" s="257"/>
      <c r="AC88" s="257"/>
      <c r="AD88" s="257"/>
      <c r="AE88" s="257"/>
      <c r="AF88" s="257"/>
      <c r="AG88" s="257"/>
      <c r="AH88" s="257"/>
      <c r="AI88" s="257"/>
      <c r="AK88" s="187"/>
      <c r="AL88" s="187"/>
      <c r="AM88" s="187"/>
      <c r="AN88" s="187"/>
      <c r="AO88" s="187"/>
      <c r="AP88" s="187"/>
      <c r="AQ88" s="187"/>
      <c r="AR88" s="187"/>
      <c r="AS88" s="187"/>
      <c r="AT88" s="187"/>
      <c r="AU88" s="187"/>
      <c r="AV88" s="187"/>
      <c r="AW88" s="187"/>
      <c r="AX88" s="187"/>
      <c r="AY88" s="187"/>
      <c r="AZ88" s="187"/>
    </row>
    <row r="89" spans="1:52">
      <c r="A89" s="69" t="s">
        <v>88</v>
      </c>
      <c r="B89" s="69"/>
      <c r="C89" s="69"/>
      <c r="D89" s="170"/>
      <c r="E89" s="69"/>
      <c r="F89" s="69"/>
      <c r="G89" s="69"/>
      <c r="H89" s="69"/>
      <c r="I89" s="69"/>
      <c r="J89" s="69"/>
      <c r="K89" s="69"/>
      <c r="L89" s="69"/>
      <c r="M89" s="69"/>
      <c r="N89" s="69"/>
      <c r="O89" s="69"/>
      <c r="P89" s="69"/>
      <c r="Q89" s="170"/>
      <c r="R89" s="170"/>
      <c r="T89" s="428"/>
      <c r="AK89" s="187"/>
      <c r="AL89" s="187"/>
      <c r="AM89" s="187"/>
      <c r="AN89" s="187"/>
      <c r="AO89" s="187"/>
      <c r="AP89" s="187"/>
      <c r="AQ89" s="187"/>
      <c r="AR89" s="187"/>
      <c r="AS89" s="187"/>
      <c r="AT89" s="187"/>
      <c r="AU89" s="187"/>
      <c r="AV89" s="187"/>
      <c r="AW89" s="187"/>
      <c r="AX89" s="187"/>
      <c r="AY89" s="187"/>
      <c r="AZ89" s="187"/>
    </row>
    <row r="90" spans="1:52">
      <c r="A90" s="68" t="s">
        <v>89</v>
      </c>
      <c r="B90" s="70">
        <v>7.9487179487179489</v>
      </c>
      <c r="C90" s="70">
        <v>8.0951176321780913</v>
      </c>
      <c r="D90" s="70">
        <v>5.8183657981280046</v>
      </c>
      <c r="E90" s="70">
        <v>8.5459650836283725</v>
      </c>
      <c r="F90" s="70">
        <v>7.787391841779975</v>
      </c>
      <c r="G90" s="70">
        <v>8.4996304508499634</v>
      </c>
      <c r="H90" s="70">
        <v>7.1787508973438614</v>
      </c>
      <c r="I90" s="70">
        <v>5.946135012242042</v>
      </c>
      <c r="J90" s="70">
        <v>9.9820547330641549</v>
      </c>
      <c r="K90" s="70">
        <v>9.0690559440559433</v>
      </c>
      <c r="L90" s="70">
        <v>6.1721710882512184</v>
      </c>
      <c r="M90" s="70">
        <v>7.1536523929471034</v>
      </c>
      <c r="N90" s="70">
        <v>8.6705202312138727</v>
      </c>
      <c r="O90" s="70">
        <v>7.6295432870615665</v>
      </c>
      <c r="P90" s="70">
        <v>7.5265491287761632</v>
      </c>
      <c r="Q90" s="70">
        <v>8.7907375643224697</v>
      </c>
      <c r="R90" s="433">
        <v>8.1186403983546214</v>
      </c>
      <c r="T90" s="428"/>
      <c r="U90" s="257"/>
      <c r="V90" s="257"/>
      <c r="W90" s="257"/>
      <c r="X90" s="257"/>
      <c r="Y90" s="257"/>
      <c r="Z90" s="257"/>
      <c r="AA90" s="257"/>
      <c r="AB90" s="257"/>
      <c r="AC90" s="257"/>
      <c r="AD90" s="257"/>
      <c r="AE90" s="257"/>
      <c r="AF90" s="257"/>
      <c r="AG90" s="257"/>
      <c r="AH90" s="257"/>
      <c r="AI90" s="257"/>
      <c r="AK90" s="187"/>
      <c r="AL90" s="187"/>
      <c r="AM90" s="187"/>
      <c r="AN90" s="187"/>
      <c r="AO90" s="187"/>
      <c r="AP90" s="187"/>
      <c r="AQ90" s="187"/>
      <c r="AR90" s="187"/>
      <c r="AS90" s="187"/>
      <c r="AT90" s="187"/>
      <c r="AU90" s="187"/>
      <c r="AV90" s="187"/>
      <c r="AW90" s="187"/>
      <c r="AX90" s="187"/>
      <c r="AY90" s="187"/>
      <c r="AZ90" s="187"/>
    </row>
    <row r="91" spans="1:52">
      <c r="A91" s="14">
        <v>2</v>
      </c>
      <c r="B91" s="70">
        <v>9.6770563744795766</v>
      </c>
      <c r="C91" s="70">
        <v>9.4760312151616493</v>
      </c>
      <c r="D91" s="70">
        <v>9.810479375696767</v>
      </c>
      <c r="E91" s="70">
        <v>9.9252815880450544</v>
      </c>
      <c r="F91" s="70">
        <v>11.319498390855621</v>
      </c>
      <c r="G91" s="70">
        <v>8.2231359039893324</v>
      </c>
      <c r="H91" s="70">
        <v>10.702493453261983</v>
      </c>
      <c r="I91" s="70">
        <v>8.2091164398358174</v>
      </c>
      <c r="J91" s="70">
        <v>10.238547603968756</v>
      </c>
      <c r="K91" s="70">
        <v>8.7164055203901629</v>
      </c>
      <c r="L91" s="70">
        <v>8.6419753086419746</v>
      </c>
      <c r="M91" s="70">
        <v>8.4937712344280847</v>
      </c>
      <c r="N91" s="70">
        <v>9.4625283875851629</v>
      </c>
      <c r="O91" s="70">
        <v>8.1067721206129519</v>
      </c>
      <c r="P91" s="70">
        <v>11.088415523781734</v>
      </c>
      <c r="Q91" s="70">
        <v>9.8736176935229061</v>
      </c>
      <c r="R91" s="433">
        <v>7.690771074710347</v>
      </c>
      <c r="T91" s="428"/>
      <c r="U91" s="257"/>
      <c r="V91" s="257"/>
      <c r="W91" s="257"/>
      <c r="X91" s="257"/>
      <c r="Y91" s="257"/>
      <c r="Z91" s="257"/>
      <c r="AA91" s="257"/>
      <c r="AB91" s="257"/>
      <c r="AC91" s="257"/>
      <c r="AD91" s="257"/>
      <c r="AE91" s="257"/>
      <c r="AF91" s="257"/>
      <c r="AG91" s="257"/>
      <c r="AH91" s="257"/>
      <c r="AI91" s="257"/>
      <c r="AK91" s="187"/>
      <c r="AL91" s="187"/>
      <c r="AM91" s="187"/>
      <c r="AN91" s="187"/>
      <c r="AO91" s="187"/>
      <c r="AP91" s="187"/>
      <c r="AQ91" s="187"/>
      <c r="AR91" s="187"/>
      <c r="AS91" s="187"/>
      <c r="AT91" s="187"/>
      <c r="AU91" s="187"/>
      <c r="AV91" s="187"/>
      <c r="AW91" s="187"/>
      <c r="AX91" s="187"/>
      <c r="AY91" s="187"/>
      <c r="AZ91" s="187"/>
    </row>
    <row r="92" spans="1:52">
      <c r="A92" s="14">
        <v>3</v>
      </c>
      <c r="B92" s="70">
        <v>8.7195526490380058</v>
      </c>
      <c r="C92" s="70">
        <v>9.7634247089748403</v>
      </c>
      <c r="D92" s="70">
        <v>7.604205782951559</v>
      </c>
      <c r="E92" s="70">
        <v>8.3173996175908211</v>
      </c>
      <c r="F92" s="70">
        <v>8.4057423498299961</v>
      </c>
      <c r="G92" s="70">
        <v>8.0213903743315509</v>
      </c>
      <c r="H92" s="70">
        <v>11.171527434503213</v>
      </c>
      <c r="I92" s="70">
        <v>8.5935262102549412</v>
      </c>
      <c r="J92" s="70">
        <v>11.325235181295096</v>
      </c>
      <c r="K92" s="70">
        <v>7.6944470195605827</v>
      </c>
      <c r="L92" s="70">
        <v>10.065336394137384</v>
      </c>
      <c r="M92" s="70">
        <v>9.2653871608206479</v>
      </c>
      <c r="N92" s="70">
        <v>11.081235231809664</v>
      </c>
      <c r="O92" s="70">
        <v>9.9748533109807216</v>
      </c>
      <c r="P92" s="70">
        <v>8.3326591699700661</v>
      </c>
      <c r="Q92" s="70">
        <v>9.223674096848578</v>
      </c>
      <c r="R92" s="433">
        <v>8.6941697920218211</v>
      </c>
      <c r="T92" s="428"/>
      <c r="U92" s="257"/>
      <c r="V92" s="257"/>
      <c r="W92" s="257"/>
      <c r="X92" s="257"/>
      <c r="Y92" s="257"/>
      <c r="Z92" s="257"/>
      <c r="AA92" s="257"/>
      <c r="AB92" s="257"/>
      <c r="AC92" s="257"/>
      <c r="AD92" s="257"/>
      <c r="AE92" s="257"/>
      <c r="AF92" s="257"/>
      <c r="AG92" s="257"/>
      <c r="AH92" s="257"/>
      <c r="AI92" s="257"/>
      <c r="AK92" s="187"/>
      <c r="AL92" s="187"/>
      <c r="AM92" s="187"/>
      <c r="AN92" s="187"/>
      <c r="AO92" s="187"/>
      <c r="AP92" s="187"/>
      <c r="AQ92" s="187"/>
      <c r="AR92" s="187"/>
      <c r="AS92" s="187"/>
      <c r="AT92" s="187"/>
      <c r="AU92" s="187"/>
      <c r="AV92" s="187"/>
      <c r="AW92" s="187"/>
      <c r="AX92" s="187"/>
      <c r="AY92" s="187"/>
      <c r="AZ92" s="187"/>
    </row>
    <row r="93" spans="1:52">
      <c r="A93" s="14">
        <v>4</v>
      </c>
      <c r="B93" s="70">
        <v>12.003280399612317</v>
      </c>
      <c r="C93" s="70">
        <v>11.660516605166052</v>
      </c>
      <c r="D93" s="70">
        <v>7.8228782287822884</v>
      </c>
      <c r="E93" s="70">
        <v>10.906355772846934</v>
      </c>
      <c r="F93" s="70">
        <v>9.937703945416791</v>
      </c>
      <c r="G93" s="70">
        <v>9.2485549132947984</v>
      </c>
      <c r="H93" s="70">
        <v>9.5474967907573802</v>
      </c>
      <c r="I93" s="70">
        <v>11.101555781408804</v>
      </c>
      <c r="J93" s="70">
        <v>10.338970533933978</v>
      </c>
      <c r="K93" s="70">
        <v>10.643081996702143</v>
      </c>
      <c r="L93" s="70">
        <v>8.9833479404031564</v>
      </c>
      <c r="M93" s="70">
        <v>9.9641291351135912</v>
      </c>
      <c r="N93" s="70">
        <v>10.121321804410483</v>
      </c>
      <c r="O93" s="70">
        <v>10.265125764785859</v>
      </c>
      <c r="P93" s="70">
        <v>9.5078674255105451</v>
      </c>
      <c r="Q93" s="70">
        <v>9.9785184671886906</v>
      </c>
      <c r="R93" s="433">
        <v>8.4265782566652856</v>
      </c>
      <c r="T93" s="428"/>
      <c r="U93" s="257"/>
      <c r="V93" s="257"/>
      <c r="W93" s="257"/>
      <c r="X93" s="257"/>
      <c r="Y93" s="257"/>
      <c r="Z93" s="257"/>
      <c r="AA93" s="257"/>
      <c r="AB93" s="257"/>
      <c r="AC93" s="257"/>
      <c r="AD93" s="257"/>
      <c r="AE93" s="257"/>
      <c r="AF93" s="257"/>
      <c r="AG93" s="257"/>
      <c r="AH93" s="257"/>
      <c r="AI93" s="257"/>
      <c r="AK93" s="187"/>
      <c r="AL93" s="187"/>
      <c r="AM93" s="187"/>
      <c r="AN93" s="187"/>
      <c r="AO93" s="187"/>
      <c r="AP93" s="187"/>
      <c r="AQ93" s="187"/>
      <c r="AR93" s="187"/>
      <c r="AS93" s="187"/>
      <c r="AT93" s="187"/>
      <c r="AU93" s="187"/>
      <c r="AV93" s="187"/>
      <c r="AW93" s="187"/>
      <c r="AX93" s="187"/>
      <c r="AY93" s="187"/>
      <c r="AZ93" s="187"/>
    </row>
    <row r="94" spans="1:52">
      <c r="A94" s="68" t="s">
        <v>90</v>
      </c>
      <c r="B94" s="70">
        <v>10.938602681721948</v>
      </c>
      <c r="C94" s="70">
        <v>10.626365192750457</v>
      </c>
      <c r="D94" s="70">
        <v>9.5046933112934653</v>
      </c>
      <c r="E94" s="70">
        <v>11.686245717082722</v>
      </c>
      <c r="F94" s="70">
        <v>9.9369386585132808</v>
      </c>
      <c r="G94" s="70">
        <v>11.702674897119342</v>
      </c>
      <c r="H94" s="70">
        <v>12.84591732148958</v>
      </c>
      <c r="I94" s="70">
        <v>11.343633874437709</v>
      </c>
      <c r="J94" s="70">
        <v>13.631815907953976</v>
      </c>
      <c r="K94" s="70">
        <v>9.8991291272476669</v>
      </c>
      <c r="L94" s="70">
        <v>10.029967586080362</v>
      </c>
      <c r="M94" s="70">
        <v>10.329871019290035</v>
      </c>
      <c r="N94" s="70">
        <v>12.676366843033509</v>
      </c>
      <c r="O94" s="70">
        <v>12.023816405572576</v>
      </c>
      <c r="P94" s="70">
        <v>12.79717893299966</v>
      </c>
      <c r="Q94" s="70">
        <v>11.081322609472744</v>
      </c>
      <c r="R94" s="433">
        <v>13.552068473609129</v>
      </c>
      <c r="T94" s="428"/>
      <c r="U94" s="257"/>
      <c r="V94" s="257"/>
      <c r="W94" s="257"/>
      <c r="X94" s="257"/>
      <c r="Y94" s="257"/>
      <c r="Z94" s="257"/>
      <c r="AA94" s="257"/>
      <c r="AB94" s="257"/>
      <c r="AC94" s="257"/>
      <c r="AD94" s="257"/>
      <c r="AE94" s="257"/>
      <c r="AF94" s="257"/>
      <c r="AG94" s="257"/>
      <c r="AH94" s="257"/>
      <c r="AI94" s="257"/>
      <c r="AK94" s="187"/>
      <c r="AL94" s="187"/>
      <c r="AM94" s="187"/>
      <c r="AN94" s="187"/>
      <c r="AO94" s="187"/>
      <c r="AP94" s="187"/>
      <c r="AQ94" s="187"/>
      <c r="AR94" s="187"/>
      <c r="AS94" s="187"/>
      <c r="AT94" s="187"/>
      <c r="AU94" s="187"/>
      <c r="AV94" s="187"/>
      <c r="AW94" s="187"/>
      <c r="AX94" s="187"/>
      <c r="AY94" s="187"/>
      <c r="AZ94" s="187"/>
    </row>
    <row r="95" spans="1:52">
      <c r="A95" s="69" t="s">
        <v>119</v>
      </c>
      <c r="B95" s="69"/>
      <c r="C95" s="69"/>
      <c r="D95" s="170"/>
      <c r="E95" s="69"/>
      <c r="F95" s="69"/>
      <c r="G95" s="69"/>
      <c r="H95" s="69"/>
      <c r="I95" s="69"/>
      <c r="J95" s="69"/>
      <c r="K95" s="69"/>
      <c r="L95" s="69"/>
      <c r="M95" s="69"/>
      <c r="N95" s="69"/>
      <c r="O95" s="69"/>
      <c r="P95" s="69"/>
      <c r="Q95" s="170"/>
      <c r="R95" s="170"/>
      <c r="T95" s="428"/>
      <c r="AK95" s="187"/>
      <c r="AL95" s="187"/>
      <c r="AM95" s="187"/>
      <c r="AN95" s="187"/>
      <c r="AO95" s="187"/>
      <c r="AP95" s="187"/>
      <c r="AQ95" s="187"/>
      <c r="AR95" s="187"/>
      <c r="AS95" s="187"/>
      <c r="AT95" s="187"/>
      <c r="AU95" s="187"/>
      <c r="AV95" s="187"/>
      <c r="AW95" s="187"/>
      <c r="AX95" s="187"/>
      <c r="AY95" s="187"/>
      <c r="AZ95" s="187"/>
    </row>
    <row r="96" spans="1:52">
      <c r="A96" s="68" t="s">
        <v>118</v>
      </c>
      <c r="B96" s="70">
        <v>371.0174717368962</v>
      </c>
      <c r="C96" s="70">
        <v>393.00847457627117</v>
      </c>
      <c r="D96" s="70">
        <v>306.14406779661016</v>
      </c>
      <c r="E96" s="70">
        <v>380.05923000987167</v>
      </c>
      <c r="F96" s="70">
        <v>345.92445328031806</v>
      </c>
      <c r="G96" s="70">
        <v>336.4389233954451</v>
      </c>
      <c r="H96" s="70">
        <v>374.25742574257424</v>
      </c>
      <c r="I96" s="70">
        <v>331.72613307618133</v>
      </c>
      <c r="J96" s="70">
        <v>406.19307832422584</v>
      </c>
      <c r="K96" s="70">
        <v>352.12660731948563</v>
      </c>
      <c r="L96" s="70">
        <v>352.82651072124753</v>
      </c>
      <c r="M96" s="70">
        <v>349.68210717529519</v>
      </c>
      <c r="N96" s="70">
        <v>377.94612794612794</v>
      </c>
      <c r="O96" s="70">
        <v>371.74721189591077</v>
      </c>
      <c r="P96" s="70">
        <v>383.4652594547054</v>
      </c>
      <c r="Q96" s="70">
        <v>394.31279620853081</v>
      </c>
      <c r="R96" s="433">
        <v>388.17005545286503</v>
      </c>
      <c r="T96" s="428"/>
      <c r="U96" s="257"/>
      <c r="V96" s="257"/>
      <c r="W96" s="257"/>
      <c r="X96" s="257"/>
      <c r="Y96" s="257"/>
      <c r="Z96" s="257"/>
      <c r="AA96" s="257"/>
      <c r="AB96" s="257"/>
      <c r="AC96" s="257"/>
      <c r="AD96" s="257"/>
      <c r="AE96" s="257"/>
      <c r="AF96" s="257"/>
      <c r="AG96" s="257"/>
      <c r="AH96" s="257"/>
      <c r="AI96" s="257"/>
      <c r="AK96" s="187"/>
      <c r="AL96" s="187"/>
      <c r="AM96" s="187"/>
      <c r="AN96" s="187"/>
      <c r="AO96" s="187"/>
      <c r="AP96" s="187"/>
      <c r="AQ96" s="187"/>
      <c r="AR96" s="187"/>
      <c r="AS96" s="187"/>
      <c r="AT96" s="187"/>
      <c r="AU96" s="187"/>
      <c r="AV96" s="187"/>
      <c r="AW96" s="187"/>
      <c r="AX96" s="187"/>
      <c r="AY96" s="187"/>
      <c r="AZ96" s="187"/>
    </row>
    <row r="97" spans="1:52">
      <c r="A97" s="68" t="s">
        <v>70</v>
      </c>
      <c r="B97" s="70">
        <v>26.994601079784044</v>
      </c>
      <c r="C97" s="70">
        <v>26.564344746162927</v>
      </c>
      <c r="D97" s="70">
        <v>21.841794569067297</v>
      </c>
      <c r="E97" s="70">
        <v>21.311929144755052</v>
      </c>
      <c r="F97" s="70">
        <v>19.066590779738188</v>
      </c>
      <c r="G97" s="70">
        <v>22.13393870601589</v>
      </c>
      <c r="H97" s="70">
        <v>18.165574746873141</v>
      </c>
      <c r="I97" s="70">
        <v>24.832018697049371</v>
      </c>
      <c r="J97" s="70">
        <v>19.865696698377167</v>
      </c>
      <c r="K97" s="70">
        <v>20.181921546333143</v>
      </c>
      <c r="L97" s="70">
        <v>18.447136563876654</v>
      </c>
      <c r="M97" s="70">
        <v>21.672616012238652</v>
      </c>
      <c r="N97" s="70">
        <v>20.588235294117649</v>
      </c>
      <c r="O97" s="70">
        <v>18.551461245235071</v>
      </c>
      <c r="P97" s="70">
        <v>21.828765462042202</v>
      </c>
      <c r="Q97" s="70">
        <v>20.050761421319795</v>
      </c>
      <c r="R97" s="433">
        <v>15.79343193782903</v>
      </c>
      <c r="T97" s="428"/>
      <c r="U97" s="257"/>
      <c r="V97" s="257"/>
      <c r="W97" s="257"/>
      <c r="X97" s="257"/>
      <c r="Y97" s="257"/>
      <c r="Z97" s="257"/>
      <c r="AA97" s="257"/>
      <c r="AB97" s="257"/>
      <c r="AC97" s="257"/>
      <c r="AD97" s="257"/>
      <c r="AE97" s="257"/>
      <c r="AF97" s="257"/>
      <c r="AG97" s="257"/>
      <c r="AH97" s="257"/>
      <c r="AI97" s="257"/>
      <c r="AK97" s="187"/>
      <c r="AL97" s="187"/>
      <c r="AM97" s="187"/>
      <c r="AN97" s="187"/>
      <c r="AO97" s="187"/>
      <c r="AP97" s="187"/>
      <c r="AQ97" s="187"/>
      <c r="AR97" s="187"/>
      <c r="AS97" s="187"/>
      <c r="AT97" s="187"/>
      <c r="AU97" s="187"/>
      <c r="AV97" s="187"/>
      <c r="AW97" s="187"/>
      <c r="AX97" s="187"/>
      <c r="AY97" s="187"/>
      <c r="AZ97" s="187"/>
    </row>
    <row r="98" spans="1:52">
      <c r="A98" s="68" t="s">
        <v>71</v>
      </c>
      <c r="B98" s="70">
        <v>2.4428684003152088</v>
      </c>
      <c r="C98" s="70">
        <v>2.3440704783857167</v>
      </c>
      <c r="D98" s="70">
        <v>2.0705955892407166</v>
      </c>
      <c r="E98" s="70">
        <v>2.1167339579005136</v>
      </c>
      <c r="F98" s="70">
        <v>2.2967296140709044</v>
      </c>
      <c r="G98" s="70">
        <v>2.4043715846994536</v>
      </c>
      <c r="H98" s="70">
        <v>2.4968278007449554</v>
      </c>
      <c r="I98" s="70">
        <v>1.9449519655802439</v>
      </c>
      <c r="J98" s="70">
        <v>2.6126961888714288</v>
      </c>
      <c r="K98" s="70">
        <v>2.1429519637404941</v>
      </c>
      <c r="L98" s="70">
        <v>1.9389149462643571</v>
      </c>
      <c r="M98" s="70">
        <v>2.0806685426792875</v>
      </c>
      <c r="N98" s="70">
        <v>2.6115899974396175</v>
      </c>
      <c r="O98" s="70">
        <v>2.6324564328460363</v>
      </c>
      <c r="P98" s="70">
        <v>2.1016727247670071</v>
      </c>
      <c r="Q98" s="70">
        <v>2.0889872875303528</v>
      </c>
      <c r="R98" s="433">
        <v>2.0390641768619875</v>
      </c>
      <c r="T98" s="428"/>
      <c r="U98" s="257"/>
      <c r="V98" s="257"/>
      <c r="W98" s="257"/>
      <c r="X98" s="257"/>
      <c r="Y98" s="257"/>
      <c r="Z98" s="257"/>
      <c r="AA98" s="257"/>
      <c r="AB98" s="257"/>
      <c r="AC98" s="257"/>
      <c r="AD98" s="257"/>
      <c r="AE98" s="257"/>
      <c r="AF98" s="257"/>
      <c r="AG98" s="257"/>
      <c r="AH98" s="257"/>
      <c r="AI98" s="257"/>
      <c r="AK98" s="187"/>
      <c r="AL98" s="187"/>
      <c r="AM98" s="187"/>
      <c r="AN98" s="187"/>
      <c r="AO98" s="187"/>
      <c r="AP98" s="187"/>
      <c r="AQ98" s="187"/>
      <c r="AR98" s="187"/>
      <c r="AS98" s="187"/>
      <c r="AT98" s="187"/>
      <c r="AU98" s="187"/>
      <c r="AV98" s="187"/>
      <c r="AW98" s="187"/>
      <c r="AX98" s="187"/>
      <c r="AY98" s="187"/>
      <c r="AZ98" s="187"/>
    </row>
    <row r="99" spans="1:52">
      <c r="A99" s="68" t="s">
        <v>72</v>
      </c>
      <c r="B99" s="70">
        <v>3.7202380952380949</v>
      </c>
      <c r="C99" s="70">
        <v>3.1080031080031079</v>
      </c>
      <c r="D99" s="70">
        <v>3.1080031080031079</v>
      </c>
      <c r="E99" s="70">
        <v>1.8527095877721167</v>
      </c>
      <c r="F99" s="70">
        <v>2.137894174238375</v>
      </c>
      <c r="G99" s="70">
        <v>2.2988505747126435</v>
      </c>
      <c r="H99" s="70">
        <v>5.5900621118012426</v>
      </c>
      <c r="I99" s="70">
        <v>2.5316455696202533</v>
      </c>
      <c r="J99" s="70">
        <v>4.71976401179941</v>
      </c>
      <c r="K99" s="70">
        <v>2.7337342810278837</v>
      </c>
      <c r="L99" s="70">
        <v>2.7793218454697053</v>
      </c>
      <c r="M99" s="70">
        <v>3.183023872679045</v>
      </c>
      <c r="N99" s="70">
        <v>3.5228988424760947</v>
      </c>
      <c r="O99" s="70">
        <v>1.7462165308498254</v>
      </c>
      <c r="P99" s="70">
        <v>1.0905125408942202</v>
      </c>
      <c r="Q99" s="70">
        <v>4.9906425452276979</v>
      </c>
      <c r="R99" s="433">
        <v>1.3486176668914363</v>
      </c>
      <c r="T99" s="428"/>
      <c r="U99" s="257"/>
      <c r="V99" s="257"/>
      <c r="W99" s="257"/>
      <c r="X99" s="257"/>
      <c r="Y99" s="257"/>
      <c r="Z99" s="257"/>
      <c r="AA99" s="257"/>
      <c r="AB99" s="257"/>
      <c r="AC99" s="257"/>
      <c r="AD99" s="257"/>
      <c r="AE99" s="257"/>
      <c r="AF99" s="257"/>
      <c r="AG99" s="257"/>
      <c r="AH99" s="257"/>
      <c r="AI99" s="257"/>
      <c r="AK99" s="187"/>
      <c r="AL99" s="187"/>
      <c r="AM99" s="187"/>
      <c r="AN99" s="187"/>
      <c r="AO99" s="187"/>
      <c r="AP99" s="187"/>
      <c r="AQ99" s="187"/>
      <c r="AR99" s="187"/>
      <c r="AS99" s="187"/>
      <c r="AT99" s="187"/>
      <c r="AU99" s="187"/>
      <c r="AV99" s="187"/>
      <c r="AW99" s="187"/>
      <c r="AX99" s="187"/>
      <c r="AY99" s="187"/>
      <c r="AZ99" s="187"/>
    </row>
    <row r="100" spans="1:52">
      <c r="A100" s="69" t="s">
        <v>1</v>
      </c>
      <c r="B100" s="69"/>
      <c r="C100" s="69"/>
      <c r="D100" s="170"/>
      <c r="E100" s="69"/>
      <c r="F100" s="69"/>
      <c r="G100" s="69"/>
      <c r="H100" s="69"/>
      <c r="I100" s="69"/>
      <c r="J100" s="69"/>
      <c r="K100" s="69"/>
      <c r="L100" s="69"/>
      <c r="M100" s="69"/>
      <c r="N100" s="69"/>
      <c r="O100" s="69"/>
      <c r="P100" s="69"/>
      <c r="Q100" s="170"/>
      <c r="R100" s="170"/>
      <c r="T100" s="428"/>
      <c r="AK100" s="187"/>
      <c r="AL100" s="187"/>
      <c r="AM100" s="187"/>
      <c r="AN100" s="187"/>
      <c r="AO100" s="187"/>
      <c r="AP100" s="187"/>
      <c r="AQ100" s="187"/>
      <c r="AR100" s="187"/>
      <c r="AS100" s="187"/>
      <c r="AT100" s="187"/>
      <c r="AU100" s="187"/>
      <c r="AV100" s="187"/>
      <c r="AW100" s="187"/>
      <c r="AX100" s="187"/>
      <c r="AY100" s="187"/>
      <c r="AZ100" s="187"/>
    </row>
    <row r="101" spans="1:52">
      <c r="A101" s="68" t="s">
        <v>112</v>
      </c>
      <c r="B101" s="70">
        <v>661.73361522198741</v>
      </c>
      <c r="C101" s="70">
        <v>638.21138211382106</v>
      </c>
      <c r="D101" s="70">
        <v>504.06504065040644</v>
      </c>
      <c r="E101" s="70">
        <v>645.79256360078273</v>
      </c>
      <c r="F101" s="70">
        <v>619.52191235059763</v>
      </c>
      <c r="G101" s="70">
        <v>624.21711899791228</v>
      </c>
      <c r="H101" s="70">
        <v>606.06060606060612</v>
      </c>
      <c r="I101" s="70">
        <v>598.01980198019794</v>
      </c>
      <c r="J101" s="70">
        <v>684.48275862068965</v>
      </c>
      <c r="K101" s="70">
        <v>620.55335968379438</v>
      </c>
      <c r="L101" s="70">
        <v>643.00202839756594</v>
      </c>
      <c r="M101" s="70">
        <v>625.67811934900544</v>
      </c>
      <c r="N101" s="70">
        <v>671.23287671232879</v>
      </c>
      <c r="O101" s="70">
        <v>638.79003558718864</v>
      </c>
      <c r="P101" s="70">
        <v>673.17939609236237</v>
      </c>
      <c r="Q101" s="70">
        <v>684.60111317254177</v>
      </c>
      <c r="R101" s="433">
        <v>674.21602787456447</v>
      </c>
      <c r="T101" s="428"/>
      <c r="U101" s="257"/>
      <c r="V101" s="257"/>
      <c r="W101" s="257"/>
      <c r="X101" s="257"/>
      <c r="Y101" s="257"/>
      <c r="Z101" s="257"/>
      <c r="AA101" s="257"/>
      <c r="AB101" s="257"/>
      <c r="AC101" s="257"/>
      <c r="AD101" s="257"/>
      <c r="AE101" s="257"/>
      <c r="AF101" s="257"/>
      <c r="AG101" s="257"/>
      <c r="AH101" s="257"/>
      <c r="AI101" s="257"/>
      <c r="AK101" s="187"/>
      <c r="AL101" s="187"/>
      <c r="AM101" s="187"/>
      <c r="AN101" s="187"/>
      <c r="AO101" s="187"/>
      <c r="AP101" s="187"/>
      <c r="AQ101" s="187"/>
      <c r="AR101" s="187"/>
      <c r="AS101" s="187"/>
      <c r="AT101" s="187"/>
      <c r="AU101" s="187"/>
      <c r="AV101" s="187"/>
      <c r="AW101" s="187"/>
      <c r="AX101" s="187"/>
      <c r="AY101" s="187"/>
      <c r="AZ101" s="187"/>
    </row>
    <row r="102" spans="1:52">
      <c r="A102" s="68" t="s">
        <v>115</v>
      </c>
      <c r="B102" s="70">
        <v>112.21945137157108</v>
      </c>
      <c r="C102" s="70">
        <v>134.02061855670104</v>
      </c>
      <c r="D102" s="70">
        <v>97.9381443298969</v>
      </c>
      <c r="E102" s="70">
        <v>107.61154855643045</v>
      </c>
      <c r="F102" s="70">
        <v>107.5</v>
      </c>
      <c r="G102" s="70">
        <v>71.078431372549019</v>
      </c>
      <c r="H102" s="70">
        <v>96.858638743455501</v>
      </c>
      <c r="I102" s="70">
        <v>108.69565217391305</v>
      </c>
      <c r="J102" s="70">
        <v>111.39240506329114</v>
      </c>
      <c r="K102" s="70">
        <v>99.489795918367349</v>
      </c>
      <c r="L102" s="70">
        <v>107.91366906474819</v>
      </c>
      <c r="M102" s="70">
        <v>103.44827586206897</v>
      </c>
      <c r="N102" s="70">
        <v>102.38095238095238</v>
      </c>
      <c r="O102" s="70">
        <v>78.817733990147786</v>
      </c>
      <c r="P102" s="70">
        <v>131.45539906103286</v>
      </c>
      <c r="Q102" s="70">
        <v>124.65373961218837</v>
      </c>
      <c r="R102" s="433">
        <v>115.68123393316196</v>
      </c>
      <c r="T102" s="428"/>
      <c r="U102" s="257"/>
      <c r="V102" s="257"/>
      <c r="W102" s="257"/>
      <c r="X102" s="257"/>
      <c r="Y102" s="257"/>
      <c r="Z102" s="257"/>
      <c r="AA102" s="257"/>
      <c r="AB102" s="257"/>
      <c r="AC102" s="257"/>
      <c r="AD102" s="257"/>
      <c r="AE102" s="257"/>
      <c r="AF102" s="257"/>
      <c r="AG102" s="257"/>
      <c r="AH102" s="257"/>
      <c r="AI102" s="257"/>
      <c r="AK102" s="187"/>
      <c r="AL102" s="187"/>
      <c r="AM102" s="187"/>
      <c r="AN102" s="187"/>
      <c r="AO102" s="187"/>
      <c r="AP102" s="187"/>
      <c r="AQ102" s="187"/>
      <c r="AR102" s="187"/>
      <c r="AS102" s="187"/>
      <c r="AT102" s="187"/>
      <c r="AU102" s="187"/>
      <c r="AV102" s="187"/>
      <c r="AW102" s="187"/>
      <c r="AX102" s="187"/>
      <c r="AY102" s="187"/>
      <c r="AZ102" s="187"/>
    </row>
    <row r="103" spans="1:52">
      <c r="A103" s="68" t="s">
        <v>113</v>
      </c>
      <c r="B103" s="70">
        <v>29.5955277869122</v>
      </c>
      <c r="C103" s="70">
        <v>23.1023102310231</v>
      </c>
      <c r="D103" s="70">
        <v>21.122112211221122</v>
      </c>
      <c r="E103" s="70">
        <v>24.820378837361201</v>
      </c>
      <c r="F103" s="70">
        <v>16.058882569421211</v>
      </c>
      <c r="G103" s="70">
        <v>23.66086099244167</v>
      </c>
      <c r="H103" s="70">
        <v>20.408163265306122</v>
      </c>
      <c r="I103" s="70">
        <v>25.070621468926554</v>
      </c>
      <c r="J103" s="70">
        <v>23.502151605428665</v>
      </c>
      <c r="K103" s="70">
        <v>22.375215146299482</v>
      </c>
      <c r="L103" s="70">
        <v>20.233196159122084</v>
      </c>
      <c r="M103" s="70">
        <v>22.52111354394745</v>
      </c>
      <c r="N103" s="70">
        <v>28.483920367534456</v>
      </c>
      <c r="O103" s="70">
        <v>21.598968407479045</v>
      </c>
      <c r="P103" s="70">
        <v>23.42513453624565</v>
      </c>
      <c r="Q103" s="70">
        <v>26.374324753733717</v>
      </c>
      <c r="R103" s="433">
        <v>20.037570444583594</v>
      </c>
      <c r="T103" s="428"/>
      <c r="U103" s="257"/>
      <c r="V103" s="257"/>
      <c r="W103" s="257"/>
      <c r="X103" s="257"/>
      <c r="Y103" s="257"/>
      <c r="Z103" s="257"/>
      <c r="AA103" s="257"/>
      <c r="AB103" s="257"/>
      <c r="AC103" s="257"/>
      <c r="AD103" s="257"/>
      <c r="AE103" s="257"/>
      <c r="AF103" s="257"/>
      <c r="AG103" s="257"/>
      <c r="AH103" s="257"/>
      <c r="AI103" s="257"/>
      <c r="AK103" s="187"/>
      <c r="AL103" s="187"/>
      <c r="AM103" s="187"/>
      <c r="AN103" s="187"/>
      <c r="AO103" s="187"/>
      <c r="AP103" s="187"/>
      <c r="AQ103" s="187"/>
      <c r="AR103" s="187"/>
      <c r="AS103" s="187"/>
      <c r="AT103" s="187"/>
      <c r="AU103" s="187"/>
      <c r="AV103" s="187"/>
      <c r="AW103" s="187"/>
      <c r="AX103" s="187"/>
      <c r="AY103" s="187"/>
      <c r="AZ103" s="187"/>
    </row>
    <row r="104" spans="1:52">
      <c r="A104" s="68" t="s">
        <v>114</v>
      </c>
      <c r="B104" s="70">
        <v>2.4205229854387436</v>
      </c>
      <c r="C104" s="70">
        <v>2.443274366453275</v>
      </c>
      <c r="D104" s="70">
        <v>2.1023523618318873</v>
      </c>
      <c r="E104" s="70">
        <v>2.0451461228234482</v>
      </c>
      <c r="F104" s="70">
        <v>2.6200200354473298</v>
      </c>
      <c r="G104" s="70">
        <v>2.3261269009734549</v>
      </c>
      <c r="H104" s="70">
        <v>2.5221444280785299</v>
      </c>
      <c r="I104" s="70">
        <v>2.0538655299360586</v>
      </c>
      <c r="J104" s="70">
        <v>2.6703017627726324</v>
      </c>
      <c r="K104" s="70">
        <v>2.1803544473640071</v>
      </c>
      <c r="L104" s="70">
        <v>2.1037740981882149</v>
      </c>
      <c r="M104" s="70">
        <v>2.1678850516763299</v>
      </c>
      <c r="N104" s="70">
        <v>2.6147296436592806</v>
      </c>
      <c r="O104" s="70">
        <v>2.7632896963835445</v>
      </c>
      <c r="P104" s="70">
        <v>2.2266079651839483</v>
      </c>
      <c r="Q104" s="70">
        <v>2.0722112953076706</v>
      </c>
      <c r="R104" s="433">
        <v>1.8005613514801673</v>
      </c>
      <c r="T104" s="428"/>
      <c r="U104" s="257"/>
      <c r="V104" s="257"/>
      <c r="W104" s="257"/>
      <c r="X104" s="257"/>
      <c r="Y104" s="257"/>
      <c r="Z104" s="257"/>
      <c r="AA104" s="257"/>
      <c r="AB104" s="257"/>
      <c r="AC104" s="257"/>
      <c r="AD104" s="257"/>
      <c r="AE104" s="257"/>
      <c r="AF104" s="257"/>
      <c r="AG104" s="257"/>
      <c r="AH104" s="257"/>
      <c r="AI104" s="257"/>
      <c r="AK104" s="187"/>
      <c r="AL104" s="187"/>
      <c r="AM104" s="187"/>
      <c r="AN104" s="187"/>
      <c r="AO104" s="187"/>
      <c r="AP104" s="187"/>
      <c r="AQ104" s="187"/>
      <c r="AR104" s="187"/>
      <c r="AS104" s="187"/>
      <c r="AT104" s="187"/>
      <c r="AU104" s="187"/>
      <c r="AV104" s="187"/>
      <c r="AW104" s="187"/>
      <c r="AX104" s="187"/>
      <c r="AY104" s="187"/>
      <c r="AZ104" s="187"/>
    </row>
    <row r="105" spans="1:52">
      <c r="A105" s="17" t="s">
        <v>116</v>
      </c>
      <c r="B105" s="70">
        <v>10.362694300518134</v>
      </c>
      <c r="C105" s="70">
        <v>19.679300291545189</v>
      </c>
      <c r="D105" s="70">
        <v>15.306122448979592</v>
      </c>
      <c r="E105" s="70">
        <v>18.941868060091444</v>
      </c>
      <c r="F105" s="70">
        <v>3.2873109796186721</v>
      </c>
      <c r="G105" s="70">
        <v>3.5310734463276834</v>
      </c>
      <c r="H105" s="70">
        <v>1.4695077149155031</v>
      </c>
      <c r="I105" s="70">
        <v>1.9243104554201411</v>
      </c>
      <c r="J105" s="70">
        <v>1.8552875695732838</v>
      </c>
      <c r="K105" s="70">
        <v>3.7220843672456576</v>
      </c>
      <c r="L105" s="70">
        <v>1.8214936247723132</v>
      </c>
      <c r="M105" s="70">
        <v>3.2626427406199023</v>
      </c>
      <c r="N105" s="70">
        <v>2.1424745581146225</v>
      </c>
      <c r="O105" s="70">
        <v>1.7699115044247788</v>
      </c>
      <c r="P105" s="70">
        <v>2.3837902264600714</v>
      </c>
      <c r="Q105" s="70">
        <v>1.2492192379762648</v>
      </c>
      <c r="R105" s="433">
        <v>1.2172854534388313</v>
      </c>
      <c r="T105" s="428"/>
      <c r="U105" s="257"/>
      <c r="V105" s="257"/>
      <c r="W105" s="257"/>
      <c r="X105" s="257"/>
      <c r="Y105" s="257"/>
      <c r="Z105" s="257"/>
      <c r="AA105" s="257"/>
      <c r="AB105" s="257"/>
      <c r="AC105" s="257"/>
      <c r="AD105" s="257"/>
      <c r="AE105" s="257"/>
      <c r="AF105" s="257"/>
      <c r="AG105" s="257"/>
      <c r="AH105" s="257"/>
      <c r="AI105" s="257"/>
      <c r="AK105" s="187"/>
      <c r="AL105" s="187"/>
      <c r="AM105" s="187"/>
      <c r="AN105" s="187"/>
      <c r="AO105" s="187"/>
      <c r="AP105" s="187"/>
      <c r="AQ105" s="187"/>
      <c r="AR105" s="187"/>
      <c r="AS105" s="187"/>
      <c r="AT105" s="187"/>
      <c r="AU105" s="187"/>
      <c r="AV105" s="187"/>
      <c r="AW105" s="187"/>
      <c r="AX105" s="187"/>
      <c r="AY105" s="187"/>
      <c r="AZ105" s="187"/>
    </row>
    <row r="106" spans="1:52">
      <c r="A106" s="69" t="s">
        <v>408</v>
      </c>
      <c r="B106" s="69"/>
      <c r="C106" s="69"/>
      <c r="D106" s="170"/>
      <c r="E106" s="69"/>
      <c r="F106" s="69"/>
      <c r="G106" s="69"/>
      <c r="H106" s="69"/>
      <c r="I106" s="69"/>
      <c r="J106" s="69"/>
      <c r="K106" s="69"/>
      <c r="L106" s="69"/>
      <c r="M106" s="69"/>
      <c r="N106" s="69"/>
      <c r="O106" s="69"/>
      <c r="P106" s="69"/>
      <c r="Q106" s="170"/>
      <c r="R106" s="170"/>
      <c r="T106" s="428"/>
      <c r="AK106" s="187"/>
      <c r="AL106" s="187"/>
      <c r="AM106" s="187"/>
      <c r="AN106" s="187"/>
      <c r="AO106" s="187"/>
      <c r="AP106" s="187"/>
      <c r="AQ106" s="187"/>
      <c r="AR106" s="187"/>
      <c r="AS106" s="187"/>
      <c r="AT106" s="187"/>
      <c r="AU106" s="187"/>
      <c r="AV106" s="187"/>
      <c r="AW106" s="187"/>
      <c r="AX106" s="187"/>
      <c r="AY106" s="187"/>
      <c r="AZ106" s="187"/>
    </row>
    <row r="107" spans="1:52">
      <c r="A107" s="68" t="s">
        <v>91</v>
      </c>
      <c r="B107" s="70">
        <v>8.8888888888888893</v>
      </c>
      <c r="C107" s="70">
        <v>8.0862533692722369</v>
      </c>
      <c r="D107" s="70">
        <v>7.6370170709793355</v>
      </c>
      <c r="E107" s="70">
        <v>8.2949308755760374</v>
      </c>
      <c r="F107" s="70">
        <v>8.8992974238875888</v>
      </c>
      <c r="G107" s="70">
        <v>12.88404360753221</v>
      </c>
      <c r="H107" s="70">
        <v>8.2987551867219924</v>
      </c>
      <c r="I107" s="70">
        <v>12.738853503184714</v>
      </c>
      <c r="J107" s="70">
        <v>13.289036544850498</v>
      </c>
      <c r="K107" s="70">
        <v>9.7583643122676573</v>
      </c>
      <c r="L107" s="70">
        <v>10.358221838584376</v>
      </c>
      <c r="M107" s="70">
        <v>10.455876202425763</v>
      </c>
      <c r="N107" s="70">
        <v>13.394725826705734</v>
      </c>
      <c r="O107" s="70">
        <v>8.4594835262689223</v>
      </c>
      <c r="P107" s="70">
        <v>12.918853451756156</v>
      </c>
      <c r="Q107" s="70">
        <v>9.2307692307692317</v>
      </c>
      <c r="R107" s="433">
        <v>11.627906976744185</v>
      </c>
      <c r="T107" s="294"/>
      <c r="U107" s="257"/>
      <c r="V107" s="257"/>
      <c r="W107" s="257"/>
      <c r="X107" s="257"/>
      <c r="Y107" s="257"/>
      <c r="Z107" s="257"/>
      <c r="AA107" s="257"/>
      <c r="AB107" s="257"/>
      <c r="AC107" s="257"/>
      <c r="AD107" s="257"/>
      <c r="AE107" s="257"/>
      <c r="AF107" s="257"/>
      <c r="AG107" s="257"/>
      <c r="AH107" s="257"/>
      <c r="AI107" s="257"/>
      <c r="AK107" s="187"/>
      <c r="AL107" s="187"/>
      <c r="AM107" s="187"/>
      <c r="AN107" s="187"/>
      <c r="AO107" s="187"/>
      <c r="AP107" s="187"/>
      <c r="AQ107" s="187"/>
      <c r="AR107" s="187"/>
      <c r="AS107" s="187"/>
      <c r="AT107" s="187"/>
      <c r="AU107" s="187"/>
      <c r="AV107" s="187"/>
      <c r="AW107" s="187"/>
      <c r="AX107" s="187"/>
      <c r="AY107" s="187"/>
      <c r="AZ107" s="187"/>
    </row>
    <row r="108" spans="1:52">
      <c r="A108" s="68" t="s">
        <v>92</v>
      </c>
      <c r="B108" s="70">
        <v>7.7056140902657653</v>
      </c>
      <c r="C108" s="70">
        <v>8.7541034860090665</v>
      </c>
      <c r="D108" s="70">
        <v>8.4414569329373137</v>
      </c>
      <c r="E108" s="70">
        <v>10.197775030902349</v>
      </c>
      <c r="F108" s="70">
        <v>8.9339794064203524</v>
      </c>
      <c r="G108" s="70">
        <v>9.2464170134073047</v>
      </c>
      <c r="H108" s="70">
        <v>9.6863468634686356</v>
      </c>
      <c r="I108" s="70">
        <v>7.8648412467229836</v>
      </c>
      <c r="J108" s="70">
        <v>9.5993322203672786</v>
      </c>
      <c r="K108" s="70">
        <v>9.5700614197971721</v>
      </c>
      <c r="L108" s="70">
        <v>8.2767978290366351</v>
      </c>
      <c r="M108" s="70">
        <v>10.121457489878543</v>
      </c>
      <c r="N108" s="70">
        <v>9.9812850904553958</v>
      </c>
      <c r="O108" s="70">
        <v>10.056730273336772</v>
      </c>
      <c r="P108" s="70">
        <v>8.3363981856074538</v>
      </c>
      <c r="Q108" s="70">
        <v>8.06654902949332</v>
      </c>
      <c r="R108" s="433">
        <v>8.8628136312570209</v>
      </c>
      <c r="T108" s="294"/>
      <c r="U108" s="257"/>
      <c r="V108" s="257"/>
      <c r="W108" s="257"/>
      <c r="X108" s="257"/>
      <c r="Y108" s="257"/>
      <c r="Z108" s="257"/>
      <c r="AA108" s="257"/>
      <c r="AB108" s="257"/>
      <c r="AC108" s="257"/>
      <c r="AD108" s="257"/>
      <c r="AE108" s="257"/>
      <c r="AF108" s="257"/>
      <c r="AG108" s="257"/>
      <c r="AH108" s="257"/>
      <c r="AI108" s="257"/>
      <c r="AK108" s="187"/>
      <c r="AL108" s="187"/>
      <c r="AM108" s="187"/>
      <c r="AN108" s="187"/>
      <c r="AO108" s="187"/>
      <c r="AP108" s="187"/>
      <c r="AQ108" s="187"/>
      <c r="AR108" s="187"/>
      <c r="AS108" s="187"/>
      <c r="AT108" s="187"/>
      <c r="AU108" s="187"/>
      <c r="AV108" s="187"/>
      <c r="AW108" s="187"/>
      <c r="AX108" s="187"/>
      <c r="AY108" s="187"/>
      <c r="AZ108" s="187"/>
    </row>
    <row r="109" spans="1:52">
      <c r="A109" s="68" t="s">
        <v>93</v>
      </c>
      <c r="B109" s="70">
        <v>9.2884392104826663</v>
      </c>
      <c r="C109" s="70">
        <v>10.39222259470332</v>
      </c>
      <c r="D109" s="70">
        <v>7.7103586992960107</v>
      </c>
      <c r="E109" s="70">
        <v>7.9244646771202163</v>
      </c>
      <c r="F109" s="70">
        <v>9.8993565418247815</v>
      </c>
      <c r="G109" s="70">
        <v>8.3153168135705986</v>
      </c>
      <c r="H109" s="70">
        <v>9.9226370669357546</v>
      </c>
      <c r="I109" s="70">
        <v>10.141313383208644</v>
      </c>
      <c r="J109" s="70">
        <v>13.050314465408805</v>
      </c>
      <c r="K109" s="70">
        <v>6.8591481895039079</v>
      </c>
      <c r="L109" s="70">
        <v>9.0075853350189643</v>
      </c>
      <c r="M109" s="70">
        <v>9.2838196286472154</v>
      </c>
      <c r="N109" s="70">
        <v>9.7935814373964138</v>
      </c>
      <c r="O109" s="70">
        <v>9.1445427728613566</v>
      </c>
      <c r="P109" s="70">
        <v>10.361160449970397</v>
      </c>
      <c r="Q109" s="70">
        <v>10.483135824977211</v>
      </c>
      <c r="R109" s="433">
        <v>11.502951415165732</v>
      </c>
      <c r="T109" s="294"/>
      <c r="U109" s="257"/>
      <c r="V109" s="257"/>
      <c r="W109" s="257"/>
      <c r="X109" s="257"/>
      <c r="Y109" s="257"/>
      <c r="Z109" s="257"/>
      <c r="AA109" s="257"/>
      <c r="AB109" s="257"/>
      <c r="AC109" s="257"/>
      <c r="AD109" s="257"/>
      <c r="AE109" s="257"/>
      <c r="AF109" s="257"/>
      <c r="AG109" s="257"/>
      <c r="AH109" s="257"/>
      <c r="AI109" s="257"/>
      <c r="AK109" s="187"/>
      <c r="AL109" s="187"/>
      <c r="AM109" s="187"/>
      <c r="AN109" s="187"/>
      <c r="AO109" s="187"/>
      <c r="AP109" s="187"/>
      <c r="AQ109" s="187"/>
      <c r="AR109" s="187"/>
      <c r="AS109" s="187"/>
      <c r="AT109" s="187"/>
      <c r="AU109" s="187"/>
      <c r="AV109" s="187"/>
      <c r="AW109" s="187"/>
      <c r="AX109" s="187"/>
      <c r="AY109" s="187"/>
      <c r="AZ109" s="187"/>
    </row>
    <row r="110" spans="1:52">
      <c r="A110" s="68" t="s">
        <v>94</v>
      </c>
      <c r="B110" s="70">
        <v>9.2485549132947984</v>
      </c>
      <c r="C110" s="70">
        <v>10.256410256410257</v>
      </c>
      <c r="D110" s="70">
        <v>12.535612535612534</v>
      </c>
      <c r="E110" s="70">
        <v>11.269928532160527</v>
      </c>
      <c r="F110" s="70">
        <v>11.41459437423563</v>
      </c>
      <c r="G110" s="70">
        <v>10.59001512859304</v>
      </c>
      <c r="H110" s="70">
        <v>10.479867622724766</v>
      </c>
      <c r="I110" s="70">
        <v>11.572856391372961</v>
      </c>
      <c r="J110" s="70">
        <v>13.486513486513486</v>
      </c>
      <c r="K110" s="70">
        <v>10.952498154073345</v>
      </c>
      <c r="L110" s="70">
        <v>9.8439375750300115</v>
      </c>
      <c r="M110" s="70">
        <v>10.254713860403573</v>
      </c>
      <c r="N110" s="70">
        <v>13.221153846153847</v>
      </c>
      <c r="O110" s="70">
        <v>13.362515839189033</v>
      </c>
      <c r="P110" s="70">
        <v>10.764745458623011</v>
      </c>
      <c r="Q110" s="70">
        <v>12.556157124755213</v>
      </c>
      <c r="R110" s="433">
        <v>11.569872958257713</v>
      </c>
      <c r="T110" s="294"/>
      <c r="U110" s="257"/>
      <c r="V110" s="257"/>
      <c r="W110" s="257"/>
      <c r="X110" s="257"/>
      <c r="Y110" s="257"/>
      <c r="Z110" s="257"/>
      <c r="AA110" s="257"/>
      <c r="AB110" s="257"/>
      <c r="AC110" s="257"/>
      <c r="AD110" s="257"/>
      <c r="AE110" s="257"/>
      <c r="AF110" s="257"/>
      <c r="AG110" s="257"/>
      <c r="AH110" s="257"/>
      <c r="AI110" s="257"/>
      <c r="AK110" s="187"/>
      <c r="AL110" s="187"/>
      <c r="AM110" s="187"/>
      <c r="AN110" s="187"/>
      <c r="AO110" s="187"/>
      <c r="AP110" s="187"/>
      <c r="AQ110" s="187"/>
      <c r="AR110" s="187"/>
      <c r="AS110" s="187"/>
      <c r="AT110" s="187"/>
      <c r="AU110" s="187"/>
      <c r="AV110" s="187"/>
      <c r="AW110" s="187"/>
      <c r="AX110" s="187"/>
      <c r="AY110" s="187"/>
      <c r="AZ110" s="187"/>
    </row>
    <row r="111" spans="1:52">
      <c r="A111" s="68" t="s">
        <v>95</v>
      </c>
      <c r="B111" s="70">
        <v>12.0312813314618</v>
      </c>
      <c r="C111" s="70">
        <v>9.2943854324734438</v>
      </c>
      <c r="D111" s="70">
        <v>6.0698027314112295</v>
      </c>
      <c r="E111" s="70">
        <v>8.6042065009560229</v>
      </c>
      <c r="F111" s="70">
        <v>8.9248650892486499</v>
      </c>
      <c r="G111" s="70">
        <v>7.7188706073532396</v>
      </c>
      <c r="H111" s="70">
        <v>10.764262648008613</v>
      </c>
      <c r="I111" s="70">
        <v>9.7067327550598925</v>
      </c>
      <c r="J111" s="70">
        <v>11.2</v>
      </c>
      <c r="K111" s="70">
        <v>8.3608788644759855</v>
      </c>
      <c r="L111" s="70">
        <v>10.788544527265595</v>
      </c>
      <c r="M111" s="70">
        <v>10.049365303244006</v>
      </c>
      <c r="N111" s="70">
        <v>9.8538905878355418</v>
      </c>
      <c r="O111" s="70">
        <v>10.725777618877368</v>
      </c>
      <c r="P111" s="70">
        <v>9.2398884239888428</v>
      </c>
      <c r="Q111" s="70">
        <v>10.843594927403052</v>
      </c>
      <c r="R111" s="433">
        <v>11.577424023154848</v>
      </c>
      <c r="T111" s="294"/>
      <c r="U111" s="257"/>
      <c r="V111" s="257"/>
      <c r="W111" s="257"/>
      <c r="X111" s="257"/>
      <c r="Y111" s="257"/>
      <c r="Z111" s="257"/>
      <c r="AA111" s="257"/>
      <c r="AB111" s="257"/>
      <c r="AC111" s="257"/>
      <c r="AD111" s="257"/>
      <c r="AE111" s="257"/>
      <c r="AF111" s="257"/>
      <c r="AG111" s="257"/>
      <c r="AH111" s="257"/>
      <c r="AI111" s="257"/>
      <c r="AK111" s="187"/>
      <c r="AL111" s="187"/>
      <c r="AM111" s="187"/>
      <c r="AN111" s="187"/>
      <c r="AO111" s="187"/>
      <c r="AP111" s="187"/>
      <c r="AQ111" s="187"/>
      <c r="AR111" s="187"/>
      <c r="AS111" s="187"/>
      <c r="AT111" s="187"/>
      <c r="AU111" s="187"/>
      <c r="AV111" s="187"/>
      <c r="AW111" s="187"/>
      <c r="AX111" s="187"/>
      <c r="AY111" s="187"/>
      <c r="AZ111" s="187"/>
    </row>
    <row r="112" spans="1:52">
      <c r="A112" s="68" t="s">
        <v>96</v>
      </c>
      <c r="B112" s="70">
        <v>8.0367393800229614</v>
      </c>
      <c r="C112" s="70">
        <v>15.764582238570677</v>
      </c>
      <c r="D112" s="70">
        <v>7.3568050446663165</v>
      </c>
      <c r="E112" s="70">
        <v>9.3786635404454852</v>
      </c>
      <c r="F112" s="70">
        <v>12.594458438287154</v>
      </c>
      <c r="G112" s="70">
        <v>8.485639686684074</v>
      </c>
      <c r="H112" s="70">
        <v>14.550264550264549</v>
      </c>
      <c r="I112" s="70">
        <v>10.848755583918315</v>
      </c>
      <c r="J112" s="70">
        <v>11.350059737156512</v>
      </c>
      <c r="K112" s="70">
        <v>13.199245757385292</v>
      </c>
      <c r="L112" s="70">
        <v>6.0975609756097562</v>
      </c>
      <c r="M112" s="70">
        <v>8.2352941176470598</v>
      </c>
      <c r="N112" s="70">
        <v>18.857142857142858</v>
      </c>
      <c r="O112" s="70">
        <v>9.4339622641509422</v>
      </c>
      <c r="P112" s="70">
        <v>11.015911872705018</v>
      </c>
      <c r="Q112" s="70">
        <v>10.869565217391305</v>
      </c>
      <c r="R112" s="433">
        <v>9.1623036649214651</v>
      </c>
      <c r="T112" s="294"/>
      <c r="U112" s="257"/>
      <c r="V112" s="257"/>
      <c r="W112" s="257"/>
      <c r="X112" s="257"/>
      <c r="Y112" s="257"/>
      <c r="Z112" s="257"/>
      <c r="AA112" s="257"/>
      <c r="AB112" s="257"/>
      <c r="AC112" s="257"/>
      <c r="AD112" s="257"/>
      <c r="AE112" s="257"/>
      <c r="AF112" s="257"/>
      <c r="AG112" s="257"/>
      <c r="AH112" s="257"/>
      <c r="AI112" s="257"/>
      <c r="AK112" s="187"/>
      <c r="AL112" s="187"/>
      <c r="AM112" s="187"/>
      <c r="AN112" s="187"/>
      <c r="AO112" s="187"/>
      <c r="AP112" s="187"/>
      <c r="AQ112" s="187"/>
      <c r="AR112" s="187"/>
      <c r="AS112" s="187"/>
      <c r="AT112" s="187"/>
      <c r="AU112" s="187"/>
      <c r="AV112" s="187"/>
      <c r="AW112" s="187"/>
      <c r="AX112" s="187"/>
      <c r="AY112" s="187"/>
      <c r="AZ112" s="187"/>
    </row>
    <row r="113" spans="1:52">
      <c r="A113" s="68" t="s">
        <v>97</v>
      </c>
      <c r="B113" s="70">
        <v>8.1081081081081088</v>
      </c>
      <c r="C113" s="70">
        <v>9.0546903295907288</v>
      </c>
      <c r="D113" s="70">
        <v>6.8815646504889534</v>
      </c>
      <c r="E113" s="70">
        <v>11.401250459727841</v>
      </c>
      <c r="F113" s="70">
        <v>7.1860816944024206</v>
      </c>
      <c r="G113" s="70">
        <v>9.1638029782359691</v>
      </c>
      <c r="H113" s="70">
        <v>12.006196746707978</v>
      </c>
      <c r="I113" s="70">
        <v>8.0244554833779134</v>
      </c>
      <c r="J113" s="70">
        <v>10.431654676258994</v>
      </c>
      <c r="K113" s="70">
        <v>12.073863636363637</v>
      </c>
      <c r="L113" s="70">
        <v>6.3447303489601694</v>
      </c>
      <c r="M113" s="70">
        <v>8.7947882736156355</v>
      </c>
      <c r="N113" s="70">
        <v>11.71875</v>
      </c>
      <c r="O113" s="70">
        <v>5.8399175541051189</v>
      </c>
      <c r="P113" s="70">
        <v>8.9940039973351116</v>
      </c>
      <c r="Q113" s="70">
        <v>7.0234113712374588</v>
      </c>
      <c r="R113" s="433">
        <v>10.01001001001001</v>
      </c>
      <c r="T113" s="294"/>
      <c r="U113" s="257"/>
      <c r="V113" s="257"/>
      <c r="W113" s="257"/>
      <c r="X113" s="257"/>
      <c r="Y113" s="257"/>
      <c r="Z113" s="257"/>
      <c r="AA113" s="257"/>
      <c r="AB113" s="257"/>
      <c r="AC113" s="257"/>
      <c r="AD113" s="257"/>
      <c r="AE113" s="257"/>
      <c r="AF113" s="257"/>
      <c r="AG113" s="257"/>
      <c r="AH113" s="257"/>
      <c r="AI113" s="257"/>
      <c r="AK113" s="187"/>
      <c r="AL113" s="187"/>
      <c r="AM113" s="187"/>
      <c r="AN113" s="187"/>
      <c r="AO113" s="187"/>
      <c r="AP113" s="187"/>
      <c r="AQ113" s="187"/>
      <c r="AR113" s="187"/>
      <c r="AS113" s="187"/>
      <c r="AT113" s="187"/>
      <c r="AU113" s="187"/>
      <c r="AV113" s="187"/>
      <c r="AW113" s="187"/>
      <c r="AX113" s="187"/>
      <c r="AY113" s="187"/>
      <c r="AZ113" s="187"/>
    </row>
    <row r="114" spans="1:52">
      <c r="A114" s="68" t="s">
        <v>98</v>
      </c>
      <c r="B114" s="70">
        <v>5.7077625570776256</v>
      </c>
      <c r="C114" s="70">
        <v>7.1428571428571423</v>
      </c>
      <c r="D114" s="70">
        <v>4.7619047619047628</v>
      </c>
      <c r="E114" s="70">
        <v>10.282776349614394</v>
      </c>
      <c r="F114" s="70">
        <v>7.7120822622107967</v>
      </c>
      <c r="G114" s="70">
        <v>14.23027166882277</v>
      </c>
      <c r="H114" s="70">
        <v>13.071895424836601</v>
      </c>
      <c r="I114" s="70">
        <v>7.0821529745042495</v>
      </c>
      <c r="J114" s="70">
        <v>7.8431372549019605</v>
      </c>
      <c r="K114" s="70">
        <v>12.391573729863694</v>
      </c>
      <c r="L114" s="70">
        <v>11.968085106382979</v>
      </c>
      <c r="M114" s="70">
        <v>5.9594755661501786</v>
      </c>
      <c r="N114" s="70">
        <v>14.891179839633446</v>
      </c>
      <c r="O114" s="70">
        <v>4.0160642570281118</v>
      </c>
      <c r="P114" s="70">
        <v>14.760147601476014</v>
      </c>
      <c r="Q114" s="70">
        <v>10.526315789473683</v>
      </c>
      <c r="R114" s="433">
        <v>9.6551724137931032</v>
      </c>
      <c r="T114" s="294"/>
      <c r="U114" s="257"/>
      <c r="V114" s="257"/>
      <c r="W114" s="257"/>
      <c r="X114" s="257"/>
      <c r="Y114" s="257"/>
      <c r="Z114" s="257"/>
      <c r="AA114" s="257"/>
      <c r="AB114" s="257"/>
      <c r="AC114" s="257"/>
      <c r="AD114" s="257"/>
      <c r="AE114" s="257"/>
      <c r="AF114" s="257"/>
      <c r="AG114" s="257"/>
      <c r="AH114" s="257"/>
      <c r="AI114" s="257"/>
      <c r="AK114" s="187"/>
      <c r="AL114" s="187"/>
      <c r="AM114" s="187"/>
      <c r="AN114" s="187"/>
      <c r="AO114" s="187"/>
      <c r="AP114" s="187"/>
      <c r="AQ114" s="187"/>
      <c r="AR114" s="187"/>
      <c r="AS114" s="187"/>
      <c r="AT114" s="187"/>
      <c r="AU114" s="187"/>
      <c r="AV114" s="187"/>
      <c r="AW114" s="187"/>
      <c r="AX114" s="187"/>
      <c r="AY114" s="187"/>
      <c r="AZ114" s="187"/>
    </row>
    <row r="115" spans="1:52">
      <c r="A115" s="68" t="s">
        <v>99</v>
      </c>
      <c r="B115" s="70">
        <v>13.945857260049221</v>
      </c>
      <c r="C115" s="70">
        <v>8.1580077286389017</v>
      </c>
      <c r="D115" s="70">
        <v>7.2992700729927007</v>
      </c>
      <c r="E115" s="70">
        <v>11.812812358019082</v>
      </c>
      <c r="F115" s="70">
        <v>10.454545454545455</v>
      </c>
      <c r="G115" s="70">
        <v>9.6952908587257607</v>
      </c>
      <c r="H115" s="70">
        <v>10.130246020260492</v>
      </c>
      <c r="I115" s="70">
        <v>5.2331113225499521</v>
      </c>
      <c r="J115" s="70">
        <v>10.854816824966077</v>
      </c>
      <c r="K115" s="70">
        <v>7.3495636196600831</v>
      </c>
      <c r="L115" s="70">
        <v>8.5201793721973083</v>
      </c>
      <c r="M115" s="70">
        <v>6.2396006655574041</v>
      </c>
      <c r="N115" s="70">
        <v>6.6033842344201403</v>
      </c>
      <c r="O115" s="70">
        <v>8.6920529801324502</v>
      </c>
      <c r="P115" s="70">
        <v>11.859381617958492</v>
      </c>
      <c r="Q115" s="70">
        <v>13.175230566534914</v>
      </c>
      <c r="R115" s="433">
        <v>6.5047701647875105</v>
      </c>
      <c r="T115" s="294"/>
      <c r="U115" s="257"/>
      <c r="V115" s="257"/>
      <c r="W115" s="257"/>
      <c r="X115" s="257"/>
      <c r="Y115" s="257"/>
      <c r="Z115" s="257"/>
      <c r="AA115" s="257"/>
      <c r="AB115" s="257"/>
      <c r="AC115" s="257"/>
      <c r="AD115" s="257"/>
      <c r="AE115" s="257"/>
      <c r="AF115" s="257"/>
      <c r="AG115" s="257"/>
      <c r="AH115" s="257"/>
      <c r="AI115" s="257"/>
      <c r="AK115" s="187"/>
      <c r="AL115" s="187"/>
      <c r="AM115" s="187"/>
      <c r="AN115" s="187"/>
      <c r="AO115" s="187"/>
      <c r="AP115" s="187"/>
      <c r="AQ115" s="187"/>
      <c r="AR115" s="187"/>
      <c r="AS115" s="187"/>
      <c r="AT115" s="187"/>
      <c r="AU115" s="187"/>
      <c r="AV115" s="187"/>
      <c r="AW115" s="187"/>
      <c r="AX115" s="187"/>
      <c r="AY115" s="187"/>
      <c r="AZ115" s="187"/>
    </row>
    <row r="116" spans="1:52">
      <c r="A116" s="68" t="s">
        <v>100</v>
      </c>
      <c r="B116" s="70">
        <v>17.329910141206675</v>
      </c>
      <c r="C116" s="70">
        <v>11.87335092348285</v>
      </c>
      <c r="D116" s="70">
        <v>9.2348284960422173</v>
      </c>
      <c r="E116" s="70">
        <v>12.566137566137565</v>
      </c>
      <c r="F116" s="70">
        <v>6.9930069930069934</v>
      </c>
      <c r="G116" s="70">
        <v>12.327773749093547</v>
      </c>
      <c r="H116" s="70">
        <v>14.372163388804841</v>
      </c>
      <c r="I116" s="70">
        <v>7.2202166064981954</v>
      </c>
      <c r="J116" s="70">
        <v>11.11934766493699</v>
      </c>
      <c r="K116" s="70">
        <v>7.6124567474048446</v>
      </c>
      <c r="L116" s="70">
        <v>10.060362173038229</v>
      </c>
      <c r="M116" s="70">
        <v>5.5147058823529411</v>
      </c>
      <c r="N116" s="70">
        <v>11.002444987775062</v>
      </c>
      <c r="O116" s="70">
        <v>6.2150403977625857</v>
      </c>
      <c r="P116" s="70">
        <v>10.480887792848335</v>
      </c>
      <c r="Q116" s="70">
        <v>11.399620012666244</v>
      </c>
      <c r="R116" s="433">
        <v>5.7729313662604236</v>
      </c>
      <c r="T116" s="294"/>
      <c r="U116" s="257"/>
      <c r="V116" s="257"/>
      <c r="W116" s="257"/>
      <c r="X116" s="257"/>
      <c r="Y116" s="257"/>
      <c r="Z116" s="257"/>
      <c r="AA116" s="257"/>
      <c r="AB116" s="257"/>
      <c r="AC116" s="257"/>
      <c r="AD116" s="257"/>
      <c r="AE116" s="257"/>
      <c r="AF116" s="257"/>
      <c r="AG116" s="257"/>
      <c r="AH116" s="257"/>
      <c r="AI116" s="257"/>
      <c r="AK116" s="187"/>
      <c r="AL116" s="187"/>
      <c r="AM116" s="187"/>
      <c r="AN116" s="187"/>
      <c r="AO116" s="187"/>
      <c r="AP116" s="187"/>
      <c r="AQ116" s="187"/>
      <c r="AR116" s="187"/>
      <c r="AS116" s="187"/>
      <c r="AT116" s="187"/>
      <c r="AU116" s="187"/>
      <c r="AV116" s="187"/>
      <c r="AW116" s="187"/>
      <c r="AX116" s="187"/>
      <c r="AY116" s="187"/>
      <c r="AZ116" s="187"/>
    </row>
    <row r="117" spans="1:52">
      <c r="A117" s="68" t="s">
        <v>101</v>
      </c>
      <c r="B117" s="70">
        <v>12.647898816809464</v>
      </c>
      <c r="C117" s="70">
        <v>9.9916736053288933</v>
      </c>
      <c r="D117" s="70">
        <v>10.407993338884264</v>
      </c>
      <c r="E117" s="70">
        <v>9.9592575826165692</v>
      </c>
      <c r="F117" s="70">
        <v>7.8158923143725572</v>
      </c>
      <c r="G117" s="70">
        <v>11.536686663590217</v>
      </c>
      <c r="H117" s="70">
        <v>10.060362173038229</v>
      </c>
      <c r="I117" s="70">
        <v>6.8426197458455524</v>
      </c>
      <c r="J117" s="70">
        <v>8.591885441527447</v>
      </c>
      <c r="K117" s="70">
        <v>9.6788385393752758</v>
      </c>
      <c r="L117" s="70">
        <v>5.7042562527424305</v>
      </c>
      <c r="M117" s="70">
        <v>9.7046413502109719</v>
      </c>
      <c r="N117" s="70">
        <v>11.29032258064516</v>
      </c>
      <c r="O117" s="70">
        <v>14.811490125673251</v>
      </c>
      <c r="P117" s="70">
        <v>11.700793982448809</v>
      </c>
      <c r="Q117" s="70">
        <v>8.8309503784693018</v>
      </c>
      <c r="R117" s="433">
        <v>10.459299681673489</v>
      </c>
      <c r="T117" s="294"/>
      <c r="U117" s="257"/>
      <c r="V117" s="257"/>
      <c r="W117" s="257"/>
      <c r="X117" s="257"/>
      <c r="Y117" s="257"/>
      <c r="Z117" s="257"/>
      <c r="AA117" s="257"/>
      <c r="AB117" s="257"/>
      <c r="AC117" s="257"/>
      <c r="AD117" s="257"/>
      <c r="AE117" s="257"/>
      <c r="AF117" s="257"/>
      <c r="AG117" s="257"/>
      <c r="AH117" s="257"/>
      <c r="AI117" s="257"/>
      <c r="AK117" s="187"/>
      <c r="AL117" s="187"/>
      <c r="AM117" s="187"/>
      <c r="AN117" s="187"/>
      <c r="AO117" s="187"/>
      <c r="AP117" s="187"/>
      <c r="AQ117" s="187"/>
      <c r="AR117" s="187"/>
      <c r="AS117" s="187"/>
      <c r="AT117" s="187"/>
      <c r="AU117" s="187"/>
      <c r="AV117" s="187"/>
      <c r="AW117" s="187"/>
      <c r="AX117" s="187"/>
      <c r="AY117" s="187"/>
      <c r="AZ117" s="187"/>
    </row>
    <row r="118" spans="1:52">
      <c r="A118" s="68" t="s">
        <v>102</v>
      </c>
      <c r="B118" s="70">
        <v>13.786764705882353</v>
      </c>
      <c r="C118" s="70">
        <v>9.1911764705882355</v>
      </c>
      <c r="D118" s="70">
        <v>8.2720588235294112</v>
      </c>
      <c r="E118" s="70">
        <v>10.362694300518134</v>
      </c>
      <c r="F118" s="70">
        <v>9</v>
      </c>
      <c r="G118" s="70">
        <v>8.8202866593164284</v>
      </c>
      <c r="H118" s="70">
        <v>9.2378752886836022</v>
      </c>
      <c r="I118" s="70">
        <v>14.117647058823531</v>
      </c>
      <c r="J118" s="70">
        <v>13.333333333333334</v>
      </c>
      <c r="K118" s="70">
        <v>10.830324909747292</v>
      </c>
      <c r="L118" s="70">
        <v>7.7777777777777777</v>
      </c>
      <c r="M118" s="70">
        <v>9.8468271334792128</v>
      </c>
      <c r="N118" s="70">
        <v>11.470281543274243</v>
      </c>
      <c r="O118" s="70">
        <v>13.888888888888888</v>
      </c>
      <c r="P118" s="70">
        <v>9.8039215686274517</v>
      </c>
      <c r="Q118" s="70">
        <v>12.01923076923077</v>
      </c>
      <c r="R118" s="433">
        <v>18.648018648018649</v>
      </c>
      <c r="T118" s="294"/>
      <c r="U118" s="257"/>
      <c r="V118" s="257"/>
      <c r="W118" s="257"/>
      <c r="X118" s="257"/>
      <c r="Y118" s="257"/>
      <c r="Z118" s="257"/>
      <c r="AA118" s="257"/>
      <c r="AB118" s="257"/>
      <c r="AC118" s="257"/>
      <c r="AD118" s="257"/>
      <c r="AE118" s="257"/>
      <c r="AF118" s="257"/>
      <c r="AG118" s="257"/>
      <c r="AH118" s="257"/>
      <c r="AI118" s="257"/>
      <c r="AK118" s="187"/>
      <c r="AL118" s="187"/>
      <c r="AM118" s="187"/>
      <c r="AN118" s="187"/>
      <c r="AO118" s="187"/>
      <c r="AP118" s="187"/>
      <c r="AQ118" s="187"/>
      <c r="AR118" s="187"/>
      <c r="AS118" s="187"/>
      <c r="AT118" s="187"/>
      <c r="AU118" s="187"/>
      <c r="AV118" s="187"/>
      <c r="AW118" s="187"/>
      <c r="AX118" s="187"/>
      <c r="AY118" s="187"/>
      <c r="AZ118" s="187"/>
    </row>
    <row r="119" spans="1:52">
      <c r="A119" s="68" t="s">
        <v>103</v>
      </c>
      <c r="B119" s="70">
        <v>8.9967284623773178</v>
      </c>
      <c r="C119" s="70">
        <v>9.1845254661842457</v>
      </c>
      <c r="D119" s="70">
        <v>8.9062065126635126</v>
      </c>
      <c r="E119" s="70">
        <v>11.700468018720748</v>
      </c>
      <c r="F119" s="70">
        <v>8.2032283672929331</v>
      </c>
      <c r="G119" s="70">
        <v>8.5813891123625634</v>
      </c>
      <c r="H119" s="70">
        <v>10.590858416945373</v>
      </c>
      <c r="I119" s="70">
        <v>10.180109631949882</v>
      </c>
      <c r="J119" s="70">
        <v>11.272141706924316</v>
      </c>
      <c r="K119" s="70">
        <v>9.0570058604155559</v>
      </c>
      <c r="L119" s="70">
        <v>8.6756825720847157</v>
      </c>
      <c r="M119" s="70">
        <v>9.5401174168297445</v>
      </c>
      <c r="N119" s="70">
        <v>9.1258405379442848</v>
      </c>
      <c r="O119" s="70">
        <v>9.9651220727453911</v>
      </c>
      <c r="P119" s="70">
        <v>7.4645434187608863</v>
      </c>
      <c r="Q119" s="70">
        <v>7.6883649410558688</v>
      </c>
      <c r="R119" s="433">
        <v>8.2880082880082888</v>
      </c>
      <c r="T119" s="294"/>
      <c r="U119" s="257"/>
      <c r="V119" s="257"/>
      <c r="W119" s="257"/>
      <c r="X119" s="257"/>
      <c r="Y119" s="257"/>
      <c r="Z119" s="257"/>
      <c r="AA119" s="257"/>
      <c r="AB119" s="257"/>
      <c r="AC119" s="257"/>
      <c r="AD119" s="257"/>
      <c r="AE119" s="257"/>
      <c r="AF119" s="257"/>
      <c r="AG119" s="257"/>
      <c r="AH119" s="257"/>
      <c r="AI119" s="257"/>
      <c r="AK119" s="187"/>
      <c r="AL119" s="187"/>
      <c r="AM119" s="187"/>
      <c r="AN119" s="187"/>
      <c r="AO119" s="187"/>
      <c r="AP119" s="187"/>
      <c r="AQ119" s="187"/>
      <c r="AR119" s="187"/>
      <c r="AS119" s="187"/>
      <c r="AT119" s="187"/>
      <c r="AU119" s="187"/>
      <c r="AV119" s="187"/>
      <c r="AW119" s="187"/>
      <c r="AX119" s="187"/>
      <c r="AY119" s="187"/>
      <c r="AZ119" s="187"/>
    </row>
    <row r="120" spans="1:52">
      <c r="A120" s="68" t="s">
        <v>104</v>
      </c>
      <c r="B120" s="70">
        <v>6.9864927806241264</v>
      </c>
      <c r="C120" s="70">
        <v>11.715089034676664</v>
      </c>
      <c r="D120" s="70">
        <v>7.9662605435801312</v>
      </c>
      <c r="E120" s="70">
        <v>11.310084825636192</v>
      </c>
      <c r="F120" s="70">
        <v>11.401425178147269</v>
      </c>
      <c r="G120" s="70">
        <v>10.096374483708122</v>
      </c>
      <c r="H120" s="70">
        <v>9.4488188976377945</v>
      </c>
      <c r="I120" s="70">
        <v>7.7481840193704601</v>
      </c>
      <c r="J120" s="70">
        <v>8.7976539589442826</v>
      </c>
      <c r="K120" s="70">
        <v>9.3780848963474828</v>
      </c>
      <c r="L120" s="70">
        <v>11.403073872087258</v>
      </c>
      <c r="M120" s="70">
        <v>10.950503723171266</v>
      </c>
      <c r="N120" s="70">
        <v>11.013215859030838</v>
      </c>
      <c r="O120" s="70">
        <v>8.1190798376184024</v>
      </c>
      <c r="P120" s="70">
        <v>10.599078341013824</v>
      </c>
      <c r="Q120" s="70">
        <v>11.577424023154848</v>
      </c>
      <c r="R120" s="433">
        <v>6.8226120857699799</v>
      </c>
      <c r="T120" s="294"/>
      <c r="U120" s="257"/>
      <c r="V120" s="257"/>
      <c r="W120" s="257"/>
      <c r="X120" s="257"/>
      <c r="Y120" s="257"/>
      <c r="Z120" s="257"/>
      <c r="AA120" s="257"/>
      <c r="AB120" s="257"/>
      <c r="AC120" s="257"/>
      <c r="AD120" s="257"/>
      <c r="AE120" s="257"/>
      <c r="AF120" s="257"/>
      <c r="AG120" s="257"/>
      <c r="AH120" s="257"/>
      <c r="AI120" s="257"/>
      <c r="AK120" s="187"/>
      <c r="AL120" s="187"/>
      <c r="AM120" s="187"/>
      <c r="AN120" s="187"/>
      <c r="AO120" s="187"/>
      <c r="AP120" s="187"/>
      <c r="AQ120" s="187"/>
      <c r="AR120" s="187"/>
      <c r="AS120" s="187"/>
      <c r="AT120" s="187"/>
      <c r="AU120" s="187"/>
      <c r="AV120" s="187"/>
      <c r="AW120" s="187"/>
      <c r="AX120" s="187"/>
      <c r="AY120" s="187"/>
      <c r="AZ120" s="187"/>
    </row>
    <row r="121" spans="1:52">
      <c r="A121" s="68" t="s">
        <v>105</v>
      </c>
      <c r="B121" s="70">
        <v>22.452504317789295</v>
      </c>
      <c r="C121" s="70">
        <v>19.230769230769234</v>
      </c>
      <c r="D121" s="70">
        <v>6.9930069930069934</v>
      </c>
      <c r="E121" s="70">
        <v>8.9766606822262123</v>
      </c>
      <c r="F121" s="70">
        <v>10.040160642570282</v>
      </c>
      <c r="G121" s="70">
        <v>17.928286852589643</v>
      </c>
      <c r="H121" s="70">
        <v>4.3196544276457889</v>
      </c>
      <c r="I121" s="70">
        <v>9.1324200913241995</v>
      </c>
      <c r="J121" s="70">
        <v>20.715630885122412</v>
      </c>
      <c r="K121" s="70">
        <v>6.2761506276150625</v>
      </c>
      <c r="L121" s="70">
        <v>9.5057034220532319</v>
      </c>
      <c r="M121" s="70">
        <v>7.3664825046040514</v>
      </c>
      <c r="N121" s="70">
        <v>7.4906367041198498</v>
      </c>
      <c r="O121" s="70">
        <v>8.9445438282647576</v>
      </c>
      <c r="P121" s="70">
        <v>18.018018018018019</v>
      </c>
      <c r="Q121" s="70">
        <v>3.7383177570093458</v>
      </c>
      <c r="R121" s="433">
        <v>7.7369439071566735</v>
      </c>
      <c r="T121" s="294"/>
      <c r="U121" s="257"/>
      <c r="V121" s="257"/>
      <c r="W121" s="257"/>
      <c r="X121" s="257"/>
      <c r="Y121" s="257"/>
      <c r="Z121" s="257"/>
      <c r="AA121" s="257"/>
      <c r="AB121" s="257"/>
      <c r="AC121" s="257"/>
      <c r="AD121" s="257"/>
      <c r="AE121" s="257"/>
      <c r="AF121" s="257"/>
      <c r="AG121" s="257"/>
      <c r="AH121" s="257"/>
      <c r="AI121" s="257"/>
      <c r="AK121" s="187"/>
      <c r="AL121" s="187"/>
      <c r="AM121" s="187"/>
      <c r="AN121" s="187"/>
      <c r="AO121" s="187"/>
      <c r="AP121" s="187"/>
      <c r="AQ121" s="187"/>
      <c r="AR121" s="187"/>
      <c r="AS121" s="187"/>
      <c r="AT121" s="187"/>
      <c r="AU121" s="187"/>
      <c r="AV121" s="187"/>
      <c r="AW121" s="187"/>
      <c r="AX121" s="187"/>
      <c r="AY121" s="187"/>
      <c r="AZ121" s="187"/>
    </row>
    <row r="122" spans="1:52">
      <c r="A122" s="68" t="s">
        <v>106</v>
      </c>
      <c r="B122" s="70">
        <v>8.0808080808080813</v>
      </c>
      <c r="C122" s="70">
        <v>9.6277278562259312</v>
      </c>
      <c r="D122" s="70">
        <v>7.7021822849807444</v>
      </c>
      <c r="E122" s="70">
        <v>11.936339522546419</v>
      </c>
      <c r="F122" s="70">
        <v>9.0206185567010309</v>
      </c>
      <c r="G122" s="70">
        <v>10</v>
      </c>
      <c r="H122" s="70">
        <v>13.764624913971094</v>
      </c>
      <c r="I122" s="70">
        <v>6.5359477124183005</v>
      </c>
      <c r="J122" s="70">
        <v>10.995723885155773</v>
      </c>
      <c r="K122" s="70">
        <v>8.5245901639344268</v>
      </c>
      <c r="L122" s="70">
        <v>9.4876660341555965</v>
      </c>
      <c r="M122" s="70">
        <v>12.716763005780347</v>
      </c>
      <c r="N122" s="70">
        <v>7.9140757490107401</v>
      </c>
      <c r="O122" s="70">
        <v>7.7751196172248802</v>
      </c>
      <c r="P122" s="70">
        <v>6.932409012131715</v>
      </c>
      <c r="Q122" s="70">
        <v>7.2376357056694811</v>
      </c>
      <c r="R122" s="433">
        <v>4.5219638242894051</v>
      </c>
      <c r="T122" s="294"/>
      <c r="U122" s="257"/>
      <c r="V122" s="257"/>
      <c r="W122" s="257"/>
      <c r="X122" s="257"/>
      <c r="Y122" s="257"/>
      <c r="Z122" s="257"/>
      <c r="AA122" s="257"/>
      <c r="AB122" s="257"/>
      <c r="AC122" s="257"/>
      <c r="AD122" s="257"/>
      <c r="AE122" s="257"/>
      <c r="AF122" s="257"/>
      <c r="AG122" s="257"/>
      <c r="AH122" s="257"/>
      <c r="AI122" s="257"/>
      <c r="AK122" s="187"/>
      <c r="AL122" s="187"/>
      <c r="AM122" s="187"/>
      <c r="AN122" s="187"/>
      <c r="AO122" s="187"/>
      <c r="AP122" s="187"/>
      <c r="AQ122" s="187"/>
      <c r="AR122" s="187"/>
      <c r="AS122" s="187"/>
      <c r="AT122" s="187"/>
      <c r="AU122" s="187"/>
      <c r="AV122" s="187"/>
      <c r="AW122" s="187"/>
      <c r="AX122" s="187"/>
      <c r="AY122" s="187"/>
      <c r="AZ122" s="187"/>
    </row>
    <row r="123" spans="1:52">
      <c r="A123" s="68" t="s">
        <v>107</v>
      </c>
      <c r="B123" s="70">
        <v>4.056795131845842</v>
      </c>
      <c r="C123" s="70">
        <v>18.475750577367204</v>
      </c>
      <c r="D123" s="70">
        <v>6.9284064665127021</v>
      </c>
      <c r="E123" s="70">
        <v>4.9504950495049505</v>
      </c>
      <c r="F123" s="70">
        <v>10.95890410958904</v>
      </c>
      <c r="G123" s="70">
        <v>10.025062656641603</v>
      </c>
      <c r="H123" s="70">
        <v>14.970059880239521</v>
      </c>
      <c r="I123" s="70">
        <v>20.710059171597635</v>
      </c>
      <c r="J123" s="70">
        <v>12.406947890818859</v>
      </c>
      <c r="K123" s="70">
        <v>8.720930232558139</v>
      </c>
      <c r="L123" s="70">
        <v>5.025125628140704</v>
      </c>
      <c r="M123" s="70">
        <v>14.563106796116505</v>
      </c>
      <c r="N123" s="70">
        <v>6.5934065934065931</v>
      </c>
      <c r="O123" s="70">
        <v>6.9284064665127021</v>
      </c>
      <c r="P123" s="70">
        <v>11.494252873563218</v>
      </c>
      <c r="Q123" s="70">
        <v>11.389521640091116</v>
      </c>
      <c r="R123" s="433">
        <v>7.1428571428571423</v>
      </c>
      <c r="T123" s="294"/>
      <c r="U123" s="257"/>
      <c r="V123" s="257"/>
      <c r="W123" s="257"/>
      <c r="X123" s="257"/>
      <c r="Y123" s="257"/>
      <c r="Z123" s="257"/>
      <c r="AA123" s="257"/>
      <c r="AB123" s="257"/>
      <c r="AC123" s="257"/>
      <c r="AD123" s="257"/>
      <c r="AE123" s="257"/>
      <c r="AF123" s="257"/>
      <c r="AG123" s="257"/>
      <c r="AH123" s="257"/>
      <c r="AI123" s="257"/>
      <c r="AK123" s="187"/>
      <c r="AL123" s="187"/>
      <c r="AM123" s="187"/>
      <c r="AN123" s="187"/>
      <c r="AO123" s="187"/>
      <c r="AP123" s="187"/>
      <c r="AQ123" s="187"/>
      <c r="AR123" s="187"/>
      <c r="AS123" s="187"/>
      <c r="AT123" s="187"/>
      <c r="AU123" s="187"/>
      <c r="AV123" s="187"/>
      <c r="AW123" s="187"/>
      <c r="AX123" s="187"/>
      <c r="AY123" s="187"/>
      <c r="AZ123" s="187"/>
    </row>
    <row r="124" spans="1:52">
      <c r="A124" s="68" t="s">
        <v>108</v>
      </c>
      <c r="B124" s="70">
        <v>12.005017022039061</v>
      </c>
      <c r="C124" s="70">
        <v>11.921458625525947</v>
      </c>
      <c r="D124" s="70">
        <v>7.3632538569424959</v>
      </c>
      <c r="E124" s="70">
        <v>10.704727921498661</v>
      </c>
      <c r="F124" s="70">
        <v>9.6913137114142138</v>
      </c>
      <c r="G124" s="70">
        <v>8.1014441704825657</v>
      </c>
      <c r="H124" s="70">
        <v>9.4972067039106154</v>
      </c>
      <c r="I124" s="70">
        <v>9.8331870061457423</v>
      </c>
      <c r="J124" s="70">
        <v>10.958456002616945</v>
      </c>
      <c r="K124" s="70">
        <v>10.013131976362443</v>
      </c>
      <c r="L124" s="70">
        <v>7.5368826170622194</v>
      </c>
      <c r="M124" s="70">
        <v>7.6457010963646859</v>
      </c>
      <c r="N124" s="70">
        <v>9.1017606684571764</v>
      </c>
      <c r="O124" s="70">
        <v>10.182370820668693</v>
      </c>
      <c r="P124" s="70">
        <v>11.731511731511731</v>
      </c>
      <c r="Q124" s="70">
        <v>9.420172161767093</v>
      </c>
      <c r="R124" s="433">
        <v>9.3811718235681365</v>
      </c>
      <c r="T124" s="294"/>
      <c r="U124" s="257"/>
      <c r="V124" s="257"/>
      <c r="W124" s="257"/>
      <c r="X124" s="257"/>
      <c r="Y124" s="257"/>
      <c r="Z124" s="257"/>
      <c r="AA124" s="257"/>
      <c r="AB124" s="257"/>
      <c r="AC124" s="257"/>
      <c r="AD124" s="257"/>
      <c r="AE124" s="257"/>
      <c r="AF124" s="257"/>
      <c r="AG124" s="257"/>
      <c r="AH124" s="257"/>
      <c r="AI124" s="257"/>
      <c r="AK124" s="187"/>
      <c r="AL124" s="187"/>
      <c r="AM124" s="187"/>
      <c r="AN124" s="187"/>
      <c r="AO124" s="187"/>
      <c r="AP124" s="187"/>
      <c r="AQ124" s="187"/>
      <c r="AR124" s="187"/>
      <c r="AS124" s="187"/>
      <c r="AT124" s="187"/>
      <c r="AU124" s="187"/>
      <c r="AV124" s="187"/>
      <c r="AW124" s="187"/>
      <c r="AX124" s="187"/>
      <c r="AY124" s="187"/>
      <c r="AZ124" s="187"/>
    </row>
    <row r="125" spans="1:52">
      <c r="A125" s="68" t="s">
        <v>109</v>
      </c>
      <c r="B125" s="70">
        <v>9.9290780141843982</v>
      </c>
      <c r="C125" s="70">
        <v>9.1047040971168443</v>
      </c>
      <c r="D125" s="70">
        <v>13.657056145675266</v>
      </c>
      <c r="E125" s="70">
        <v>12.882447665056361</v>
      </c>
      <c r="F125" s="70">
        <v>14.285714285714285</v>
      </c>
      <c r="G125" s="70">
        <v>6.7340067340067336</v>
      </c>
      <c r="H125" s="70">
        <v>16.304347826086957</v>
      </c>
      <c r="I125" s="70">
        <v>3.3670033670033668</v>
      </c>
      <c r="J125" s="70">
        <v>10.471204188481677</v>
      </c>
      <c r="K125" s="70">
        <v>15.17706576728499</v>
      </c>
      <c r="L125" s="70">
        <v>1.6501650165016502</v>
      </c>
      <c r="M125" s="70">
        <v>7.3529411764705879</v>
      </c>
      <c r="N125" s="70">
        <v>10.802469135802468</v>
      </c>
      <c r="O125" s="70">
        <v>12.121212121212121</v>
      </c>
      <c r="P125" s="70">
        <v>12.658227848101266</v>
      </c>
      <c r="Q125" s="70">
        <v>8.5178875638841571</v>
      </c>
      <c r="R125" s="433">
        <v>6.3593004769475359</v>
      </c>
      <c r="T125" s="294"/>
      <c r="U125" s="257"/>
      <c r="V125" s="257"/>
      <c r="W125" s="257"/>
      <c r="X125" s="257"/>
      <c r="Y125" s="257"/>
      <c r="Z125" s="257"/>
      <c r="AA125" s="257"/>
      <c r="AB125" s="257"/>
      <c r="AC125" s="257"/>
      <c r="AD125" s="257"/>
      <c r="AE125" s="257"/>
      <c r="AF125" s="257"/>
      <c r="AG125" s="257"/>
      <c r="AH125" s="257"/>
      <c r="AI125" s="257"/>
      <c r="AK125" s="187"/>
      <c r="AL125" s="187"/>
      <c r="AM125" s="187"/>
      <c r="AN125" s="187"/>
      <c r="AO125" s="187"/>
      <c r="AP125" s="187"/>
      <c r="AQ125" s="187"/>
      <c r="AR125" s="187"/>
      <c r="AS125" s="187"/>
      <c r="AT125" s="187"/>
      <c r="AU125" s="187"/>
      <c r="AV125" s="187"/>
      <c r="AW125" s="187"/>
      <c r="AX125" s="187"/>
      <c r="AY125" s="187"/>
      <c r="AZ125" s="187"/>
    </row>
    <row r="126" spans="1:52">
      <c r="A126" s="17" t="s">
        <v>110</v>
      </c>
      <c r="B126" s="123">
        <v>11.745862253069941</v>
      </c>
      <c r="C126" s="123">
        <v>9.8765432098765427</v>
      </c>
      <c r="D126" s="123">
        <v>6.5843621399176957</v>
      </c>
      <c r="E126" s="123">
        <v>8.7285423334303172</v>
      </c>
      <c r="F126" s="123">
        <v>9.5403295750216834</v>
      </c>
      <c r="G126" s="123">
        <v>8.2266910420475323</v>
      </c>
      <c r="H126" s="123">
        <v>10.863005431502716</v>
      </c>
      <c r="I126" s="123">
        <v>9.9577549788774888</v>
      </c>
      <c r="J126" s="123">
        <v>10.0488084984209</v>
      </c>
      <c r="K126" s="123">
        <v>6.3972084908403604</v>
      </c>
      <c r="L126" s="123">
        <v>12.960829493087557</v>
      </c>
      <c r="M126" s="123">
        <v>7.9660116834838028</v>
      </c>
      <c r="N126" s="123">
        <v>10.052910052910054</v>
      </c>
      <c r="O126" s="123">
        <v>7.9829696647152737</v>
      </c>
      <c r="P126" s="123">
        <v>8.4299262381454163</v>
      </c>
      <c r="Q126" s="123">
        <v>9.9009900990099009</v>
      </c>
      <c r="R126" s="118">
        <v>7.6880834706205379</v>
      </c>
      <c r="T126" s="294"/>
      <c r="U126" s="257"/>
      <c r="V126" s="257"/>
      <c r="W126" s="257"/>
      <c r="X126" s="257"/>
      <c r="Y126" s="257"/>
      <c r="Z126" s="257"/>
      <c r="AA126" s="257"/>
      <c r="AB126" s="257"/>
      <c r="AC126" s="257"/>
      <c r="AD126" s="257"/>
      <c r="AE126" s="257"/>
      <c r="AF126" s="257"/>
      <c r="AG126" s="257"/>
      <c r="AH126" s="257"/>
      <c r="AI126" s="257"/>
      <c r="AK126" s="187"/>
      <c r="AL126" s="187"/>
      <c r="AM126" s="187"/>
      <c r="AN126" s="187"/>
      <c r="AO126" s="187"/>
      <c r="AP126" s="187"/>
      <c r="AQ126" s="187"/>
      <c r="AR126" s="187"/>
      <c r="AS126" s="187"/>
      <c r="AT126" s="187"/>
      <c r="AU126" s="187"/>
      <c r="AV126" s="187"/>
      <c r="AW126" s="187"/>
      <c r="AX126" s="187"/>
      <c r="AY126" s="187"/>
      <c r="AZ126" s="187"/>
    </row>
    <row r="127" spans="1:52">
      <c r="A127" s="500" t="s">
        <v>540</v>
      </c>
    </row>
    <row r="128" spans="1:52">
      <c r="A128" s="552" t="s">
        <v>573</v>
      </c>
    </row>
    <row r="129" spans="1:1">
      <c r="A129" s="56"/>
    </row>
  </sheetData>
  <mergeCells count="2">
    <mergeCell ref="A5:R5"/>
    <mergeCell ref="A70:R70"/>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49" orientation="landscape" r:id="rId1"/>
  <headerFooter>
    <oddFooter>&amp;L&amp;"Arial,Regular"&amp;8&amp;K01+023Fetal and Infant Deaths 2012&amp;R&amp;"Arial,Regular"&amp;8&amp;K01+022Page &amp;P of &amp;N</oddFooter>
  </headerFooter>
  <rowBreaks count="1" manualBreakCount="1">
    <brk id="68" max="18"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X129"/>
  <sheetViews>
    <sheetView zoomScaleNormal="100" workbookViewId="0">
      <pane ySplit="3" topLeftCell="A4" activePane="bottomLeft" state="frozen"/>
      <selection activeCell="A3" sqref="A3"/>
      <selection pane="bottomLeft" activeCell="A3" sqref="A3"/>
    </sheetView>
  </sheetViews>
  <sheetFormatPr defaultRowHeight="15"/>
  <cols>
    <col min="1" max="1" width="21.7109375" style="58" customWidth="1"/>
    <col min="2" max="17" width="8.5703125" style="58" customWidth="1"/>
    <col min="18" max="18" width="8.5703125" style="408" customWidth="1"/>
    <col min="19" max="16384" width="9.140625" style="58"/>
  </cols>
  <sheetData>
    <row r="1" spans="1:50" s="153" customFormat="1">
      <c r="A1" s="115" t="s">
        <v>199</v>
      </c>
      <c r="B1" s="115" t="s">
        <v>135</v>
      </c>
      <c r="C1" s="115" t="s">
        <v>214</v>
      </c>
      <c r="E1" s="83"/>
      <c r="F1" s="115"/>
      <c r="G1" s="116"/>
    </row>
    <row r="2" spans="1:50" s="5" customFormat="1" ht="9" customHeight="1">
      <c r="A2" s="81"/>
      <c r="B2" s="82"/>
      <c r="C2" s="83"/>
      <c r="D2" s="83"/>
      <c r="E2" s="83"/>
      <c r="F2" s="83"/>
      <c r="R2" s="153"/>
    </row>
    <row r="3" spans="1:50" s="5" customFormat="1" ht="20.25">
      <c r="A3" s="4" t="s">
        <v>198</v>
      </c>
      <c r="R3" s="153"/>
    </row>
    <row r="4" spans="1:50" s="12" customFormat="1" ht="12.75"/>
    <row r="5" spans="1:50" s="171" customFormat="1" ht="21.75" customHeight="1">
      <c r="A5" s="626" t="str">
        <f>Contents!E10</f>
        <v xml:space="preserve">Table 6: Number of neonatal deaths, by sex, ethnic group, maternal age group, deprivation quintile of residence, gestational age, birthweight and district health board, 1996−2012
</v>
      </c>
      <c r="B5" s="626"/>
      <c r="C5" s="626"/>
      <c r="D5" s="626"/>
      <c r="E5" s="626"/>
      <c r="F5" s="626"/>
      <c r="G5" s="626"/>
      <c r="H5" s="626"/>
      <c r="I5" s="626"/>
      <c r="J5" s="626"/>
      <c r="K5" s="626"/>
      <c r="L5" s="626"/>
      <c r="M5" s="626"/>
      <c r="N5" s="626"/>
      <c r="O5" s="626"/>
      <c r="P5" s="626"/>
      <c r="Q5" s="626"/>
      <c r="R5" s="626"/>
    </row>
    <row r="6" spans="1:50">
      <c r="A6" s="11" t="s">
        <v>74</v>
      </c>
      <c r="B6" s="62">
        <v>1996</v>
      </c>
      <c r="C6" s="62">
        <v>1997</v>
      </c>
      <c r="D6" s="62">
        <v>1998</v>
      </c>
      <c r="E6" s="62">
        <v>1999</v>
      </c>
      <c r="F6" s="62">
        <v>2000</v>
      </c>
      <c r="G6" s="62">
        <v>2001</v>
      </c>
      <c r="H6" s="62">
        <v>2002</v>
      </c>
      <c r="I6" s="62">
        <v>2003</v>
      </c>
      <c r="J6" s="62">
        <v>2004</v>
      </c>
      <c r="K6" s="62">
        <v>2005</v>
      </c>
      <c r="L6" s="62">
        <v>2006</v>
      </c>
      <c r="M6" s="62">
        <v>2007</v>
      </c>
      <c r="N6" s="62">
        <v>2008</v>
      </c>
      <c r="O6" s="62">
        <v>2009</v>
      </c>
      <c r="P6" s="62">
        <v>2010</v>
      </c>
      <c r="Q6" s="62">
        <v>2011</v>
      </c>
      <c r="R6" s="410">
        <v>2012</v>
      </c>
      <c r="S6" s="259"/>
      <c r="T6" s="259"/>
      <c r="U6" s="259"/>
      <c r="V6" s="259"/>
      <c r="W6" s="259"/>
      <c r="X6" s="259"/>
      <c r="Y6" s="259"/>
      <c r="Z6" s="259"/>
      <c r="AA6" s="259"/>
      <c r="AB6" s="259"/>
      <c r="AC6" s="259"/>
      <c r="AD6" s="259"/>
      <c r="AE6" s="259"/>
      <c r="AF6" s="259"/>
      <c r="AG6" s="259"/>
      <c r="AI6" s="271"/>
      <c r="AJ6" s="271"/>
      <c r="AK6" s="271"/>
      <c r="AL6" s="271"/>
      <c r="AM6" s="271"/>
      <c r="AN6" s="271"/>
      <c r="AO6" s="271"/>
      <c r="AP6" s="271"/>
      <c r="AQ6" s="271"/>
      <c r="AR6" s="271"/>
      <c r="AS6" s="271"/>
      <c r="AT6" s="271"/>
      <c r="AU6" s="271"/>
      <c r="AV6" s="271"/>
      <c r="AW6" s="271"/>
      <c r="AX6" s="271"/>
    </row>
    <row r="7" spans="1:50">
      <c r="A7" s="69" t="s">
        <v>117</v>
      </c>
      <c r="B7" s="69"/>
      <c r="C7" s="69"/>
      <c r="D7" s="69"/>
      <c r="E7" s="69"/>
      <c r="F7" s="69"/>
      <c r="G7" s="69"/>
      <c r="H7" s="69"/>
      <c r="I7" s="69"/>
      <c r="J7" s="69"/>
      <c r="K7" s="69"/>
      <c r="L7" s="69"/>
      <c r="M7" s="69"/>
      <c r="N7" s="69"/>
      <c r="O7" s="69"/>
      <c r="P7" s="69"/>
      <c r="Q7" s="69"/>
      <c r="R7" s="170"/>
    </row>
    <row r="8" spans="1:50">
      <c r="A8" s="59" t="s">
        <v>48</v>
      </c>
      <c r="B8" s="59">
        <v>223</v>
      </c>
      <c r="C8" s="59">
        <v>210</v>
      </c>
      <c r="D8" s="59">
        <v>172</v>
      </c>
      <c r="E8" s="59">
        <v>181</v>
      </c>
      <c r="F8" s="59">
        <v>216</v>
      </c>
      <c r="G8" s="59">
        <v>170</v>
      </c>
      <c r="H8" s="59">
        <v>221</v>
      </c>
      <c r="I8" s="59">
        <v>184</v>
      </c>
      <c r="J8" s="59">
        <v>198</v>
      </c>
      <c r="K8" s="59">
        <v>183</v>
      </c>
      <c r="L8" s="59">
        <v>165</v>
      </c>
      <c r="M8" s="59">
        <v>166</v>
      </c>
      <c r="N8" s="59">
        <v>188</v>
      </c>
      <c r="O8" s="59">
        <v>197</v>
      </c>
      <c r="P8" s="59">
        <v>233</v>
      </c>
      <c r="Q8" s="59">
        <v>198</v>
      </c>
      <c r="R8" s="77">
        <v>194</v>
      </c>
      <c r="S8" s="260"/>
      <c r="T8" s="260"/>
      <c r="U8" s="260"/>
      <c r="V8" s="260"/>
      <c r="W8" s="260"/>
      <c r="X8" s="260"/>
      <c r="Y8" s="260"/>
      <c r="Z8" s="260"/>
      <c r="AA8" s="260"/>
      <c r="AB8" s="260"/>
      <c r="AC8" s="260"/>
      <c r="AD8" s="260"/>
      <c r="AE8" s="260"/>
      <c r="AF8" s="260"/>
      <c r="AG8" s="260"/>
      <c r="AJ8" s="271"/>
      <c r="AK8" s="271"/>
      <c r="AL8" s="271"/>
      <c r="AM8" s="271"/>
      <c r="AN8" s="271"/>
      <c r="AO8" s="271"/>
      <c r="AP8" s="271"/>
      <c r="AQ8" s="271"/>
      <c r="AR8" s="271"/>
      <c r="AS8" s="271"/>
      <c r="AT8" s="271"/>
      <c r="AU8" s="271"/>
      <c r="AV8" s="271"/>
      <c r="AW8" s="271"/>
      <c r="AX8" s="271"/>
    </row>
    <row r="9" spans="1:50">
      <c r="A9" s="69" t="s">
        <v>75</v>
      </c>
      <c r="B9" s="69"/>
      <c r="C9" s="69"/>
      <c r="D9" s="69"/>
      <c r="E9" s="69"/>
      <c r="F9" s="69"/>
      <c r="G9" s="69"/>
      <c r="H9" s="69"/>
      <c r="I9" s="69"/>
      <c r="J9" s="69"/>
      <c r="K9" s="69"/>
      <c r="L9" s="69"/>
      <c r="M9" s="69"/>
      <c r="N9" s="69"/>
      <c r="O9" s="69"/>
      <c r="P9" s="69"/>
      <c r="Q9" s="69"/>
      <c r="R9" s="170"/>
      <c r="AI9" s="271"/>
      <c r="AJ9" s="271"/>
      <c r="AK9" s="271"/>
      <c r="AL9" s="271"/>
      <c r="AM9" s="271"/>
      <c r="AN9" s="271"/>
      <c r="AO9" s="271"/>
      <c r="AP9" s="271"/>
      <c r="AQ9" s="271"/>
      <c r="AR9" s="271"/>
      <c r="AS9" s="271"/>
      <c r="AT9" s="271"/>
      <c r="AU9" s="271"/>
      <c r="AV9" s="271"/>
      <c r="AW9" s="271"/>
      <c r="AX9" s="271"/>
    </row>
    <row r="10" spans="1:50">
      <c r="A10" s="68" t="s">
        <v>76</v>
      </c>
      <c r="B10" s="71">
        <v>125</v>
      </c>
      <c r="C10" s="71">
        <v>112</v>
      </c>
      <c r="D10" s="71">
        <v>101</v>
      </c>
      <c r="E10" s="71">
        <v>100</v>
      </c>
      <c r="F10" s="71">
        <v>118</v>
      </c>
      <c r="G10" s="71">
        <v>88</v>
      </c>
      <c r="H10" s="71">
        <v>120</v>
      </c>
      <c r="I10" s="71">
        <v>105</v>
      </c>
      <c r="J10" s="71">
        <v>103</v>
      </c>
      <c r="K10" s="71">
        <v>113</v>
      </c>
      <c r="L10" s="71">
        <v>88</v>
      </c>
      <c r="M10" s="71">
        <v>88</v>
      </c>
      <c r="N10" s="71">
        <v>118</v>
      </c>
      <c r="O10" s="71">
        <v>105</v>
      </c>
      <c r="P10" s="71">
        <v>136</v>
      </c>
      <c r="Q10" s="71">
        <v>104</v>
      </c>
      <c r="R10" s="106">
        <v>104</v>
      </c>
      <c r="S10" s="261"/>
      <c r="T10" s="261"/>
      <c r="U10" s="261"/>
      <c r="V10" s="261"/>
      <c r="W10" s="261"/>
      <c r="X10" s="261"/>
      <c r="Y10" s="261"/>
      <c r="Z10" s="261"/>
      <c r="AA10" s="261"/>
      <c r="AB10" s="261"/>
      <c r="AC10" s="261"/>
      <c r="AD10" s="261"/>
      <c r="AE10" s="261"/>
      <c r="AF10" s="261"/>
      <c r="AG10" s="261"/>
      <c r="AI10" s="271"/>
      <c r="AJ10" s="271"/>
      <c r="AK10" s="271"/>
      <c r="AL10" s="271"/>
      <c r="AM10" s="271"/>
      <c r="AN10" s="271"/>
      <c r="AO10" s="271"/>
      <c r="AP10" s="271"/>
      <c r="AQ10" s="271"/>
      <c r="AR10" s="271"/>
      <c r="AS10" s="271"/>
      <c r="AT10" s="271"/>
      <c r="AU10" s="271"/>
      <c r="AV10" s="271"/>
      <c r="AW10" s="271"/>
      <c r="AX10" s="271"/>
    </row>
    <row r="11" spans="1:50">
      <c r="A11" s="68" t="s">
        <v>77</v>
      </c>
      <c r="B11" s="71">
        <v>98</v>
      </c>
      <c r="C11" s="71">
        <v>98</v>
      </c>
      <c r="D11" s="71">
        <v>71</v>
      </c>
      <c r="E11" s="71">
        <v>81</v>
      </c>
      <c r="F11" s="71">
        <v>98</v>
      </c>
      <c r="G11" s="71">
        <v>82</v>
      </c>
      <c r="H11" s="71">
        <v>100</v>
      </c>
      <c r="I11" s="71">
        <v>79</v>
      </c>
      <c r="J11" s="71">
        <v>95</v>
      </c>
      <c r="K11" s="71">
        <v>70</v>
      </c>
      <c r="L11" s="71">
        <v>77</v>
      </c>
      <c r="M11" s="71">
        <v>78</v>
      </c>
      <c r="N11" s="71">
        <v>70</v>
      </c>
      <c r="O11" s="71">
        <v>92</v>
      </c>
      <c r="P11" s="71">
        <v>97</v>
      </c>
      <c r="Q11" s="71">
        <v>94</v>
      </c>
      <c r="R11" s="106">
        <v>90</v>
      </c>
      <c r="S11" s="262"/>
      <c r="T11" s="262"/>
      <c r="U11" s="262"/>
      <c r="V11" s="262"/>
      <c r="W11" s="262"/>
      <c r="X11" s="262"/>
      <c r="Y11" s="262"/>
      <c r="Z11" s="262"/>
      <c r="AA11" s="262"/>
      <c r="AB11" s="262"/>
      <c r="AC11" s="262"/>
      <c r="AD11" s="262"/>
      <c r="AE11" s="262"/>
      <c r="AF11" s="262"/>
      <c r="AG11" s="262"/>
      <c r="AI11" s="271"/>
      <c r="AJ11" s="271"/>
      <c r="AK11" s="271"/>
      <c r="AL11" s="271"/>
      <c r="AM11" s="271"/>
      <c r="AN11" s="271"/>
      <c r="AO11" s="271"/>
      <c r="AP11" s="271"/>
      <c r="AQ11" s="271"/>
      <c r="AR11" s="271"/>
      <c r="AS11" s="271"/>
      <c r="AT11" s="271"/>
      <c r="AU11" s="271"/>
      <c r="AV11" s="271"/>
      <c r="AW11" s="271"/>
      <c r="AX11" s="271"/>
    </row>
    <row r="12" spans="1:50">
      <c r="A12" s="68" t="s">
        <v>78</v>
      </c>
      <c r="B12" s="71">
        <v>0</v>
      </c>
      <c r="C12" s="71">
        <v>0</v>
      </c>
      <c r="D12" s="71">
        <v>0</v>
      </c>
      <c r="E12" s="71">
        <v>0</v>
      </c>
      <c r="F12" s="71">
        <v>0</v>
      </c>
      <c r="G12" s="71">
        <v>0</v>
      </c>
      <c r="H12" s="71">
        <v>1</v>
      </c>
      <c r="I12" s="71">
        <v>0</v>
      </c>
      <c r="J12" s="71">
        <v>0</v>
      </c>
      <c r="K12" s="71">
        <v>0</v>
      </c>
      <c r="L12" s="71">
        <v>0</v>
      </c>
      <c r="M12" s="71">
        <v>0</v>
      </c>
      <c r="N12" s="71">
        <v>0</v>
      </c>
      <c r="O12" s="71">
        <v>0</v>
      </c>
      <c r="P12" s="71">
        <v>0</v>
      </c>
      <c r="Q12" s="71">
        <v>0</v>
      </c>
      <c r="R12" s="106">
        <v>0</v>
      </c>
      <c r="S12" s="263"/>
      <c r="T12" s="263"/>
      <c r="U12" s="263"/>
      <c r="V12" s="263"/>
      <c r="W12" s="263"/>
      <c r="X12" s="263"/>
      <c r="Y12" s="263"/>
      <c r="Z12" s="263"/>
      <c r="AA12" s="263"/>
      <c r="AB12" s="263"/>
      <c r="AC12" s="263"/>
      <c r="AD12" s="263"/>
      <c r="AE12" s="263"/>
      <c r="AF12" s="263"/>
      <c r="AG12" s="263"/>
      <c r="AI12" s="271"/>
      <c r="AJ12" s="271"/>
      <c r="AK12" s="271"/>
      <c r="AL12" s="271"/>
      <c r="AM12" s="271"/>
      <c r="AN12" s="271"/>
      <c r="AO12" s="271"/>
      <c r="AP12" s="271"/>
      <c r="AQ12" s="271"/>
      <c r="AR12" s="271"/>
      <c r="AS12" s="271"/>
      <c r="AT12" s="271"/>
      <c r="AU12" s="271"/>
      <c r="AV12" s="271"/>
      <c r="AW12" s="271"/>
      <c r="AX12" s="271"/>
    </row>
    <row r="13" spans="1:50">
      <c r="A13" s="69" t="s">
        <v>79</v>
      </c>
      <c r="B13" s="69"/>
      <c r="C13" s="170"/>
      <c r="D13" s="170"/>
      <c r="E13" s="170"/>
      <c r="F13" s="170"/>
      <c r="G13" s="170"/>
      <c r="H13" s="170"/>
      <c r="I13" s="170"/>
      <c r="J13" s="170"/>
      <c r="K13" s="170"/>
      <c r="L13" s="170"/>
      <c r="M13" s="170"/>
      <c r="N13" s="170"/>
      <c r="O13" s="170"/>
      <c r="P13" s="170"/>
      <c r="Q13" s="170"/>
      <c r="R13" s="170"/>
      <c r="AI13" s="271"/>
      <c r="AJ13" s="271"/>
      <c r="AK13" s="271"/>
      <c r="AL13" s="271"/>
      <c r="AM13" s="271"/>
      <c r="AN13" s="271"/>
      <c r="AO13" s="271"/>
      <c r="AP13" s="271"/>
      <c r="AQ13" s="271"/>
      <c r="AR13" s="271"/>
      <c r="AS13" s="271"/>
      <c r="AT13" s="271"/>
      <c r="AU13" s="271"/>
      <c r="AV13" s="271"/>
      <c r="AW13" s="271"/>
      <c r="AX13" s="271"/>
    </row>
    <row r="14" spans="1:50">
      <c r="A14" s="68" t="s">
        <v>80</v>
      </c>
      <c r="B14" s="71">
        <v>77</v>
      </c>
      <c r="C14" s="71">
        <v>77</v>
      </c>
      <c r="D14" s="71">
        <v>55</v>
      </c>
      <c r="E14" s="71">
        <v>60</v>
      </c>
      <c r="F14" s="71">
        <v>60</v>
      </c>
      <c r="G14" s="71">
        <v>61</v>
      </c>
      <c r="H14" s="71">
        <v>78</v>
      </c>
      <c r="I14" s="71">
        <v>55</v>
      </c>
      <c r="J14" s="71">
        <v>47</v>
      </c>
      <c r="K14" s="71">
        <v>57</v>
      </c>
      <c r="L14" s="71">
        <v>62</v>
      </c>
      <c r="M14" s="71">
        <v>53</v>
      </c>
      <c r="N14" s="71">
        <v>69</v>
      </c>
      <c r="O14" s="71">
        <v>71</v>
      </c>
      <c r="P14" s="71">
        <v>68</v>
      </c>
      <c r="Q14" s="71">
        <v>72</v>
      </c>
      <c r="R14" s="106">
        <v>59</v>
      </c>
      <c r="S14" s="264"/>
      <c r="T14" s="264"/>
      <c r="U14" s="264"/>
      <c r="V14" s="264"/>
      <c r="W14" s="264"/>
      <c r="X14" s="264"/>
      <c r="Y14" s="264"/>
      <c r="Z14" s="264"/>
      <c r="AA14" s="264"/>
      <c r="AB14" s="264"/>
      <c r="AC14" s="264"/>
      <c r="AD14" s="264"/>
      <c r="AE14" s="264"/>
      <c r="AF14" s="264"/>
      <c r="AG14" s="264"/>
      <c r="AI14" s="271"/>
      <c r="AJ14" s="271"/>
      <c r="AK14" s="271"/>
      <c r="AL14" s="271"/>
      <c r="AM14" s="271"/>
      <c r="AN14" s="271"/>
      <c r="AO14" s="271"/>
      <c r="AP14" s="271"/>
      <c r="AQ14" s="271"/>
      <c r="AR14" s="271"/>
      <c r="AS14" s="271"/>
      <c r="AT14" s="271"/>
      <c r="AU14" s="271"/>
      <c r="AV14" s="271"/>
      <c r="AW14" s="271"/>
      <c r="AX14" s="271"/>
    </row>
    <row r="15" spans="1:50">
      <c r="A15" s="68" t="s">
        <v>403</v>
      </c>
      <c r="B15" s="71">
        <v>18</v>
      </c>
      <c r="C15" s="71">
        <v>29</v>
      </c>
      <c r="D15" s="71">
        <v>25</v>
      </c>
      <c r="E15" s="71">
        <v>18</v>
      </c>
      <c r="F15" s="71">
        <v>41</v>
      </c>
      <c r="G15" s="71">
        <v>21</v>
      </c>
      <c r="H15" s="71">
        <v>26</v>
      </c>
      <c r="I15" s="71">
        <v>30</v>
      </c>
      <c r="J15" s="71">
        <v>31</v>
      </c>
      <c r="K15" s="71">
        <v>29</v>
      </c>
      <c r="L15" s="71">
        <v>18</v>
      </c>
      <c r="M15" s="71">
        <v>22</v>
      </c>
      <c r="N15" s="71">
        <v>26</v>
      </c>
      <c r="O15" s="71">
        <v>25</v>
      </c>
      <c r="P15" s="71">
        <v>41</v>
      </c>
      <c r="Q15" s="71">
        <v>24</v>
      </c>
      <c r="R15" s="106">
        <v>33</v>
      </c>
      <c r="S15" s="265"/>
      <c r="T15" s="265"/>
      <c r="U15" s="265"/>
      <c r="V15" s="265"/>
      <c r="W15" s="265"/>
      <c r="X15" s="265"/>
      <c r="Y15" s="265"/>
      <c r="Z15" s="265"/>
      <c r="AA15" s="265"/>
      <c r="AB15" s="265"/>
      <c r="AC15" s="265"/>
      <c r="AD15" s="265"/>
      <c r="AE15" s="265"/>
      <c r="AF15" s="265"/>
      <c r="AG15" s="265"/>
      <c r="AI15" s="271"/>
      <c r="AJ15" s="271"/>
      <c r="AK15" s="271"/>
      <c r="AL15" s="271"/>
      <c r="AM15" s="271"/>
      <c r="AN15" s="271"/>
      <c r="AO15" s="271"/>
      <c r="AP15" s="271"/>
      <c r="AQ15" s="271"/>
      <c r="AR15" s="271"/>
      <c r="AS15" s="271"/>
      <c r="AT15" s="271"/>
      <c r="AU15" s="271"/>
      <c r="AV15" s="271"/>
      <c r="AW15" s="271"/>
      <c r="AX15" s="271"/>
    </row>
    <row r="16" spans="1:50" s="531" customFormat="1">
      <c r="A16" s="532" t="s">
        <v>551</v>
      </c>
      <c r="B16" s="106">
        <v>9</v>
      </c>
      <c r="C16" s="106">
        <v>6</v>
      </c>
      <c r="D16" s="106">
        <v>7</v>
      </c>
      <c r="E16" s="106">
        <v>10</v>
      </c>
      <c r="F16" s="106">
        <v>6</v>
      </c>
      <c r="G16" s="106">
        <v>9</v>
      </c>
      <c r="H16" s="106">
        <v>12</v>
      </c>
      <c r="I16" s="106">
        <v>15</v>
      </c>
      <c r="J16" s="106">
        <v>20</v>
      </c>
      <c r="K16" s="106">
        <v>14</v>
      </c>
      <c r="L16" s="106">
        <v>14</v>
      </c>
      <c r="M16" s="106">
        <v>9</v>
      </c>
      <c r="N16" s="106">
        <v>13</v>
      </c>
      <c r="O16" s="106">
        <v>17</v>
      </c>
      <c r="P16" s="106">
        <v>20</v>
      </c>
      <c r="Q16" s="106">
        <v>18</v>
      </c>
      <c r="R16" s="106">
        <v>21</v>
      </c>
      <c r="S16" s="294"/>
      <c r="T16" s="294"/>
      <c r="U16" s="294"/>
      <c r="V16" s="294"/>
      <c r="W16" s="294"/>
      <c r="X16" s="294"/>
      <c r="Y16" s="294"/>
      <c r="Z16" s="294"/>
      <c r="AA16" s="294"/>
      <c r="AB16" s="294"/>
      <c r="AC16" s="294"/>
      <c r="AD16" s="294"/>
      <c r="AE16" s="294"/>
      <c r="AF16" s="294"/>
      <c r="AG16" s="294"/>
    </row>
    <row r="17" spans="1:50">
      <c r="A17" s="532" t="s">
        <v>552</v>
      </c>
      <c r="B17" s="71">
        <v>119</v>
      </c>
      <c r="C17" s="71">
        <v>98</v>
      </c>
      <c r="D17" s="71">
        <v>85</v>
      </c>
      <c r="E17" s="71">
        <v>93</v>
      </c>
      <c r="F17" s="71">
        <v>109</v>
      </c>
      <c r="G17" s="71">
        <v>79</v>
      </c>
      <c r="H17" s="71">
        <v>105</v>
      </c>
      <c r="I17" s="71">
        <v>84</v>
      </c>
      <c r="J17" s="71">
        <v>100</v>
      </c>
      <c r="K17" s="71">
        <v>83</v>
      </c>
      <c r="L17" s="71">
        <v>71</v>
      </c>
      <c r="M17" s="71">
        <v>82</v>
      </c>
      <c r="N17" s="71">
        <v>80</v>
      </c>
      <c r="O17" s="71">
        <v>84</v>
      </c>
      <c r="P17" s="71">
        <v>104</v>
      </c>
      <c r="Q17" s="71">
        <v>84</v>
      </c>
      <c r="R17" s="106">
        <v>81</v>
      </c>
      <c r="S17" s="266"/>
      <c r="T17" s="266"/>
      <c r="U17" s="266"/>
      <c r="V17" s="266"/>
      <c r="W17" s="266"/>
      <c r="X17" s="266"/>
      <c r="Y17" s="266"/>
      <c r="Z17" s="266"/>
      <c r="AA17" s="266"/>
      <c r="AB17" s="266"/>
      <c r="AC17" s="266"/>
      <c r="AD17" s="266"/>
      <c r="AE17" s="266"/>
      <c r="AF17" s="266"/>
      <c r="AG17" s="266"/>
      <c r="AI17" s="271"/>
      <c r="AJ17" s="271"/>
      <c r="AK17" s="271"/>
      <c r="AL17" s="271"/>
      <c r="AM17" s="271"/>
      <c r="AN17" s="271"/>
      <c r="AO17" s="271"/>
      <c r="AP17" s="271"/>
      <c r="AQ17" s="271"/>
      <c r="AR17" s="271"/>
      <c r="AS17" s="271"/>
      <c r="AT17" s="271"/>
      <c r="AU17" s="271"/>
      <c r="AV17" s="271"/>
      <c r="AW17" s="271"/>
      <c r="AX17" s="271"/>
    </row>
    <row r="18" spans="1:50">
      <c r="A18" s="69" t="s">
        <v>187</v>
      </c>
      <c r="B18" s="69"/>
      <c r="C18" s="69"/>
      <c r="D18" s="69"/>
      <c r="E18" s="69"/>
      <c r="F18" s="69"/>
      <c r="G18" s="69"/>
      <c r="H18" s="69"/>
      <c r="I18" s="69"/>
      <c r="J18" s="69"/>
      <c r="K18" s="69"/>
      <c r="L18" s="69"/>
      <c r="M18" s="69"/>
      <c r="N18" s="69"/>
      <c r="O18" s="69"/>
      <c r="P18" s="69"/>
      <c r="Q18" s="69"/>
      <c r="R18" s="170"/>
      <c r="AI18" s="271"/>
      <c r="AJ18" s="271"/>
      <c r="AK18" s="271"/>
      <c r="AL18" s="271"/>
      <c r="AM18" s="271"/>
      <c r="AN18" s="271"/>
      <c r="AO18" s="271"/>
      <c r="AP18" s="271"/>
      <c r="AQ18" s="271"/>
      <c r="AR18" s="271"/>
      <c r="AS18" s="271"/>
      <c r="AT18" s="271"/>
      <c r="AU18" s="271"/>
      <c r="AV18" s="271"/>
      <c r="AW18" s="271"/>
      <c r="AX18" s="271"/>
    </row>
    <row r="19" spans="1:50">
      <c r="A19" s="68" t="s">
        <v>82</v>
      </c>
      <c r="B19" s="71">
        <v>12</v>
      </c>
      <c r="C19" s="71">
        <v>23</v>
      </c>
      <c r="D19" s="71">
        <v>11</v>
      </c>
      <c r="E19" s="71">
        <v>19</v>
      </c>
      <c r="F19" s="71">
        <v>19</v>
      </c>
      <c r="G19" s="71">
        <v>24</v>
      </c>
      <c r="H19" s="71">
        <v>23</v>
      </c>
      <c r="I19" s="71">
        <v>16</v>
      </c>
      <c r="J19" s="71">
        <v>25</v>
      </c>
      <c r="K19" s="71">
        <v>23</v>
      </c>
      <c r="L19" s="71">
        <v>23</v>
      </c>
      <c r="M19" s="71">
        <v>17</v>
      </c>
      <c r="N19" s="71">
        <v>26</v>
      </c>
      <c r="O19" s="71">
        <v>28</v>
      </c>
      <c r="P19" s="71">
        <v>24</v>
      </c>
      <c r="Q19" s="71">
        <v>30</v>
      </c>
      <c r="R19" s="106">
        <v>19</v>
      </c>
      <c r="S19" s="267"/>
      <c r="T19" s="267"/>
      <c r="U19" s="267"/>
      <c r="V19" s="267"/>
      <c r="W19" s="267"/>
      <c r="X19" s="267"/>
      <c r="Y19" s="267"/>
      <c r="Z19" s="267"/>
      <c r="AA19" s="267"/>
      <c r="AB19" s="267"/>
      <c r="AC19" s="267"/>
      <c r="AD19" s="267"/>
      <c r="AE19" s="267"/>
      <c r="AF19" s="267"/>
      <c r="AG19" s="267"/>
      <c r="AI19" s="271"/>
      <c r="AJ19" s="271"/>
      <c r="AK19" s="271"/>
      <c r="AL19" s="271"/>
      <c r="AM19" s="271"/>
      <c r="AN19" s="271"/>
      <c r="AO19" s="271"/>
      <c r="AP19" s="271"/>
      <c r="AQ19" s="271"/>
      <c r="AR19" s="271"/>
      <c r="AS19" s="271"/>
      <c r="AT19" s="271"/>
      <c r="AU19" s="271"/>
      <c r="AV19" s="271"/>
      <c r="AW19" s="271"/>
      <c r="AX19" s="271"/>
    </row>
    <row r="20" spans="1:50">
      <c r="A20" s="68" t="s">
        <v>83</v>
      </c>
      <c r="B20" s="71">
        <v>58</v>
      </c>
      <c r="C20" s="71">
        <v>47</v>
      </c>
      <c r="D20" s="71">
        <v>45</v>
      </c>
      <c r="E20" s="71">
        <v>31</v>
      </c>
      <c r="F20" s="71">
        <v>37</v>
      </c>
      <c r="G20" s="71">
        <v>38</v>
      </c>
      <c r="H20" s="71">
        <v>43</v>
      </c>
      <c r="I20" s="71">
        <v>49</v>
      </c>
      <c r="J20" s="71">
        <v>33</v>
      </c>
      <c r="K20" s="71">
        <v>33</v>
      </c>
      <c r="L20" s="71">
        <v>35</v>
      </c>
      <c r="M20" s="71">
        <v>33</v>
      </c>
      <c r="N20" s="71">
        <v>41</v>
      </c>
      <c r="O20" s="71">
        <v>60</v>
      </c>
      <c r="P20" s="71">
        <v>41</v>
      </c>
      <c r="Q20" s="71">
        <v>38</v>
      </c>
      <c r="R20" s="106">
        <v>43</v>
      </c>
      <c r="S20" s="267"/>
      <c r="T20" s="267"/>
      <c r="U20" s="267"/>
      <c r="V20" s="267"/>
      <c r="W20" s="267"/>
      <c r="X20" s="267"/>
      <c r="Y20" s="267"/>
      <c r="Z20" s="267"/>
      <c r="AA20" s="267"/>
      <c r="AB20" s="267"/>
      <c r="AC20" s="267"/>
      <c r="AD20" s="267"/>
      <c r="AE20" s="267"/>
      <c r="AF20" s="267"/>
      <c r="AG20" s="267"/>
      <c r="AI20" s="271"/>
      <c r="AJ20" s="271"/>
      <c r="AK20" s="271"/>
      <c r="AL20" s="271"/>
      <c r="AM20" s="271"/>
      <c r="AN20" s="271"/>
      <c r="AO20" s="271"/>
      <c r="AP20" s="271"/>
      <c r="AQ20" s="271"/>
      <c r="AR20" s="271"/>
      <c r="AS20" s="271"/>
      <c r="AT20" s="271"/>
      <c r="AU20" s="271"/>
      <c r="AV20" s="271"/>
      <c r="AW20" s="271"/>
      <c r="AX20" s="271"/>
    </row>
    <row r="21" spans="1:50">
      <c r="A21" s="68" t="s">
        <v>84</v>
      </c>
      <c r="B21" s="71">
        <v>63</v>
      </c>
      <c r="C21" s="71">
        <v>58</v>
      </c>
      <c r="D21" s="71">
        <v>35</v>
      </c>
      <c r="E21" s="71">
        <v>53</v>
      </c>
      <c r="F21" s="71">
        <v>52</v>
      </c>
      <c r="G21" s="71">
        <v>43</v>
      </c>
      <c r="H21" s="71">
        <v>46</v>
      </c>
      <c r="I21" s="71">
        <v>39</v>
      </c>
      <c r="J21" s="71">
        <v>42</v>
      </c>
      <c r="K21" s="71">
        <v>41</v>
      </c>
      <c r="L21" s="71">
        <v>42</v>
      </c>
      <c r="M21" s="71">
        <v>45</v>
      </c>
      <c r="N21" s="71">
        <v>41</v>
      </c>
      <c r="O21" s="71">
        <v>36</v>
      </c>
      <c r="P21" s="71">
        <v>55</v>
      </c>
      <c r="Q21" s="71">
        <v>39</v>
      </c>
      <c r="R21" s="106">
        <v>49</v>
      </c>
      <c r="S21" s="267"/>
      <c r="T21" s="267"/>
      <c r="U21" s="267"/>
      <c r="V21" s="267"/>
      <c r="W21" s="267"/>
      <c r="X21" s="267"/>
      <c r="Y21" s="267"/>
      <c r="Z21" s="267"/>
      <c r="AA21" s="267"/>
      <c r="AB21" s="267"/>
      <c r="AC21" s="267"/>
      <c r="AD21" s="267"/>
      <c r="AE21" s="267"/>
      <c r="AF21" s="267"/>
      <c r="AG21" s="267"/>
      <c r="AI21" s="271"/>
      <c r="AJ21" s="271"/>
      <c r="AK21" s="271"/>
      <c r="AL21" s="271"/>
      <c r="AM21" s="271"/>
      <c r="AN21" s="271"/>
      <c r="AO21" s="271"/>
      <c r="AP21" s="271"/>
      <c r="AQ21" s="271"/>
      <c r="AR21" s="271"/>
      <c r="AS21" s="271"/>
      <c r="AT21" s="271"/>
      <c r="AU21" s="271"/>
      <c r="AV21" s="271"/>
      <c r="AW21" s="271"/>
      <c r="AX21" s="271"/>
    </row>
    <row r="22" spans="1:50">
      <c r="A22" s="68" t="s">
        <v>85</v>
      </c>
      <c r="B22" s="71">
        <v>55</v>
      </c>
      <c r="C22" s="71">
        <v>51</v>
      </c>
      <c r="D22" s="71">
        <v>49</v>
      </c>
      <c r="E22" s="71">
        <v>45</v>
      </c>
      <c r="F22" s="71">
        <v>68</v>
      </c>
      <c r="G22" s="71">
        <v>45</v>
      </c>
      <c r="H22" s="71">
        <v>63</v>
      </c>
      <c r="I22" s="71">
        <v>43</v>
      </c>
      <c r="J22" s="71">
        <v>65</v>
      </c>
      <c r="K22" s="71">
        <v>49</v>
      </c>
      <c r="L22" s="71">
        <v>37</v>
      </c>
      <c r="M22" s="71">
        <v>39</v>
      </c>
      <c r="N22" s="71">
        <v>44</v>
      </c>
      <c r="O22" s="71">
        <v>39</v>
      </c>
      <c r="P22" s="71">
        <v>45</v>
      </c>
      <c r="Q22" s="71">
        <v>44</v>
      </c>
      <c r="R22" s="106">
        <v>36</v>
      </c>
      <c r="S22" s="267"/>
      <c r="T22" s="267"/>
      <c r="U22" s="267"/>
      <c r="V22" s="267"/>
      <c r="W22" s="267"/>
      <c r="X22" s="267"/>
      <c r="Y22" s="267"/>
      <c r="Z22" s="267"/>
      <c r="AA22" s="267"/>
      <c r="AB22" s="267"/>
      <c r="AC22" s="267"/>
      <c r="AD22" s="267"/>
      <c r="AE22" s="267"/>
      <c r="AF22" s="267"/>
      <c r="AG22" s="267"/>
      <c r="AI22" s="271"/>
      <c r="AJ22" s="271"/>
      <c r="AK22" s="271"/>
      <c r="AL22" s="271"/>
      <c r="AM22" s="271"/>
      <c r="AN22" s="271"/>
      <c r="AO22" s="271"/>
      <c r="AP22" s="271"/>
      <c r="AQ22" s="271"/>
      <c r="AR22" s="271"/>
      <c r="AS22" s="271"/>
      <c r="AT22" s="271"/>
      <c r="AU22" s="271"/>
      <c r="AV22" s="271"/>
      <c r="AW22" s="271"/>
      <c r="AX22" s="271"/>
    </row>
    <row r="23" spans="1:50">
      <c r="A23" s="68" t="s">
        <v>86</v>
      </c>
      <c r="B23" s="71">
        <v>26</v>
      </c>
      <c r="C23" s="71">
        <v>21</v>
      </c>
      <c r="D23" s="71">
        <v>21</v>
      </c>
      <c r="E23" s="71">
        <v>25</v>
      </c>
      <c r="F23" s="71">
        <v>32</v>
      </c>
      <c r="G23" s="71">
        <v>14</v>
      </c>
      <c r="H23" s="71">
        <v>39</v>
      </c>
      <c r="I23" s="71">
        <v>29</v>
      </c>
      <c r="J23" s="71">
        <v>24</v>
      </c>
      <c r="K23" s="71">
        <v>21</v>
      </c>
      <c r="L23" s="71">
        <v>18</v>
      </c>
      <c r="M23" s="71">
        <v>24</v>
      </c>
      <c r="N23" s="71">
        <v>30</v>
      </c>
      <c r="O23" s="71">
        <v>27</v>
      </c>
      <c r="P23" s="71">
        <v>50</v>
      </c>
      <c r="Q23" s="71">
        <v>37</v>
      </c>
      <c r="R23" s="106">
        <v>33</v>
      </c>
      <c r="S23" s="267"/>
      <c r="T23" s="267"/>
      <c r="U23" s="267"/>
      <c r="V23" s="267"/>
      <c r="W23" s="267"/>
      <c r="X23" s="267"/>
      <c r="Y23" s="267"/>
      <c r="Z23" s="267"/>
      <c r="AA23" s="267"/>
      <c r="AB23" s="267"/>
      <c r="AC23" s="267"/>
      <c r="AD23" s="267"/>
      <c r="AE23" s="267"/>
      <c r="AF23" s="267"/>
      <c r="AG23" s="267"/>
      <c r="AI23" s="271"/>
      <c r="AJ23" s="271"/>
      <c r="AK23" s="271"/>
      <c r="AL23" s="271"/>
      <c r="AM23" s="271"/>
      <c r="AN23" s="271"/>
      <c r="AO23" s="271"/>
      <c r="AP23" s="271"/>
      <c r="AQ23" s="271"/>
      <c r="AR23" s="271"/>
      <c r="AS23" s="271"/>
      <c r="AT23" s="271"/>
      <c r="AU23" s="271"/>
      <c r="AV23" s="271"/>
      <c r="AW23" s="271"/>
      <c r="AX23" s="271"/>
    </row>
    <row r="24" spans="1:50">
      <c r="A24" s="68" t="s">
        <v>87</v>
      </c>
      <c r="B24" s="71">
        <v>8</v>
      </c>
      <c r="C24" s="71">
        <v>7</v>
      </c>
      <c r="D24" s="71">
        <v>6</v>
      </c>
      <c r="E24" s="71">
        <v>7</v>
      </c>
      <c r="F24" s="71">
        <v>6</v>
      </c>
      <c r="G24" s="71">
        <v>6</v>
      </c>
      <c r="H24" s="71">
        <v>7</v>
      </c>
      <c r="I24" s="71">
        <v>8</v>
      </c>
      <c r="J24" s="71">
        <v>8</v>
      </c>
      <c r="K24" s="71">
        <v>16</v>
      </c>
      <c r="L24" s="71">
        <v>9</v>
      </c>
      <c r="M24" s="71">
        <v>6</v>
      </c>
      <c r="N24" s="71">
        <v>3</v>
      </c>
      <c r="O24" s="71">
        <v>6</v>
      </c>
      <c r="P24" s="71">
        <v>14</v>
      </c>
      <c r="Q24" s="71">
        <v>9</v>
      </c>
      <c r="R24" s="106">
        <v>12</v>
      </c>
      <c r="S24" s="267"/>
      <c r="T24" s="267"/>
      <c r="U24" s="267"/>
      <c r="V24" s="267"/>
      <c r="W24" s="267"/>
      <c r="X24" s="267"/>
      <c r="Y24" s="267"/>
      <c r="Z24" s="267"/>
      <c r="AA24" s="267"/>
      <c r="AB24" s="267"/>
      <c r="AC24" s="267"/>
      <c r="AD24" s="267"/>
      <c r="AE24" s="267"/>
      <c r="AF24" s="267"/>
      <c r="AG24" s="267"/>
      <c r="AI24" s="271"/>
      <c r="AJ24" s="271"/>
      <c r="AK24" s="271"/>
      <c r="AL24" s="271"/>
      <c r="AM24" s="271"/>
      <c r="AN24" s="271"/>
      <c r="AO24" s="271"/>
      <c r="AP24" s="271"/>
      <c r="AQ24" s="271"/>
      <c r="AR24" s="271"/>
      <c r="AS24" s="271"/>
      <c r="AT24" s="271"/>
      <c r="AU24" s="271"/>
      <c r="AV24" s="271"/>
      <c r="AW24" s="271"/>
      <c r="AX24" s="271"/>
    </row>
    <row r="25" spans="1:50">
      <c r="A25" s="68" t="s">
        <v>69</v>
      </c>
      <c r="B25" s="71">
        <v>1</v>
      </c>
      <c r="C25" s="71">
        <v>3</v>
      </c>
      <c r="D25" s="71">
        <v>5</v>
      </c>
      <c r="E25" s="71">
        <v>1</v>
      </c>
      <c r="F25" s="71">
        <v>2</v>
      </c>
      <c r="G25" s="71">
        <v>0</v>
      </c>
      <c r="H25" s="71">
        <v>0</v>
      </c>
      <c r="I25" s="71">
        <v>0</v>
      </c>
      <c r="J25" s="71">
        <v>1</v>
      </c>
      <c r="K25" s="71">
        <v>0</v>
      </c>
      <c r="L25" s="71">
        <v>1</v>
      </c>
      <c r="M25" s="71">
        <v>2</v>
      </c>
      <c r="N25" s="71">
        <v>3</v>
      </c>
      <c r="O25" s="71">
        <v>1</v>
      </c>
      <c r="P25" s="71">
        <v>4</v>
      </c>
      <c r="Q25" s="71">
        <v>1</v>
      </c>
      <c r="R25" s="106">
        <v>2</v>
      </c>
      <c r="S25" s="267"/>
      <c r="T25" s="267"/>
      <c r="U25" s="267"/>
      <c r="V25" s="267"/>
      <c r="W25" s="267"/>
      <c r="X25" s="267"/>
      <c r="Y25" s="267"/>
      <c r="Z25" s="267"/>
      <c r="AA25" s="267"/>
      <c r="AB25" s="267"/>
      <c r="AC25" s="267"/>
      <c r="AD25" s="267"/>
      <c r="AE25" s="267"/>
      <c r="AF25" s="267"/>
      <c r="AG25" s="267"/>
      <c r="AI25" s="271"/>
      <c r="AJ25" s="271"/>
      <c r="AK25" s="271"/>
      <c r="AL25" s="271"/>
      <c r="AM25" s="271"/>
      <c r="AN25" s="271"/>
      <c r="AO25" s="271"/>
      <c r="AP25" s="271"/>
      <c r="AQ25" s="271"/>
      <c r="AR25" s="271"/>
      <c r="AS25" s="271"/>
      <c r="AT25" s="271"/>
      <c r="AU25" s="271"/>
      <c r="AV25" s="271"/>
      <c r="AW25" s="271"/>
      <c r="AX25" s="271"/>
    </row>
    <row r="26" spans="1:50">
      <c r="A26" s="69" t="s">
        <v>88</v>
      </c>
      <c r="B26" s="69"/>
      <c r="C26" s="69"/>
      <c r="D26" s="69"/>
      <c r="E26" s="69"/>
      <c r="F26" s="69"/>
      <c r="G26" s="69"/>
      <c r="H26" s="69"/>
      <c r="I26" s="69"/>
      <c r="J26" s="69"/>
      <c r="K26" s="69"/>
      <c r="L26" s="69"/>
      <c r="M26" s="69"/>
      <c r="N26" s="69"/>
      <c r="O26" s="69"/>
      <c r="P26" s="69"/>
      <c r="Q26" s="69"/>
      <c r="R26" s="170"/>
      <c r="AI26" s="271"/>
      <c r="AJ26" s="271"/>
      <c r="AK26" s="271"/>
      <c r="AL26" s="271"/>
      <c r="AM26" s="271"/>
      <c r="AN26" s="271"/>
      <c r="AO26" s="271"/>
      <c r="AP26" s="271"/>
      <c r="AQ26" s="271"/>
      <c r="AR26" s="271"/>
      <c r="AS26" s="271"/>
      <c r="AT26" s="271"/>
      <c r="AU26" s="271"/>
      <c r="AV26" s="271"/>
      <c r="AW26" s="271"/>
      <c r="AX26" s="271"/>
    </row>
    <row r="27" spans="1:50">
      <c r="A27" s="68" t="s">
        <v>89</v>
      </c>
      <c r="B27" s="71">
        <v>16</v>
      </c>
      <c r="C27" s="71">
        <v>23</v>
      </c>
      <c r="D27" s="71">
        <v>14</v>
      </c>
      <c r="E27" s="71">
        <v>21</v>
      </c>
      <c r="F27" s="71">
        <v>23</v>
      </c>
      <c r="G27" s="71">
        <v>14</v>
      </c>
      <c r="H27" s="71">
        <v>25</v>
      </c>
      <c r="I27" s="71">
        <v>16</v>
      </c>
      <c r="J27" s="71">
        <v>31</v>
      </c>
      <c r="K27" s="71">
        <v>18</v>
      </c>
      <c r="L27" s="71">
        <v>16</v>
      </c>
      <c r="M27" s="71">
        <v>10</v>
      </c>
      <c r="N27" s="71">
        <v>19</v>
      </c>
      <c r="O27" s="71">
        <v>15</v>
      </c>
      <c r="P27" s="71">
        <v>24</v>
      </c>
      <c r="Q27" s="71">
        <v>13</v>
      </c>
      <c r="R27" s="106">
        <v>18</v>
      </c>
      <c r="S27" s="268"/>
      <c r="T27" s="268"/>
      <c r="U27" s="268"/>
      <c r="V27" s="268"/>
      <c r="W27" s="268"/>
      <c r="X27" s="268"/>
      <c r="Y27" s="268"/>
      <c r="Z27" s="268"/>
      <c r="AA27" s="268"/>
      <c r="AB27" s="268"/>
      <c r="AC27" s="268"/>
      <c r="AD27" s="268"/>
      <c r="AE27" s="268"/>
      <c r="AF27" s="268"/>
      <c r="AG27" s="268"/>
      <c r="AI27" s="271"/>
      <c r="AJ27" s="271"/>
      <c r="AK27" s="271"/>
      <c r="AL27" s="271"/>
      <c r="AM27" s="271"/>
      <c r="AN27" s="271"/>
      <c r="AO27" s="271"/>
      <c r="AP27" s="271"/>
      <c r="AQ27" s="271"/>
      <c r="AR27" s="271"/>
      <c r="AS27" s="271"/>
      <c r="AT27" s="271"/>
      <c r="AU27" s="271"/>
      <c r="AV27" s="271"/>
      <c r="AW27" s="271"/>
      <c r="AX27" s="271"/>
    </row>
    <row r="28" spans="1:50">
      <c r="A28" s="14">
        <v>2</v>
      </c>
      <c r="B28" s="71">
        <v>40</v>
      </c>
      <c r="C28" s="71">
        <v>25</v>
      </c>
      <c r="D28" s="71">
        <v>28</v>
      </c>
      <c r="E28" s="71">
        <v>31</v>
      </c>
      <c r="F28" s="71">
        <v>33</v>
      </c>
      <c r="G28" s="71">
        <v>17</v>
      </c>
      <c r="H28" s="71">
        <v>40</v>
      </c>
      <c r="I28" s="71">
        <v>21</v>
      </c>
      <c r="J28" s="71">
        <v>29</v>
      </c>
      <c r="K28" s="71">
        <v>26</v>
      </c>
      <c r="L28" s="71">
        <v>21</v>
      </c>
      <c r="M28" s="71">
        <v>30</v>
      </c>
      <c r="N28" s="71">
        <v>19</v>
      </c>
      <c r="O28" s="71">
        <v>24</v>
      </c>
      <c r="P28" s="71">
        <v>29</v>
      </c>
      <c r="Q28" s="71">
        <v>27</v>
      </c>
      <c r="R28" s="106">
        <v>20</v>
      </c>
      <c r="S28" s="268"/>
      <c r="T28" s="268"/>
      <c r="U28" s="268"/>
      <c r="V28" s="268"/>
      <c r="W28" s="268"/>
      <c r="X28" s="268"/>
      <c r="Y28" s="268"/>
      <c r="Z28" s="268"/>
      <c r="AA28" s="268"/>
      <c r="AB28" s="268"/>
      <c r="AC28" s="268"/>
      <c r="AD28" s="268"/>
      <c r="AE28" s="268"/>
      <c r="AF28" s="268"/>
      <c r="AG28" s="268"/>
      <c r="AI28" s="271"/>
      <c r="AJ28" s="271"/>
      <c r="AK28" s="271"/>
      <c r="AL28" s="271"/>
      <c r="AM28" s="271"/>
      <c r="AN28" s="271"/>
      <c r="AO28" s="271"/>
      <c r="AP28" s="271"/>
      <c r="AQ28" s="271"/>
      <c r="AR28" s="271"/>
      <c r="AS28" s="271"/>
      <c r="AT28" s="271"/>
      <c r="AU28" s="271"/>
      <c r="AV28" s="271"/>
      <c r="AW28" s="271"/>
      <c r="AX28" s="271"/>
    </row>
    <row r="29" spans="1:50">
      <c r="A29" s="14">
        <v>3</v>
      </c>
      <c r="B29" s="71">
        <v>24</v>
      </c>
      <c r="C29" s="71">
        <v>36</v>
      </c>
      <c r="D29" s="71">
        <v>31</v>
      </c>
      <c r="E29" s="71">
        <v>22</v>
      </c>
      <c r="F29" s="71">
        <v>40</v>
      </c>
      <c r="G29" s="71">
        <v>20</v>
      </c>
      <c r="H29" s="71">
        <v>40</v>
      </c>
      <c r="I29" s="71">
        <v>36</v>
      </c>
      <c r="J29" s="71">
        <v>30</v>
      </c>
      <c r="K29" s="71">
        <v>22</v>
      </c>
      <c r="L29" s="71">
        <v>26</v>
      </c>
      <c r="M29" s="71">
        <v>25</v>
      </c>
      <c r="N29" s="71">
        <v>33</v>
      </c>
      <c r="O29" s="71">
        <v>29</v>
      </c>
      <c r="P29" s="71">
        <v>40</v>
      </c>
      <c r="Q29" s="71">
        <v>32</v>
      </c>
      <c r="R29" s="106">
        <v>31</v>
      </c>
      <c r="S29" s="268"/>
      <c r="T29" s="268"/>
      <c r="U29" s="268"/>
      <c r="V29" s="268"/>
      <c r="W29" s="268"/>
      <c r="X29" s="268"/>
      <c r="Y29" s="268"/>
      <c r="Z29" s="268"/>
      <c r="AA29" s="268"/>
      <c r="AB29" s="268"/>
      <c r="AC29" s="268"/>
      <c r="AD29" s="268"/>
      <c r="AE29" s="268"/>
      <c r="AF29" s="268"/>
      <c r="AG29" s="268"/>
      <c r="AI29" s="271"/>
      <c r="AJ29" s="271"/>
      <c r="AK29" s="271"/>
      <c r="AL29" s="271"/>
      <c r="AM29" s="271"/>
      <c r="AN29" s="271"/>
      <c r="AO29" s="271"/>
      <c r="AP29" s="271"/>
      <c r="AQ29" s="271"/>
      <c r="AR29" s="271"/>
      <c r="AS29" s="271"/>
      <c r="AT29" s="271"/>
      <c r="AU29" s="271"/>
      <c r="AV29" s="271"/>
      <c r="AW29" s="271"/>
      <c r="AX29" s="271"/>
    </row>
    <row r="30" spans="1:50">
      <c r="A30" s="14">
        <v>4</v>
      </c>
      <c r="B30" s="71">
        <v>68</v>
      </c>
      <c r="C30" s="71">
        <v>60</v>
      </c>
      <c r="D30" s="71">
        <v>40</v>
      </c>
      <c r="E30" s="71">
        <v>52</v>
      </c>
      <c r="F30" s="71">
        <v>48</v>
      </c>
      <c r="G30" s="71">
        <v>48</v>
      </c>
      <c r="H30" s="71">
        <v>39</v>
      </c>
      <c r="I30" s="71">
        <v>49</v>
      </c>
      <c r="J30" s="71">
        <v>39</v>
      </c>
      <c r="K30" s="71">
        <v>47</v>
      </c>
      <c r="L30" s="71">
        <v>39</v>
      </c>
      <c r="M30" s="71">
        <v>43</v>
      </c>
      <c r="N30" s="71">
        <v>45</v>
      </c>
      <c r="O30" s="71">
        <v>44</v>
      </c>
      <c r="P30" s="71">
        <v>54</v>
      </c>
      <c r="Q30" s="71">
        <v>47</v>
      </c>
      <c r="R30" s="106">
        <v>42</v>
      </c>
      <c r="S30" s="268"/>
      <c r="T30" s="268"/>
      <c r="U30" s="268"/>
      <c r="V30" s="268"/>
      <c r="W30" s="268"/>
      <c r="X30" s="268"/>
      <c r="Y30" s="268"/>
      <c r="Z30" s="268"/>
      <c r="AA30" s="268"/>
      <c r="AB30" s="268"/>
      <c r="AC30" s="268"/>
      <c r="AD30" s="268"/>
      <c r="AE30" s="268"/>
      <c r="AF30" s="268"/>
      <c r="AG30" s="268"/>
      <c r="AI30" s="271"/>
      <c r="AJ30" s="271"/>
      <c r="AK30" s="271"/>
      <c r="AL30" s="271"/>
      <c r="AM30" s="271"/>
      <c r="AN30" s="271"/>
      <c r="AO30" s="271"/>
      <c r="AP30" s="271"/>
      <c r="AQ30" s="271"/>
      <c r="AR30" s="271"/>
      <c r="AS30" s="271"/>
      <c r="AT30" s="271"/>
      <c r="AU30" s="271"/>
      <c r="AV30" s="271"/>
      <c r="AW30" s="271"/>
      <c r="AX30" s="271"/>
    </row>
    <row r="31" spans="1:50">
      <c r="A31" s="68" t="s">
        <v>90</v>
      </c>
      <c r="B31" s="71">
        <v>74</v>
      </c>
      <c r="C31" s="71">
        <v>65</v>
      </c>
      <c r="D31" s="71">
        <v>59</v>
      </c>
      <c r="E31" s="71">
        <v>55</v>
      </c>
      <c r="F31" s="71">
        <v>70</v>
      </c>
      <c r="G31" s="71">
        <v>71</v>
      </c>
      <c r="H31" s="71">
        <v>76</v>
      </c>
      <c r="I31" s="71">
        <v>60</v>
      </c>
      <c r="J31" s="71">
        <v>68</v>
      </c>
      <c r="K31" s="71">
        <v>70</v>
      </c>
      <c r="L31" s="71">
        <v>61</v>
      </c>
      <c r="M31" s="71">
        <v>58</v>
      </c>
      <c r="N31" s="71">
        <v>70</v>
      </c>
      <c r="O31" s="71">
        <v>85</v>
      </c>
      <c r="P31" s="71">
        <v>85</v>
      </c>
      <c r="Q31" s="71">
        <v>78</v>
      </c>
      <c r="R31" s="106">
        <v>83</v>
      </c>
      <c r="S31" s="268"/>
      <c r="T31" s="268"/>
      <c r="U31" s="268"/>
      <c r="V31" s="268"/>
      <c r="W31" s="268"/>
      <c r="X31" s="268"/>
      <c r="Y31" s="268"/>
      <c r="Z31" s="268"/>
      <c r="AA31" s="268"/>
      <c r="AB31" s="268"/>
      <c r="AC31" s="268"/>
      <c r="AD31" s="268"/>
      <c r="AE31" s="268"/>
      <c r="AF31" s="268"/>
      <c r="AG31" s="268"/>
      <c r="AI31" s="271"/>
      <c r="AJ31" s="271"/>
      <c r="AK31" s="271"/>
      <c r="AL31" s="271"/>
      <c r="AM31" s="271"/>
      <c r="AN31" s="271"/>
      <c r="AO31" s="271"/>
      <c r="AP31" s="271"/>
      <c r="AQ31" s="271"/>
      <c r="AR31" s="271"/>
      <c r="AS31" s="271"/>
      <c r="AT31" s="271"/>
      <c r="AU31" s="271"/>
      <c r="AV31" s="271"/>
      <c r="AW31" s="271"/>
      <c r="AX31" s="271"/>
    </row>
    <row r="32" spans="1:50">
      <c r="A32" s="68" t="s">
        <v>69</v>
      </c>
      <c r="B32" s="71">
        <v>1</v>
      </c>
      <c r="C32" s="71">
        <v>1</v>
      </c>
      <c r="D32" s="71">
        <v>0</v>
      </c>
      <c r="E32" s="71">
        <v>0</v>
      </c>
      <c r="F32" s="71">
        <v>2</v>
      </c>
      <c r="G32" s="71">
        <v>0</v>
      </c>
      <c r="H32" s="71">
        <v>1</v>
      </c>
      <c r="I32" s="71">
        <v>2</v>
      </c>
      <c r="J32" s="71">
        <v>1</v>
      </c>
      <c r="K32" s="71">
        <v>0</v>
      </c>
      <c r="L32" s="71">
        <v>2</v>
      </c>
      <c r="M32" s="71">
        <v>0</v>
      </c>
      <c r="N32" s="71">
        <v>2</v>
      </c>
      <c r="O32" s="71">
        <v>0</v>
      </c>
      <c r="P32" s="71">
        <v>1</v>
      </c>
      <c r="Q32" s="71">
        <v>1</v>
      </c>
      <c r="R32" s="106">
        <v>0</v>
      </c>
      <c r="S32" s="268"/>
      <c r="T32" s="268"/>
      <c r="U32" s="268"/>
      <c r="V32" s="268"/>
      <c r="W32" s="268"/>
      <c r="X32" s="268"/>
      <c r="Y32" s="268"/>
      <c r="Z32" s="268"/>
      <c r="AA32" s="268"/>
      <c r="AB32" s="268"/>
      <c r="AC32" s="268"/>
      <c r="AD32" s="268"/>
      <c r="AE32" s="268"/>
      <c r="AF32" s="268"/>
      <c r="AG32" s="268"/>
      <c r="AI32" s="271"/>
      <c r="AJ32" s="271"/>
      <c r="AK32" s="271"/>
      <c r="AL32" s="271"/>
      <c r="AM32" s="271"/>
      <c r="AN32" s="271"/>
      <c r="AO32" s="271"/>
      <c r="AP32" s="271"/>
      <c r="AQ32" s="271"/>
      <c r="AR32" s="271"/>
      <c r="AS32" s="271"/>
      <c r="AT32" s="271"/>
      <c r="AU32" s="271"/>
      <c r="AV32" s="271"/>
      <c r="AW32" s="271"/>
      <c r="AX32" s="271"/>
    </row>
    <row r="33" spans="1:50">
      <c r="A33" s="69" t="s">
        <v>119</v>
      </c>
      <c r="B33" s="69"/>
      <c r="C33" s="69"/>
      <c r="D33" s="69"/>
      <c r="E33" s="69"/>
      <c r="F33" s="69"/>
      <c r="G33" s="69"/>
      <c r="H33" s="69"/>
      <c r="I33" s="69"/>
      <c r="J33" s="69"/>
      <c r="K33" s="69"/>
      <c r="L33" s="69"/>
      <c r="M33" s="69"/>
      <c r="N33" s="69"/>
      <c r="O33" s="69"/>
      <c r="P33" s="69"/>
      <c r="Q33" s="69"/>
      <c r="R33" s="170"/>
      <c r="AI33" s="271"/>
      <c r="AJ33" s="271"/>
      <c r="AK33" s="271"/>
      <c r="AL33" s="271"/>
      <c r="AM33" s="271"/>
      <c r="AN33" s="271"/>
      <c r="AO33" s="271"/>
      <c r="AP33" s="271"/>
      <c r="AQ33" s="271"/>
      <c r="AR33" s="271"/>
      <c r="AS33" s="271"/>
      <c r="AT33" s="271"/>
      <c r="AU33" s="271"/>
      <c r="AV33" s="271"/>
      <c r="AW33" s="271"/>
      <c r="AX33" s="271"/>
    </row>
    <row r="34" spans="1:50">
      <c r="A34" s="68" t="s">
        <v>118</v>
      </c>
      <c r="B34" s="71">
        <v>119</v>
      </c>
      <c r="C34" s="71">
        <v>114</v>
      </c>
      <c r="D34" s="71">
        <v>89</v>
      </c>
      <c r="E34" s="71">
        <v>115</v>
      </c>
      <c r="F34" s="71">
        <v>126</v>
      </c>
      <c r="G34" s="71">
        <v>104</v>
      </c>
      <c r="H34" s="71">
        <v>144</v>
      </c>
      <c r="I34" s="71">
        <v>109</v>
      </c>
      <c r="J34" s="71">
        <v>121</v>
      </c>
      <c r="K34" s="71">
        <v>104</v>
      </c>
      <c r="L34" s="71">
        <v>95</v>
      </c>
      <c r="M34" s="71">
        <v>94</v>
      </c>
      <c r="N34" s="71">
        <v>113</v>
      </c>
      <c r="O34" s="71">
        <v>118</v>
      </c>
      <c r="P34" s="71">
        <v>144</v>
      </c>
      <c r="Q34" s="71">
        <v>127</v>
      </c>
      <c r="R34" s="106">
        <v>127</v>
      </c>
      <c r="S34" s="269"/>
      <c r="T34" s="269"/>
      <c r="U34" s="269"/>
      <c r="V34" s="269"/>
      <c r="W34" s="269"/>
      <c r="X34" s="269"/>
      <c r="Y34" s="269"/>
      <c r="Z34" s="269"/>
      <c r="AA34" s="269"/>
      <c r="AB34" s="269"/>
      <c r="AC34" s="269"/>
      <c r="AD34" s="269"/>
      <c r="AE34" s="269"/>
      <c r="AF34" s="269"/>
      <c r="AG34" s="269"/>
      <c r="AI34" s="271"/>
      <c r="AJ34" s="271"/>
      <c r="AK34" s="271"/>
      <c r="AL34" s="271"/>
      <c r="AM34" s="271"/>
      <c r="AN34" s="271"/>
      <c r="AO34" s="271"/>
      <c r="AP34" s="271"/>
      <c r="AQ34" s="271"/>
      <c r="AR34" s="271"/>
      <c r="AS34" s="271"/>
      <c r="AT34" s="271"/>
      <c r="AU34" s="271"/>
      <c r="AV34" s="271"/>
      <c r="AW34" s="271"/>
      <c r="AX34" s="271"/>
    </row>
    <row r="35" spans="1:50">
      <c r="A35" s="68" t="s">
        <v>70</v>
      </c>
      <c r="B35" s="71">
        <v>32</v>
      </c>
      <c r="C35" s="71">
        <v>36</v>
      </c>
      <c r="D35" s="71">
        <v>26</v>
      </c>
      <c r="E35" s="71">
        <v>20</v>
      </c>
      <c r="F35" s="71">
        <v>22</v>
      </c>
      <c r="G35" s="71">
        <v>20</v>
      </c>
      <c r="H35" s="71">
        <v>19</v>
      </c>
      <c r="I35" s="71">
        <v>25</v>
      </c>
      <c r="J35" s="71">
        <v>16</v>
      </c>
      <c r="K35" s="71">
        <v>24</v>
      </c>
      <c r="L35" s="71">
        <v>20</v>
      </c>
      <c r="M35" s="71">
        <v>18</v>
      </c>
      <c r="N35" s="71">
        <v>21</v>
      </c>
      <c r="O35" s="71">
        <v>25</v>
      </c>
      <c r="P35" s="71">
        <v>27</v>
      </c>
      <c r="Q35" s="71">
        <v>25</v>
      </c>
      <c r="R35" s="106">
        <v>15</v>
      </c>
      <c r="S35" s="269"/>
      <c r="T35" s="269"/>
      <c r="U35" s="269"/>
      <c r="V35" s="269"/>
      <c r="W35" s="269"/>
      <c r="X35" s="269"/>
      <c r="Y35" s="269"/>
      <c r="Z35" s="269"/>
      <c r="AA35" s="269"/>
      <c r="AB35" s="269"/>
      <c r="AC35" s="269"/>
      <c r="AD35" s="269"/>
      <c r="AE35" s="269"/>
      <c r="AF35" s="269"/>
      <c r="AG35" s="269"/>
      <c r="AI35" s="271"/>
      <c r="AJ35" s="271"/>
      <c r="AK35" s="271"/>
      <c r="AL35" s="271"/>
      <c r="AM35" s="271"/>
      <c r="AN35" s="271"/>
      <c r="AO35" s="271"/>
      <c r="AP35" s="271"/>
      <c r="AQ35" s="271"/>
      <c r="AR35" s="271"/>
      <c r="AS35" s="271"/>
      <c r="AT35" s="271"/>
      <c r="AU35" s="271"/>
      <c r="AV35" s="271"/>
      <c r="AW35" s="271"/>
      <c r="AX35" s="271"/>
    </row>
    <row r="36" spans="1:50">
      <c r="A36" s="68" t="s">
        <v>71</v>
      </c>
      <c r="B36" s="71">
        <v>60</v>
      </c>
      <c r="C36" s="71">
        <v>52</v>
      </c>
      <c r="D36" s="71">
        <v>52</v>
      </c>
      <c r="E36" s="71"/>
      <c r="F36" s="71">
        <v>56</v>
      </c>
      <c r="G36" s="71">
        <v>41</v>
      </c>
      <c r="H36" s="71">
        <v>47</v>
      </c>
      <c r="I36" s="71">
        <v>47</v>
      </c>
      <c r="J36" s="71">
        <v>53</v>
      </c>
      <c r="K36" s="71">
        <v>49</v>
      </c>
      <c r="L36" s="71">
        <v>40</v>
      </c>
      <c r="M36" s="71">
        <v>43</v>
      </c>
      <c r="N36" s="71">
        <v>45</v>
      </c>
      <c r="O36" s="71">
        <v>49</v>
      </c>
      <c r="P36" s="71">
        <v>48</v>
      </c>
      <c r="Q36" s="71">
        <v>39</v>
      </c>
      <c r="R36" s="106">
        <v>43</v>
      </c>
      <c r="S36" s="269"/>
      <c r="T36" s="269"/>
      <c r="U36" s="269"/>
      <c r="V36" s="269"/>
      <c r="W36" s="269"/>
      <c r="X36" s="269"/>
      <c r="Y36" s="269"/>
      <c r="Z36" s="269"/>
      <c r="AA36" s="269"/>
      <c r="AB36" s="269"/>
      <c r="AC36" s="269"/>
      <c r="AD36" s="269"/>
      <c r="AE36" s="269"/>
      <c r="AF36" s="269"/>
      <c r="AG36" s="269"/>
      <c r="AI36" s="271"/>
      <c r="AJ36" s="271"/>
      <c r="AK36" s="271"/>
      <c r="AL36" s="271"/>
      <c r="AM36" s="271"/>
      <c r="AN36" s="271"/>
      <c r="AO36" s="271"/>
      <c r="AP36" s="271"/>
      <c r="AQ36" s="271"/>
      <c r="AR36" s="271"/>
      <c r="AS36" s="271"/>
      <c r="AT36" s="271"/>
      <c r="AU36" s="271"/>
      <c r="AV36" s="271"/>
      <c r="AW36" s="271"/>
      <c r="AX36" s="271"/>
    </row>
    <row r="37" spans="1:50">
      <c r="A37" s="68" t="s">
        <v>72</v>
      </c>
      <c r="B37" s="71">
        <v>7</v>
      </c>
      <c r="C37" s="71">
        <v>3</v>
      </c>
      <c r="D37" s="71">
        <v>3</v>
      </c>
      <c r="E37" s="71">
        <v>1</v>
      </c>
      <c r="F37" s="71">
        <v>2</v>
      </c>
      <c r="G37" s="71">
        <v>3</v>
      </c>
      <c r="H37" s="71">
        <v>6</v>
      </c>
      <c r="I37" s="71">
        <v>1</v>
      </c>
      <c r="J37" s="71">
        <v>3</v>
      </c>
      <c r="K37" s="71">
        <v>1</v>
      </c>
      <c r="L37" s="71">
        <v>2</v>
      </c>
      <c r="M37" s="71">
        <v>3</v>
      </c>
      <c r="N37" s="71">
        <v>1</v>
      </c>
      <c r="O37" s="71">
        <v>0</v>
      </c>
      <c r="P37" s="71">
        <v>2</v>
      </c>
      <c r="Q37" s="71">
        <v>5</v>
      </c>
      <c r="R37" s="106">
        <v>1</v>
      </c>
      <c r="S37" s="269"/>
      <c r="T37" s="269"/>
      <c r="U37" s="269"/>
      <c r="V37" s="269"/>
      <c r="W37" s="269"/>
      <c r="X37" s="269"/>
      <c r="Y37" s="269"/>
      <c r="Z37" s="269"/>
      <c r="AA37" s="269"/>
      <c r="AB37" s="269"/>
      <c r="AC37" s="269"/>
      <c r="AD37" s="269"/>
      <c r="AE37" s="269"/>
      <c r="AF37" s="269"/>
      <c r="AG37" s="269"/>
      <c r="AI37" s="271"/>
      <c r="AJ37" s="271"/>
      <c r="AK37" s="271"/>
      <c r="AL37" s="271"/>
      <c r="AM37" s="271"/>
      <c r="AN37" s="271"/>
      <c r="AO37" s="271"/>
      <c r="AP37" s="271"/>
      <c r="AQ37" s="271"/>
      <c r="AR37" s="271"/>
      <c r="AS37" s="271"/>
      <c r="AT37" s="271"/>
      <c r="AU37" s="271"/>
      <c r="AV37" s="271"/>
      <c r="AW37" s="271"/>
      <c r="AX37" s="271"/>
    </row>
    <row r="38" spans="1:50">
      <c r="A38" s="68" t="s">
        <v>69</v>
      </c>
      <c r="B38" s="71">
        <v>5</v>
      </c>
      <c r="C38" s="71">
        <v>5</v>
      </c>
      <c r="D38" s="71">
        <v>2</v>
      </c>
      <c r="E38" s="71">
        <v>1</v>
      </c>
      <c r="F38" s="71">
        <v>10</v>
      </c>
      <c r="G38" s="71">
        <v>2</v>
      </c>
      <c r="H38" s="71">
        <v>5</v>
      </c>
      <c r="I38" s="71">
        <v>2</v>
      </c>
      <c r="J38" s="71">
        <v>5</v>
      </c>
      <c r="K38" s="71">
        <v>5</v>
      </c>
      <c r="L38" s="71">
        <v>8</v>
      </c>
      <c r="M38" s="71">
        <v>8</v>
      </c>
      <c r="N38" s="71">
        <v>8</v>
      </c>
      <c r="O38" s="71">
        <v>5</v>
      </c>
      <c r="P38" s="71">
        <v>12</v>
      </c>
      <c r="Q38" s="71">
        <v>2</v>
      </c>
      <c r="R38" s="106">
        <v>8</v>
      </c>
      <c r="S38" s="269"/>
      <c r="T38" s="269"/>
      <c r="U38" s="269"/>
      <c r="V38" s="269"/>
      <c r="W38" s="269"/>
      <c r="X38" s="269"/>
      <c r="Y38" s="269"/>
      <c r="Z38" s="269"/>
      <c r="AA38" s="269"/>
      <c r="AB38" s="269"/>
      <c r="AC38" s="269"/>
      <c r="AD38" s="269"/>
      <c r="AE38" s="269"/>
      <c r="AF38" s="269"/>
      <c r="AG38" s="269"/>
      <c r="AI38" s="271"/>
      <c r="AJ38" s="271"/>
      <c r="AK38" s="271"/>
      <c r="AL38" s="271"/>
      <c r="AM38" s="271"/>
      <c r="AN38" s="271"/>
      <c r="AO38" s="271"/>
      <c r="AP38" s="271"/>
      <c r="AQ38" s="271"/>
      <c r="AR38" s="271"/>
      <c r="AS38" s="271"/>
      <c r="AT38" s="271"/>
      <c r="AU38" s="271"/>
      <c r="AV38" s="271"/>
      <c r="AW38" s="271"/>
      <c r="AX38" s="271"/>
    </row>
    <row r="39" spans="1:50">
      <c r="A39" s="69" t="s">
        <v>1</v>
      </c>
      <c r="B39" s="69"/>
      <c r="C39" s="69"/>
      <c r="D39" s="69"/>
      <c r="E39" s="69"/>
      <c r="F39" s="69"/>
      <c r="G39" s="69"/>
      <c r="H39" s="69"/>
      <c r="I39" s="69"/>
      <c r="J39" s="69"/>
      <c r="K39" s="69"/>
      <c r="L39" s="69"/>
      <c r="M39" s="69"/>
      <c r="N39" s="69"/>
      <c r="O39" s="69"/>
      <c r="P39" s="69"/>
      <c r="Q39" s="69"/>
      <c r="R39" s="170"/>
      <c r="AI39" s="271"/>
      <c r="AJ39" s="271"/>
      <c r="AK39" s="271"/>
      <c r="AL39" s="271"/>
      <c r="AM39" s="271"/>
      <c r="AN39" s="271"/>
      <c r="AO39" s="271"/>
      <c r="AP39" s="271"/>
      <c r="AQ39" s="271"/>
      <c r="AR39" s="271"/>
      <c r="AS39" s="271"/>
      <c r="AT39" s="271"/>
      <c r="AU39" s="271"/>
      <c r="AV39" s="271"/>
      <c r="AW39" s="271"/>
      <c r="AX39" s="271"/>
    </row>
    <row r="40" spans="1:50">
      <c r="A40" s="68" t="s">
        <v>112</v>
      </c>
      <c r="B40" s="71">
        <v>102</v>
      </c>
      <c r="C40" s="71">
        <v>91</v>
      </c>
      <c r="D40" s="71">
        <v>80</v>
      </c>
      <c r="E40" s="71">
        <v>97</v>
      </c>
      <c r="F40" s="71">
        <v>115</v>
      </c>
      <c r="G40" s="71">
        <v>94</v>
      </c>
      <c r="H40" s="71">
        <v>129</v>
      </c>
      <c r="I40" s="71">
        <v>94</v>
      </c>
      <c r="J40" s="71">
        <v>106</v>
      </c>
      <c r="K40" s="71">
        <v>91</v>
      </c>
      <c r="L40" s="71">
        <v>78</v>
      </c>
      <c r="M40" s="71">
        <v>86</v>
      </c>
      <c r="N40" s="71">
        <v>88</v>
      </c>
      <c r="O40" s="71">
        <v>106</v>
      </c>
      <c r="P40" s="71">
        <v>126</v>
      </c>
      <c r="Q40" s="71">
        <v>110</v>
      </c>
      <c r="R40" s="106">
        <v>116</v>
      </c>
      <c r="S40" s="270"/>
      <c r="T40" s="270"/>
      <c r="U40" s="270"/>
      <c r="V40" s="270"/>
      <c r="W40" s="270"/>
      <c r="X40" s="270"/>
      <c r="Y40" s="270"/>
      <c r="Z40" s="270"/>
      <c r="AA40" s="270"/>
      <c r="AB40" s="270"/>
      <c r="AC40" s="270"/>
      <c r="AD40" s="270"/>
      <c r="AE40" s="270"/>
      <c r="AF40" s="270"/>
      <c r="AG40" s="270"/>
      <c r="AI40" s="271"/>
      <c r="AJ40" s="271"/>
      <c r="AK40" s="271"/>
      <c r="AL40" s="271"/>
      <c r="AM40" s="271"/>
      <c r="AN40" s="271"/>
      <c r="AO40" s="271"/>
      <c r="AP40" s="271"/>
      <c r="AQ40" s="271"/>
      <c r="AR40" s="271"/>
      <c r="AS40" s="271"/>
      <c r="AT40" s="271"/>
      <c r="AU40" s="271"/>
      <c r="AV40" s="271"/>
      <c r="AW40" s="271"/>
      <c r="AX40" s="271"/>
    </row>
    <row r="41" spans="1:50">
      <c r="A41" s="68" t="s">
        <v>115</v>
      </c>
      <c r="B41" s="71">
        <v>15</v>
      </c>
      <c r="C41" s="71">
        <v>19</v>
      </c>
      <c r="D41" s="71">
        <v>10</v>
      </c>
      <c r="E41" s="71">
        <v>16</v>
      </c>
      <c r="F41" s="71">
        <v>14</v>
      </c>
      <c r="G41" s="71">
        <v>9</v>
      </c>
      <c r="H41" s="71">
        <v>15</v>
      </c>
      <c r="I41" s="71">
        <v>14</v>
      </c>
      <c r="J41" s="71">
        <v>12</v>
      </c>
      <c r="K41" s="71">
        <v>10</v>
      </c>
      <c r="L41" s="71">
        <v>17</v>
      </c>
      <c r="M41" s="71">
        <v>7</v>
      </c>
      <c r="N41" s="71">
        <v>18</v>
      </c>
      <c r="O41" s="71">
        <v>10</v>
      </c>
      <c r="P41" s="71">
        <v>11</v>
      </c>
      <c r="Q41" s="71">
        <v>13</v>
      </c>
      <c r="R41" s="106">
        <v>14</v>
      </c>
      <c r="S41" s="270"/>
      <c r="T41" s="270"/>
      <c r="U41" s="270"/>
      <c r="V41" s="270"/>
      <c r="W41" s="270"/>
      <c r="X41" s="270"/>
      <c r="Y41" s="270"/>
      <c r="Z41" s="270"/>
      <c r="AA41" s="270"/>
      <c r="AB41" s="270"/>
      <c r="AC41" s="270"/>
      <c r="AD41" s="270"/>
      <c r="AE41" s="270"/>
      <c r="AF41" s="270"/>
      <c r="AG41" s="270"/>
      <c r="AI41" s="271"/>
      <c r="AJ41" s="271"/>
      <c r="AK41" s="271"/>
      <c r="AL41" s="271"/>
      <c r="AM41" s="271"/>
      <c r="AN41" s="271"/>
      <c r="AO41" s="271"/>
      <c r="AP41" s="271"/>
      <c r="AQ41" s="271"/>
      <c r="AR41" s="271"/>
      <c r="AS41" s="271"/>
      <c r="AT41" s="271"/>
      <c r="AU41" s="271"/>
      <c r="AV41" s="271"/>
      <c r="AW41" s="271"/>
      <c r="AX41" s="271"/>
    </row>
    <row r="42" spans="1:50">
      <c r="A42" s="68" t="s">
        <v>113</v>
      </c>
      <c r="B42" s="71">
        <v>40</v>
      </c>
      <c r="C42" s="71">
        <v>28</v>
      </c>
      <c r="D42" s="71">
        <v>24</v>
      </c>
      <c r="E42" s="71">
        <v>25</v>
      </c>
      <c r="F42" s="71">
        <v>16</v>
      </c>
      <c r="G42" s="71">
        <v>23</v>
      </c>
      <c r="H42" s="71">
        <v>16</v>
      </c>
      <c r="I42" s="71">
        <v>25</v>
      </c>
      <c r="J42" s="71">
        <v>20</v>
      </c>
      <c r="K42" s="71">
        <v>28</v>
      </c>
      <c r="L42" s="71">
        <v>16</v>
      </c>
      <c r="M42" s="71">
        <v>17</v>
      </c>
      <c r="N42" s="71">
        <v>21</v>
      </c>
      <c r="O42" s="71">
        <v>21</v>
      </c>
      <c r="P42" s="71">
        <v>24</v>
      </c>
      <c r="Q42" s="71">
        <v>27</v>
      </c>
      <c r="R42" s="106">
        <v>19</v>
      </c>
      <c r="S42" s="270"/>
      <c r="T42" s="270"/>
      <c r="U42" s="270"/>
      <c r="V42" s="270"/>
      <c r="W42" s="270"/>
      <c r="X42" s="270"/>
      <c r="Y42" s="270"/>
      <c r="Z42" s="270"/>
      <c r="AA42" s="270"/>
      <c r="AB42" s="270"/>
      <c r="AC42" s="270"/>
      <c r="AD42" s="270"/>
      <c r="AE42" s="270"/>
      <c r="AF42" s="270"/>
      <c r="AG42" s="270"/>
      <c r="AI42" s="271"/>
      <c r="AJ42" s="271"/>
      <c r="AK42" s="271"/>
      <c r="AL42" s="271"/>
      <c r="AM42" s="271"/>
      <c r="AN42" s="271"/>
      <c r="AO42" s="271"/>
      <c r="AP42" s="271"/>
      <c r="AQ42" s="271"/>
      <c r="AR42" s="271"/>
      <c r="AS42" s="271"/>
      <c r="AT42" s="271"/>
      <c r="AU42" s="271"/>
      <c r="AV42" s="271"/>
      <c r="AW42" s="271"/>
      <c r="AX42" s="271"/>
    </row>
    <row r="43" spans="1:50">
      <c r="A43" s="68" t="s">
        <v>114</v>
      </c>
      <c r="B43" s="71">
        <v>63</v>
      </c>
      <c r="C43" s="71">
        <v>64</v>
      </c>
      <c r="D43" s="71">
        <v>56</v>
      </c>
      <c r="E43" s="71">
        <v>39</v>
      </c>
      <c r="F43" s="71">
        <v>63</v>
      </c>
      <c r="G43" s="71">
        <v>43</v>
      </c>
      <c r="H43" s="71">
        <v>54</v>
      </c>
      <c r="I43" s="71">
        <v>47</v>
      </c>
      <c r="J43" s="71">
        <v>57</v>
      </c>
      <c r="K43" s="71">
        <v>49</v>
      </c>
      <c r="L43" s="71">
        <v>47</v>
      </c>
      <c r="M43" s="71">
        <v>50</v>
      </c>
      <c r="N43" s="71">
        <v>50</v>
      </c>
      <c r="O43" s="71">
        <v>56</v>
      </c>
      <c r="P43" s="71">
        <v>58</v>
      </c>
      <c r="Q43" s="71">
        <v>44</v>
      </c>
      <c r="R43" s="106">
        <v>42</v>
      </c>
      <c r="S43" s="270"/>
      <c r="T43" s="270"/>
      <c r="U43" s="270"/>
      <c r="V43" s="270"/>
      <c r="W43" s="270"/>
      <c r="X43" s="270"/>
      <c r="Y43" s="270"/>
      <c r="Z43" s="270"/>
      <c r="AA43" s="270"/>
      <c r="AB43" s="270"/>
      <c r="AC43" s="270"/>
      <c r="AD43" s="270"/>
      <c r="AE43" s="270"/>
      <c r="AF43" s="270"/>
      <c r="AG43" s="270"/>
      <c r="AI43" s="271"/>
      <c r="AJ43" s="271"/>
      <c r="AK43" s="271"/>
      <c r="AL43" s="271"/>
      <c r="AM43" s="271"/>
      <c r="AN43" s="271"/>
      <c r="AO43" s="271"/>
      <c r="AP43" s="271"/>
      <c r="AQ43" s="271"/>
      <c r="AR43" s="271"/>
      <c r="AS43" s="271"/>
      <c r="AT43" s="271"/>
      <c r="AU43" s="271"/>
      <c r="AV43" s="271"/>
      <c r="AW43" s="271"/>
      <c r="AX43" s="271"/>
    </row>
    <row r="44" spans="1:50">
      <c r="A44" s="68" t="s">
        <v>116</v>
      </c>
      <c r="B44" s="71">
        <v>3</v>
      </c>
      <c r="C44" s="71">
        <v>8</v>
      </c>
      <c r="D44" s="71">
        <v>2</v>
      </c>
      <c r="E44" s="71">
        <v>4</v>
      </c>
      <c r="F44" s="71">
        <v>8</v>
      </c>
      <c r="G44" s="71">
        <v>0</v>
      </c>
      <c r="H44" s="71">
        <v>2</v>
      </c>
      <c r="I44" s="71">
        <v>3</v>
      </c>
      <c r="J44" s="71">
        <v>0</v>
      </c>
      <c r="K44" s="71">
        <v>2</v>
      </c>
      <c r="L44" s="71">
        <v>1</v>
      </c>
      <c r="M44" s="71">
        <v>2</v>
      </c>
      <c r="N44" s="71">
        <v>2</v>
      </c>
      <c r="O44" s="71">
        <v>3</v>
      </c>
      <c r="P44" s="71">
        <v>0</v>
      </c>
      <c r="Q44" s="71">
        <v>2</v>
      </c>
      <c r="R44" s="106">
        <v>1</v>
      </c>
      <c r="S44" s="270"/>
      <c r="T44" s="270"/>
      <c r="U44" s="270"/>
      <c r="V44" s="270"/>
      <c r="W44" s="270"/>
      <c r="X44" s="270"/>
      <c r="Y44" s="270"/>
      <c r="Z44" s="270"/>
      <c r="AA44" s="270"/>
      <c r="AB44" s="270"/>
      <c r="AC44" s="270"/>
      <c r="AD44" s="270"/>
      <c r="AE44" s="270"/>
      <c r="AF44" s="270"/>
      <c r="AG44" s="270"/>
      <c r="AI44" s="271"/>
      <c r="AJ44" s="271"/>
      <c r="AK44" s="271"/>
      <c r="AL44" s="271"/>
      <c r="AM44" s="271"/>
      <c r="AN44" s="271"/>
      <c r="AO44" s="271"/>
      <c r="AP44" s="271"/>
      <c r="AQ44" s="271"/>
      <c r="AR44" s="271"/>
      <c r="AS44" s="271"/>
      <c r="AT44" s="271"/>
      <c r="AU44" s="271"/>
      <c r="AV44" s="271"/>
      <c r="AW44" s="271"/>
      <c r="AX44" s="271"/>
    </row>
    <row r="45" spans="1:50">
      <c r="A45" s="15" t="s">
        <v>69</v>
      </c>
      <c r="B45" s="78">
        <v>0</v>
      </c>
      <c r="C45" s="78">
        <v>0</v>
      </c>
      <c r="D45" s="78">
        <v>0</v>
      </c>
      <c r="E45" s="78">
        <v>0</v>
      </c>
      <c r="F45" s="78">
        <v>0</v>
      </c>
      <c r="G45" s="78">
        <v>1</v>
      </c>
      <c r="H45" s="78">
        <v>5</v>
      </c>
      <c r="I45" s="78">
        <v>1</v>
      </c>
      <c r="J45" s="78">
        <v>3</v>
      </c>
      <c r="K45" s="78">
        <v>3</v>
      </c>
      <c r="L45" s="78">
        <v>6</v>
      </c>
      <c r="M45" s="78">
        <v>4</v>
      </c>
      <c r="N45" s="78">
        <v>9</v>
      </c>
      <c r="O45" s="78">
        <v>1</v>
      </c>
      <c r="P45" s="78">
        <v>14</v>
      </c>
      <c r="Q45" s="78">
        <v>2</v>
      </c>
      <c r="R45" s="78">
        <v>2</v>
      </c>
      <c r="S45" s="270"/>
      <c r="T45" s="270"/>
      <c r="U45" s="270"/>
      <c r="V45" s="270"/>
      <c r="W45" s="270"/>
      <c r="X45" s="270"/>
      <c r="Y45" s="270"/>
      <c r="Z45" s="270"/>
      <c r="AA45" s="270"/>
      <c r="AB45" s="270"/>
      <c r="AC45" s="270"/>
      <c r="AD45" s="270"/>
      <c r="AE45" s="270"/>
      <c r="AF45" s="270"/>
      <c r="AG45" s="270"/>
      <c r="AI45" s="271"/>
      <c r="AJ45" s="271"/>
      <c r="AK45" s="271"/>
      <c r="AL45" s="271"/>
      <c r="AM45" s="271"/>
      <c r="AN45" s="271"/>
      <c r="AO45" s="271"/>
      <c r="AP45" s="271"/>
      <c r="AQ45" s="271"/>
      <c r="AR45" s="271"/>
      <c r="AS45" s="271"/>
      <c r="AT45" s="271"/>
      <c r="AU45" s="271"/>
      <c r="AV45" s="271"/>
      <c r="AW45" s="271"/>
      <c r="AX45" s="271"/>
    </row>
    <row r="46" spans="1:50">
      <c r="A46" s="69" t="s">
        <v>408</v>
      </c>
      <c r="B46" s="69"/>
      <c r="C46" s="69"/>
      <c r="D46" s="69"/>
      <c r="E46" s="69"/>
      <c r="F46" s="69"/>
      <c r="G46" s="69"/>
      <c r="H46" s="69"/>
      <c r="I46" s="69"/>
      <c r="J46" s="69"/>
      <c r="K46" s="69"/>
      <c r="L46" s="69"/>
      <c r="M46" s="69"/>
      <c r="N46" s="69"/>
      <c r="O46" s="69"/>
      <c r="P46" s="69"/>
      <c r="Q46" s="69"/>
      <c r="R46" s="170"/>
      <c r="AI46" s="271"/>
      <c r="AJ46" s="271"/>
      <c r="AK46" s="271"/>
      <c r="AL46" s="271"/>
      <c r="AM46" s="271"/>
      <c r="AN46" s="271"/>
      <c r="AO46" s="271"/>
      <c r="AP46" s="271"/>
      <c r="AQ46" s="271"/>
      <c r="AR46" s="271"/>
      <c r="AS46" s="271"/>
      <c r="AT46" s="271"/>
      <c r="AU46" s="271"/>
      <c r="AV46" s="271"/>
      <c r="AW46" s="271"/>
      <c r="AX46" s="271"/>
    </row>
    <row r="47" spans="1:50">
      <c r="A47" s="68" t="s">
        <v>91</v>
      </c>
      <c r="B47" s="71">
        <v>15</v>
      </c>
      <c r="C47" s="71">
        <v>5</v>
      </c>
      <c r="D47" s="71">
        <v>4</v>
      </c>
      <c r="E47" s="71">
        <v>8</v>
      </c>
      <c r="F47" s="71">
        <v>9</v>
      </c>
      <c r="G47" s="71">
        <v>3</v>
      </c>
      <c r="H47" s="71">
        <v>6</v>
      </c>
      <c r="I47" s="71">
        <v>10</v>
      </c>
      <c r="J47" s="71">
        <v>9</v>
      </c>
      <c r="K47" s="71">
        <v>7</v>
      </c>
      <c r="L47" s="71">
        <v>6</v>
      </c>
      <c r="M47" s="68">
        <v>8</v>
      </c>
      <c r="N47" s="68">
        <v>12</v>
      </c>
      <c r="O47" s="68">
        <v>9</v>
      </c>
      <c r="P47" s="71">
        <v>13</v>
      </c>
      <c r="Q47" s="71">
        <v>8</v>
      </c>
      <c r="R47" s="106">
        <v>7</v>
      </c>
      <c r="S47" s="294"/>
      <c r="T47" s="272"/>
      <c r="U47" s="272"/>
      <c r="V47" s="272"/>
      <c r="W47" s="272"/>
      <c r="X47" s="272"/>
      <c r="Y47" s="272"/>
      <c r="Z47" s="272"/>
      <c r="AA47" s="272"/>
      <c r="AB47" s="272"/>
      <c r="AC47" s="272"/>
      <c r="AD47" s="272"/>
      <c r="AE47" s="272"/>
      <c r="AF47" s="272"/>
      <c r="AG47" s="272"/>
      <c r="AI47" s="271"/>
      <c r="AJ47" s="271"/>
      <c r="AK47" s="271"/>
      <c r="AL47" s="271"/>
      <c r="AM47" s="271"/>
      <c r="AN47" s="271"/>
      <c r="AO47" s="271"/>
      <c r="AP47" s="271"/>
      <c r="AQ47" s="271"/>
      <c r="AR47" s="271"/>
      <c r="AS47" s="271"/>
      <c r="AT47" s="271"/>
      <c r="AU47" s="271"/>
      <c r="AV47" s="271"/>
      <c r="AW47" s="271"/>
      <c r="AX47" s="271"/>
    </row>
    <row r="48" spans="1:50">
      <c r="A48" s="68" t="s">
        <v>92</v>
      </c>
      <c r="B48" s="71">
        <v>22</v>
      </c>
      <c r="C48" s="71">
        <v>25</v>
      </c>
      <c r="D48" s="71">
        <v>25</v>
      </c>
      <c r="E48" s="71">
        <v>19</v>
      </c>
      <c r="F48" s="71">
        <v>23</v>
      </c>
      <c r="G48" s="71">
        <v>15</v>
      </c>
      <c r="H48" s="71">
        <v>22</v>
      </c>
      <c r="I48" s="71">
        <v>11</v>
      </c>
      <c r="J48" s="71">
        <v>24</v>
      </c>
      <c r="K48" s="71">
        <v>11</v>
      </c>
      <c r="L48" s="71">
        <v>12</v>
      </c>
      <c r="M48" s="68">
        <v>5</v>
      </c>
      <c r="N48" s="68">
        <v>14</v>
      </c>
      <c r="O48" s="68">
        <v>19</v>
      </c>
      <c r="P48" s="71">
        <v>20</v>
      </c>
      <c r="Q48" s="71">
        <v>11</v>
      </c>
      <c r="R48" s="106">
        <v>16</v>
      </c>
      <c r="S48" s="294"/>
      <c r="T48" s="272"/>
      <c r="U48" s="272"/>
      <c r="V48" s="272"/>
      <c r="W48" s="272"/>
      <c r="X48" s="272"/>
      <c r="Y48" s="272"/>
      <c r="Z48" s="272"/>
      <c r="AA48" s="272"/>
      <c r="AB48" s="272"/>
      <c r="AC48" s="272"/>
      <c r="AD48" s="272"/>
      <c r="AE48" s="272"/>
      <c r="AF48" s="272"/>
      <c r="AG48" s="272"/>
      <c r="AI48" s="271"/>
      <c r="AJ48" s="271"/>
      <c r="AK48" s="271"/>
      <c r="AL48" s="271"/>
      <c r="AM48" s="271"/>
      <c r="AN48" s="271"/>
      <c r="AO48" s="271"/>
      <c r="AP48" s="271"/>
      <c r="AQ48" s="271"/>
      <c r="AR48" s="271"/>
      <c r="AS48" s="271"/>
      <c r="AT48" s="271"/>
      <c r="AU48" s="271"/>
      <c r="AV48" s="271"/>
      <c r="AW48" s="271"/>
      <c r="AX48" s="271"/>
    </row>
    <row r="49" spans="1:50">
      <c r="A49" s="68" t="s">
        <v>93</v>
      </c>
      <c r="B49" s="71">
        <v>23</v>
      </c>
      <c r="C49" s="71">
        <v>27</v>
      </c>
      <c r="D49" s="71">
        <v>21</v>
      </c>
      <c r="E49" s="71">
        <v>17</v>
      </c>
      <c r="F49" s="71">
        <v>30</v>
      </c>
      <c r="G49" s="71">
        <v>17</v>
      </c>
      <c r="H49" s="71">
        <v>21</v>
      </c>
      <c r="I49" s="71">
        <v>26</v>
      </c>
      <c r="J49" s="71">
        <v>25</v>
      </c>
      <c r="K49" s="71">
        <v>23</v>
      </c>
      <c r="L49" s="71">
        <v>16</v>
      </c>
      <c r="M49" s="68">
        <v>21</v>
      </c>
      <c r="N49" s="68">
        <v>21</v>
      </c>
      <c r="O49" s="68">
        <v>18</v>
      </c>
      <c r="P49" s="71">
        <v>20</v>
      </c>
      <c r="Q49" s="71">
        <v>13</v>
      </c>
      <c r="R49" s="106">
        <v>29</v>
      </c>
      <c r="S49" s="294"/>
      <c r="T49" s="272"/>
      <c r="U49" s="272"/>
      <c r="V49" s="272"/>
      <c r="W49" s="272"/>
      <c r="X49" s="272"/>
      <c r="Y49" s="272"/>
      <c r="Z49" s="272"/>
      <c r="AA49" s="272"/>
      <c r="AB49" s="272"/>
      <c r="AC49" s="272"/>
      <c r="AD49" s="272"/>
      <c r="AE49" s="272"/>
      <c r="AF49" s="272"/>
      <c r="AG49" s="272"/>
      <c r="AI49" s="271"/>
      <c r="AJ49" s="271"/>
      <c r="AK49" s="271"/>
      <c r="AL49" s="271"/>
      <c r="AM49" s="271"/>
      <c r="AN49" s="271"/>
      <c r="AO49" s="271"/>
      <c r="AP49" s="271"/>
      <c r="AQ49" s="271"/>
      <c r="AR49" s="271"/>
      <c r="AS49" s="271"/>
      <c r="AT49" s="271"/>
      <c r="AU49" s="271"/>
      <c r="AV49" s="271"/>
      <c r="AW49" s="271"/>
      <c r="AX49" s="271"/>
    </row>
    <row r="50" spans="1:50">
      <c r="A50" s="68" t="s">
        <v>94</v>
      </c>
      <c r="B50" s="71">
        <v>22</v>
      </c>
      <c r="C50" s="71">
        <v>30</v>
      </c>
      <c r="D50" s="71">
        <v>22</v>
      </c>
      <c r="E50" s="71">
        <v>24</v>
      </c>
      <c r="F50" s="71">
        <v>36</v>
      </c>
      <c r="G50" s="71">
        <v>27</v>
      </c>
      <c r="H50" s="71">
        <v>32</v>
      </c>
      <c r="I50" s="71">
        <v>36</v>
      </c>
      <c r="J50" s="71">
        <v>30</v>
      </c>
      <c r="K50" s="71">
        <v>40</v>
      </c>
      <c r="L50" s="71">
        <v>21</v>
      </c>
      <c r="M50" s="68">
        <v>31</v>
      </c>
      <c r="N50" s="68">
        <v>27</v>
      </c>
      <c r="O50" s="68">
        <v>41</v>
      </c>
      <c r="P50" s="71">
        <v>32</v>
      </c>
      <c r="Q50" s="71">
        <v>41</v>
      </c>
      <c r="R50" s="106">
        <v>40</v>
      </c>
      <c r="S50" s="294"/>
      <c r="T50" s="272"/>
      <c r="U50" s="272"/>
      <c r="V50" s="272"/>
      <c r="W50" s="272"/>
      <c r="X50" s="272"/>
      <c r="Y50" s="272"/>
      <c r="Z50" s="272"/>
      <c r="AA50" s="272"/>
      <c r="AB50" s="272"/>
      <c r="AC50" s="272"/>
      <c r="AD50" s="272"/>
      <c r="AE50" s="272"/>
      <c r="AF50" s="272"/>
      <c r="AG50" s="272"/>
      <c r="AI50" s="271"/>
      <c r="AJ50" s="271"/>
      <c r="AK50" s="271"/>
      <c r="AL50" s="271"/>
      <c r="AM50" s="271"/>
      <c r="AN50" s="271"/>
      <c r="AO50" s="271"/>
      <c r="AP50" s="271"/>
      <c r="AQ50" s="271"/>
      <c r="AR50" s="271"/>
      <c r="AS50" s="271"/>
      <c r="AT50" s="271"/>
      <c r="AU50" s="271"/>
      <c r="AV50" s="271"/>
      <c r="AW50" s="271"/>
      <c r="AX50" s="271"/>
    </row>
    <row r="51" spans="1:50">
      <c r="A51" s="68" t="s">
        <v>95</v>
      </c>
      <c r="B51" s="71">
        <v>20</v>
      </c>
      <c r="C51" s="71">
        <v>20</v>
      </c>
      <c r="D51" s="71">
        <v>12</v>
      </c>
      <c r="E51" s="71">
        <v>12</v>
      </c>
      <c r="F51" s="71">
        <v>19</v>
      </c>
      <c r="G51" s="71">
        <v>15</v>
      </c>
      <c r="H51" s="71">
        <v>19</v>
      </c>
      <c r="I51" s="71">
        <v>8</v>
      </c>
      <c r="J51" s="71">
        <v>18</v>
      </c>
      <c r="K51" s="71">
        <v>15</v>
      </c>
      <c r="L51" s="71">
        <v>22</v>
      </c>
      <c r="M51" s="68">
        <v>18</v>
      </c>
      <c r="N51" s="68">
        <v>20</v>
      </c>
      <c r="O51" s="68">
        <v>21</v>
      </c>
      <c r="P51" s="71">
        <v>20</v>
      </c>
      <c r="Q51" s="71">
        <v>24</v>
      </c>
      <c r="R51" s="106">
        <v>22</v>
      </c>
      <c r="S51" s="294"/>
      <c r="T51" s="272"/>
      <c r="U51" s="272"/>
      <c r="V51" s="272"/>
      <c r="W51" s="272"/>
      <c r="X51" s="272"/>
      <c r="Y51" s="272"/>
      <c r="Z51" s="272"/>
      <c r="AA51" s="272"/>
      <c r="AB51" s="272"/>
      <c r="AC51" s="272"/>
      <c r="AD51" s="272"/>
      <c r="AE51" s="272"/>
      <c r="AF51" s="272"/>
      <c r="AG51" s="272"/>
      <c r="AI51" s="271"/>
      <c r="AJ51" s="271"/>
      <c r="AK51" s="271"/>
      <c r="AL51" s="271"/>
      <c r="AM51" s="271"/>
      <c r="AN51" s="271"/>
      <c r="AO51" s="271"/>
      <c r="AP51" s="271"/>
      <c r="AQ51" s="271"/>
      <c r="AR51" s="271"/>
      <c r="AS51" s="271"/>
      <c r="AT51" s="271"/>
      <c r="AU51" s="271"/>
      <c r="AV51" s="271"/>
      <c r="AW51" s="271"/>
      <c r="AX51" s="271"/>
    </row>
    <row r="52" spans="1:50">
      <c r="A52" s="68" t="s">
        <v>96</v>
      </c>
      <c r="B52" s="71">
        <v>7</v>
      </c>
      <c r="C52" s="71">
        <v>10</v>
      </c>
      <c r="D52" s="71">
        <v>5</v>
      </c>
      <c r="E52" s="71">
        <v>7</v>
      </c>
      <c r="F52" s="71">
        <v>10</v>
      </c>
      <c r="G52" s="71">
        <v>5</v>
      </c>
      <c r="H52" s="71">
        <v>10</v>
      </c>
      <c r="I52" s="71">
        <v>5</v>
      </c>
      <c r="J52" s="71">
        <v>5</v>
      </c>
      <c r="K52" s="71">
        <v>8</v>
      </c>
      <c r="L52" s="71">
        <v>2</v>
      </c>
      <c r="M52" s="68">
        <v>6</v>
      </c>
      <c r="N52" s="68">
        <v>10</v>
      </c>
      <c r="O52" s="68">
        <v>6</v>
      </c>
      <c r="P52" s="71">
        <v>8</v>
      </c>
      <c r="Q52" s="71">
        <v>5</v>
      </c>
      <c r="R52" s="106">
        <v>4</v>
      </c>
      <c r="S52" s="294"/>
      <c r="T52" s="272"/>
      <c r="U52" s="272"/>
      <c r="V52" s="272"/>
      <c r="W52" s="272"/>
      <c r="X52" s="272"/>
      <c r="Y52" s="272"/>
      <c r="Z52" s="272"/>
      <c r="AA52" s="272"/>
      <c r="AB52" s="272"/>
      <c r="AC52" s="272"/>
      <c r="AD52" s="272"/>
      <c r="AE52" s="272"/>
      <c r="AF52" s="272"/>
      <c r="AG52" s="272"/>
      <c r="AI52" s="271"/>
      <c r="AJ52" s="271"/>
      <c r="AK52" s="271"/>
      <c r="AL52" s="271"/>
      <c r="AM52" s="271"/>
      <c r="AN52" s="271"/>
      <c r="AO52" s="271"/>
      <c r="AP52" s="271"/>
      <c r="AQ52" s="271"/>
      <c r="AR52" s="271"/>
      <c r="AS52" s="271"/>
      <c r="AT52" s="271"/>
      <c r="AU52" s="271"/>
      <c r="AV52" s="271"/>
      <c r="AW52" s="271"/>
      <c r="AX52" s="271"/>
    </row>
    <row r="53" spans="1:50">
      <c r="A53" s="68" t="s">
        <v>97</v>
      </c>
      <c r="B53" s="71">
        <v>10</v>
      </c>
      <c r="C53" s="71">
        <v>13</v>
      </c>
      <c r="D53" s="71">
        <v>7</v>
      </c>
      <c r="E53" s="71">
        <v>11</v>
      </c>
      <c r="F53" s="71">
        <v>6</v>
      </c>
      <c r="G53" s="71">
        <v>12</v>
      </c>
      <c r="H53" s="71">
        <v>11</v>
      </c>
      <c r="I53" s="71">
        <v>10</v>
      </c>
      <c r="J53" s="71">
        <v>14</v>
      </c>
      <c r="K53" s="71">
        <v>13</v>
      </c>
      <c r="L53" s="71">
        <v>6</v>
      </c>
      <c r="M53" s="68">
        <v>8</v>
      </c>
      <c r="N53" s="68">
        <v>15</v>
      </c>
      <c r="O53" s="68">
        <v>10</v>
      </c>
      <c r="P53" s="71">
        <v>15</v>
      </c>
      <c r="Q53" s="71">
        <v>8</v>
      </c>
      <c r="R53" s="106">
        <v>15</v>
      </c>
      <c r="S53" s="294"/>
      <c r="T53" s="272"/>
      <c r="U53" s="272"/>
      <c r="V53" s="272"/>
      <c r="W53" s="272"/>
      <c r="X53" s="272"/>
      <c r="Y53" s="272"/>
      <c r="Z53" s="272"/>
      <c r="AA53" s="272"/>
      <c r="AB53" s="272"/>
      <c r="AC53" s="272"/>
      <c r="AD53" s="272"/>
      <c r="AE53" s="272"/>
      <c r="AF53" s="272"/>
      <c r="AG53" s="272"/>
      <c r="AI53" s="271"/>
      <c r="AJ53" s="271"/>
      <c r="AK53" s="271"/>
      <c r="AL53" s="271"/>
      <c r="AM53" s="271"/>
      <c r="AN53" s="271"/>
      <c r="AO53" s="271"/>
      <c r="AP53" s="271"/>
      <c r="AQ53" s="271"/>
      <c r="AR53" s="271"/>
      <c r="AS53" s="271"/>
      <c r="AT53" s="271"/>
      <c r="AU53" s="271"/>
      <c r="AV53" s="271"/>
      <c r="AW53" s="271"/>
      <c r="AX53" s="271"/>
    </row>
    <row r="54" spans="1:50">
      <c r="A54" s="68" t="s">
        <v>98</v>
      </c>
      <c r="B54" s="71">
        <v>1</v>
      </c>
      <c r="C54" s="71">
        <v>4</v>
      </c>
      <c r="D54" s="71">
        <v>2</v>
      </c>
      <c r="E54" s="71">
        <v>1</v>
      </c>
      <c r="F54" s="71">
        <v>1</v>
      </c>
      <c r="G54" s="71">
        <v>4</v>
      </c>
      <c r="H54" s="71">
        <v>4</v>
      </c>
      <c r="I54" s="71">
        <v>2</v>
      </c>
      <c r="J54" s="71">
        <v>1</v>
      </c>
      <c r="K54" s="71">
        <v>3</v>
      </c>
      <c r="L54" s="71">
        <v>4</v>
      </c>
      <c r="M54" s="68">
        <v>2</v>
      </c>
      <c r="N54" s="68">
        <v>2</v>
      </c>
      <c r="O54" s="68">
        <v>2</v>
      </c>
      <c r="P54" s="71">
        <v>5</v>
      </c>
      <c r="Q54" s="71">
        <v>4</v>
      </c>
      <c r="R54" s="106">
        <v>3</v>
      </c>
      <c r="S54" s="294"/>
      <c r="T54" s="272"/>
      <c r="U54" s="272"/>
      <c r="V54" s="272"/>
      <c r="W54" s="272"/>
      <c r="X54" s="272"/>
      <c r="Y54" s="272"/>
      <c r="Z54" s="272"/>
      <c r="AA54" s="272"/>
      <c r="AB54" s="272"/>
      <c r="AC54" s="272"/>
      <c r="AD54" s="272"/>
      <c r="AE54" s="272"/>
      <c r="AF54" s="272"/>
      <c r="AG54" s="272"/>
      <c r="AI54" s="271"/>
      <c r="AJ54" s="271"/>
      <c r="AK54" s="271"/>
      <c r="AL54" s="271"/>
      <c r="AM54" s="271"/>
      <c r="AN54" s="271"/>
      <c r="AO54" s="271"/>
      <c r="AP54" s="271"/>
      <c r="AQ54" s="271"/>
      <c r="AR54" s="271"/>
      <c r="AS54" s="271"/>
      <c r="AT54" s="271"/>
      <c r="AU54" s="271"/>
      <c r="AV54" s="271"/>
      <c r="AW54" s="271"/>
      <c r="AX54" s="271"/>
    </row>
    <row r="55" spans="1:50">
      <c r="A55" s="68" t="s">
        <v>99</v>
      </c>
      <c r="B55" s="71">
        <v>17</v>
      </c>
      <c r="C55" s="71">
        <v>8</v>
      </c>
      <c r="D55" s="71">
        <v>8</v>
      </c>
      <c r="E55" s="71">
        <v>7</v>
      </c>
      <c r="F55" s="71">
        <v>9</v>
      </c>
      <c r="G55" s="71">
        <v>5</v>
      </c>
      <c r="H55" s="71">
        <v>10</v>
      </c>
      <c r="I55" s="71">
        <v>6</v>
      </c>
      <c r="J55" s="71">
        <v>12</v>
      </c>
      <c r="K55" s="71">
        <v>7</v>
      </c>
      <c r="L55" s="71">
        <v>11</v>
      </c>
      <c r="M55" s="68">
        <v>5</v>
      </c>
      <c r="N55" s="68">
        <v>5</v>
      </c>
      <c r="O55" s="68">
        <v>7</v>
      </c>
      <c r="P55" s="71">
        <v>10</v>
      </c>
      <c r="Q55" s="71">
        <v>11</v>
      </c>
      <c r="R55" s="106">
        <v>3</v>
      </c>
      <c r="S55" s="294"/>
      <c r="T55" s="272"/>
      <c r="U55" s="272"/>
      <c r="V55" s="272"/>
      <c r="W55" s="272"/>
      <c r="X55" s="272"/>
      <c r="Y55" s="272"/>
      <c r="Z55" s="272"/>
      <c r="AA55" s="272"/>
      <c r="AB55" s="272"/>
      <c r="AC55" s="272"/>
      <c r="AD55" s="272"/>
      <c r="AE55" s="272"/>
      <c r="AF55" s="272"/>
      <c r="AG55" s="272"/>
      <c r="AI55" s="271"/>
      <c r="AJ55" s="271"/>
      <c r="AK55" s="271"/>
      <c r="AL55" s="271"/>
      <c r="AM55" s="271"/>
      <c r="AN55" s="271"/>
      <c r="AO55" s="271"/>
      <c r="AP55" s="271"/>
      <c r="AQ55" s="271"/>
      <c r="AR55" s="271"/>
      <c r="AS55" s="271"/>
      <c r="AT55" s="271"/>
      <c r="AU55" s="271"/>
      <c r="AV55" s="271"/>
      <c r="AW55" s="271"/>
      <c r="AX55" s="271"/>
    </row>
    <row r="56" spans="1:50">
      <c r="A56" s="68" t="s">
        <v>100</v>
      </c>
      <c r="B56" s="71">
        <v>10</v>
      </c>
      <c r="C56" s="71">
        <v>6</v>
      </c>
      <c r="D56" s="71">
        <v>5</v>
      </c>
      <c r="E56" s="71">
        <v>5</v>
      </c>
      <c r="F56" s="71">
        <v>11</v>
      </c>
      <c r="G56" s="71">
        <v>6</v>
      </c>
      <c r="H56" s="71">
        <v>8</v>
      </c>
      <c r="I56" s="71">
        <v>3</v>
      </c>
      <c r="J56" s="71">
        <v>3</v>
      </c>
      <c r="K56" s="71">
        <v>7</v>
      </c>
      <c r="L56" s="71">
        <v>3</v>
      </c>
      <c r="M56" s="68">
        <v>4</v>
      </c>
      <c r="N56" s="68">
        <v>5</v>
      </c>
      <c r="O56" s="68">
        <v>5</v>
      </c>
      <c r="P56" s="71">
        <v>4</v>
      </c>
      <c r="Q56" s="71">
        <v>6</v>
      </c>
      <c r="R56" s="106">
        <v>5</v>
      </c>
      <c r="S56" s="294"/>
      <c r="T56" s="272"/>
      <c r="U56" s="272"/>
      <c r="V56" s="272"/>
      <c r="W56" s="272"/>
      <c r="X56" s="272"/>
      <c r="Y56" s="272"/>
      <c r="Z56" s="272"/>
      <c r="AA56" s="272"/>
      <c r="AB56" s="272"/>
      <c r="AC56" s="272"/>
      <c r="AD56" s="272"/>
      <c r="AE56" s="272"/>
      <c r="AF56" s="272"/>
      <c r="AG56" s="272"/>
      <c r="AI56" s="271"/>
      <c r="AJ56" s="271"/>
      <c r="AK56" s="271"/>
      <c r="AL56" s="271"/>
      <c r="AM56" s="271"/>
      <c r="AN56" s="271"/>
      <c r="AO56" s="271"/>
      <c r="AP56" s="271"/>
      <c r="AQ56" s="271"/>
      <c r="AR56" s="271"/>
      <c r="AS56" s="271"/>
      <c r="AT56" s="271"/>
      <c r="AU56" s="271"/>
      <c r="AV56" s="271"/>
      <c r="AW56" s="271"/>
      <c r="AX56" s="271"/>
    </row>
    <row r="57" spans="1:50">
      <c r="A57" s="68" t="s">
        <v>101</v>
      </c>
      <c r="B57" s="71">
        <v>11</v>
      </c>
      <c r="C57" s="71">
        <v>4</v>
      </c>
      <c r="D57" s="71">
        <v>9</v>
      </c>
      <c r="E57" s="71">
        <v>6</v>
      </c>
      <c r="F57" s="71">
        <v>6</v>
      </c>
      <c r="G57" s="71">
        <v>7</v>
      </c>
      <c r="H57" s="71">
        <v>7</v>
      </c>
      <c r="I57" s="71">
        <v>1</v>
      </c>
      <c r="J57" s="71">
        <v>2</v>
      </c>
      <c r="K57" s="71">
        <v>5</v>
      </c>
      <c r="L57" s="71">
        <v>4</v>
      </c>
      <c r="M57" s="68">
        <v>5</v>
      </c>
      <c r="N57" s="68">
        <v>8</v>
      </c>
      <c r="O57" s="68">
        <v>9</v>
      </c>
      <c r="P57" s="71">
        <v>8</v>
      </c>
      <c r="Q57" s="71">
        <v>8</v>
      </c>
      <c r="R57" s="106">
        <v>8</v>
      </c>
      <c r="S57" s="294"/>
      <c r="T57" s="272"/>
      <c r="U57" s="272"/>
      <c r="V57" s="272"/>
      <c r="W57" s="272"/>
      <c r="X57" s="272"/>
      <c r="Y57" s="272"/>
      <c r="Z57" s="272"/>
      <c r="AA57" s="272"/>
      <c r="AB57" s="272"/>
      <c r="AC57" s="272"/>
      <c r="AD57" s="272"/>
      <c r="AE57" s="272"/>
      <c r="AF57" s="272"/>
      <c r="AG57" s="272"/>
      <c r="AI57" s="271"/>
      <c r="AJ57" s="271"/>
      <c r="AK57" s="271"/>
      <c r="AL57" s="271"/>
      <c r="AM57" s="271"/>
      <c r="AN57" s="271"/>
      <c r="AO57" s="271"/>
      <c r="AP57" s="271"/>
      <c r="AQ57" s="271"/>
      <c r="AR57" s="271"/>
      <c r="AS57" s="271"/>
      <c r="AT57" s="271"/>
      <c r="AU57" s="271"/>
      <c r="AV57" s="271"/>
      <c r="AW57" s="271"/>
      <c r="AX57" s="271"/>
    </row>
    <row r="58" spans="1:50">
      <c r="A58" s="68" t="s">
        <v>102</v>
      </c>
      <c r="B58" s="71">
        <v>5</v>
      </c>
      <c r="C58" s="71">
        <v>4</v>
      </c>
      <c r="D58" s="71">
        <v>2</v>
      </c>
      <c r="E58" s="71">
        <v>5</v>
      </c>
      <c r="F58" s="71">
        <v>4</v>
      </c>
      <c r="G58" s="71">
        <v>7</v>
      </c>
      <c r="H58" s="71">
        <v>3</v>
      </c>
      <c r="I58" s="71">
        <v>6</v>
      </c>
      <c r="J58" s="71">
        <v>2</v>
      </c>
      <c r="K58" s="71">
        <v>1</v>
      </c>
      <c r="L58" s="71">
        <v>2</v>
      </c>
      <c r="M58" s="68">
        <v>0</v>
      </c>
      <c r="N58" s="68">
        <v>2</v>
      </c>
      <c r="O58" s="68">
        <v>4</v>
      </c>
      <c r="P58" s="71">
        <v>4</v>
      </c>
      <c r="Q58" s="71">
        <v>5</v>
      </c>
      <c r="R58" s="106">
        <v>3</v>
      </c>
      <c r="S58" s="294"/>
      <c r="T58" s="272"/>
      <c r="U58" s="272"/>
      <c r="V58" s="272"/>
      <c r="W58" s="272"/>
      <c r="X58" s="272"/>
      <c r="Y58" s="272"/>
      <c r="Z58" s="272"/>
      <c r="AA58" s="272"/>
      <c r="AB58" s="272"/>
      <c r="AC58" s="272"/>
      <c r="AD58" s="272"/>
      <c r="AE58" s="272"/>
      <c r="AF58" s="272"/>
      <c r="AG58" s="272"/>
      <c r="AI58" s="271"/>
      <c r="AJ58" s="271"/>
      <c r="AK58" s="271"/>
      <c r="AL58" s="271"/>
      <c r="AM58" s="271"/>
      <c r="AN58" s="271"/>
      <c r="AO58" s="271"/>
      <c r="AP58" s="271"/>
      <c r="AQ58" s="271"/>
      <c r="AR58" s="271"/>
      <c r="AS58" s="271"/>
      <c r="AT58" s="271"/>
      <c r="AU58" s="271"/>
      <c r="AV58" s="271"/>
      <c r="AW58" s="271"/>
      <c r="AX58" s="271"/>
    </row>
    <row r="59" spans="1:50">
      <c r="A59" s="68" t="s">
        <v>103</v>
      </c>
      <c r="B59" s="71">
        <v>11</v>
      </c>
      <c r="C59" s="71">
        <v>8</v>
      </c>
      <c r="D59" s="71">
        <v>6</v>
      </c>
      <c r="E59" s="71">
        <v>11</v>
      </c>
      <c r="F59" s="71">
        <v>5</v>
      </c>
      <c r="G59" s="71">
        <v>6</v>
      </c>
      <c r="H59" s="71">
        <v>14</v>
      </c>
      <c r="I59" s="71">
        <v>18</v>
      </c>
      <c r="J59" s="71">
        <v>10</v>
      </c>
      <c r="K59" s="71">
        <v>10</v>
      </c>
      <c r="L59" s="71">
        <v>10</v>
      </c>
      <c r="M59" s="68">
        <v>9</v>
      </c>
      <c r="N59" s="68">
        <v>8</v>
      </c>
      <c r="O59" s="68">
        <v>11</v>
      </c>
      <c r="P59" s="71">
        <v>11</v>
      </c>
      <c r="Q59" s="71">
        <v>10</v>
      </c>
      <c r="R59" s="106">
        <v>5</v>
      </c>
      <c r="S59" s="294"/>
      <c r="T59" s="272"/>
      <c r="U59" s="272"/>
      <c r="V59" s="272"/>
      <c r="W59" s="272"/>
      <c r="X59" s="272"/>
      <c r="Y59" s="272"/>
      <c r="Z59" s="272"/>
      <c r="AA59" s="272"/>
      <c r="AB59" s="272"/>
      <c r="AC59" s="272"/>
      <c r="AD59" s="272"/>
      <c r="AE59" s="272"/>
      <c r="AF59" s="272"/>
      <c r="AG59" s="272"/>
      <c r="AI59" s="271"/>
      <c r="AJ59" s="271"/>
      <c r="AK59" s="271"/>
      <c r="AL59" s="271"/>
      <c r="AM59" s="271"/>
      <c r="AN59" s="271"/>
      <c r="AO59" s="271"/>
      <c r="AP59" s="271"/>
      <c r="AQ59" s="271"/>
      <c r="AR59" s="271"/>
      <c r="AS59" s="271"/>
      <c r="AT59" s="271"/>
      <c r="AU59" s="271"/>
      <c r="AV59" s="271"/>
      <c r="AW59" s="271"/>
      <c r="AX59" s="271"/>
    </row>
    <row r="60" spans="1:50">
      <c r="A60" s="68" t="s">
        <v>104</v>
      </c>
      <c r="B60" s="71">
        <v>4</v>
      </c>
      <c r="C60" s="71">
        <v>9</v>
      </c>
      <c r="D60" s="71">
        <v>9</v>
      </c>
      <c r="E60" s="71">
        <v>7</v>
      </c>
      <c r="F60" s="71">
        <v>5</v>
      </c>
      <c r="G60" s="71">
        <v>9</v>
      </c>
      <c r="H60" s="71">
        <v>7</v>
      </c>
      <c r="I60" s="71">
        <v>4</v>
      </c>
      <c r="J60" s="71">
        <v>3</v>
      </c>
      <c r="K60" s="71">
        <v>5</v>
      </c>
      <c r="L60" s="71">
        <v>5</v>
      </c>
      <c r="M60" s="68">
        <v>7</v>
      </c>
      <c r="N60" s="68">
        <v>7</v>
      </c>
      <c r="O60" s="68">
        <v>3</v>
      </c>
      <c r="P60" s="71">
        <v>6</v>
      </c>
      <c r="Q60" s="71">
        <v>5</v>
      </c>
      <c r="R60" s="106">
        <v>4</v>
      </c>
      <c r="S60" s="294"/>
      <c r="T60" s="272"/>
      <c r="U60" s="272"/>
      <c r="V60" s="272"/>
      <c r="W60" s="272"/>
      <c r="X60" s="272"/>
      <c r="Y60" s="272"/>
      <c r="Z60" s="272"/>
      <c r="AA60" s="272"/>
      <c r="AB60" s="272"/>
      <c r="AC60" s="272"/>
      <c r="AD60" s="272"/>
      <c r="AE60" s="272"/>
      <c r="AF60" s="272"/>
      <c r="AG60" s="272"/>
      <c r="AI60" s="271"/>
      <c r="AJ60" s="271"/>
      <c r="AK60" s="271"/>
      <c r="AL60" s="271"/>
      <c r="AM60" s="271"/>
      <c r="AN60" s="271"/>
      <c r="AO60" s="271"/>
      <c r="AP60" s="271"/>
      <c r="AQ60" s="271"/>
      <c r="AR60" s="271"/>
      <c r="AS60" s="271"/>
      <c r="AT60" s="271"/>
      <c r="AU60" s="271"/>
      <c r="AV60" s="271"/>
      <c r="AW60" s="271"/>
      <c r="AX60" s="271"/>
    </row>
    <row r="61" spans="1:50">
      <c r="A61" s="68" t="s">
        <v>105</v>
      </c>
      <c r="B61" s="71">
        <v>4</v>
      </c>
      <c r="C61" s="71">
        <v>2</v>
      </c>
      <c r="D61" s="71">
        <v>2</v>
      </c>
      <c r="E61" s="71">
        <v>2</v>
      </c>
      <c r="F61" s="71">
        <v>3</v>
      </c>
      <c r="G61" s="71">
        <v>5</v>
      </c>
      <c r="H61" s="71">
        <v>1</v>
      </c>
      <c r="I61" s="71">
        <v>1</v>
      </c>
      <c r="J61" s="71">
        <v>2</v>
      </c>
      <c r="K61" s="71">
        <v>0</v>
      </c>
      <c r="L61" s="71">
        <v>2</v>
      </c>
      <c r="M61" s="68">
        <v>0</v>
      </c>
      <c r="N61" s="68">
        <v>0</v>
      </c>
      <c r="O61" s="68">
        <v>2</v>
      </c>
      <c r="P61" s="71">
        <v>5</v>
      </c>
      <c r="Q61" s="71">
        <v>1</v>
      </c>
      <c r="R61" s="106">
        <v>0</v>
      </c>
      <c r="S61" s="294"/>
      <c r="T61" s="272"/>
      <c r="U61" s="272"/>
      <c r="V61" s="272"/>
      <c r="W61" s="272"/>
      <c r="X61" s="272"/>
      <c r="Y61" s="272"/>
      <c r="Z61" s="272"/>
      <c r="AA61" s="272"/>
      <c r="AB61" s="272"/>
      <c r="AC61" s="272"/>
      <c r="AD61" s="272"/>
      <c r="AE61" s="272"/>
      <c r="AF61" s="272"/>
      <c r="AG61" s="272"/>
      <c r="AI61" s="271"/>
      <c r="AJ61" s="271"/>
      <c r="AK61" s="271"/>
      <c r="AL61" s="271"/>
      <c r="AM61" s="271"/>
      <c r="AN61" s="271"/>
      <c r="AO61" s="271"/>
      <c r="AP61" s="271"/>
      <c r="AQ61" s="271"/>
      <c r="AR61" s="271"/>
      <c r="AS61" s="271"/>
      <c r="AT61" s="271"/>
      <c r="AU61" s="271"/>
      <c r="AV61" s="271"/>
      <c r="AW61" s="271"/>
      <c r="AX61" s="271"/>
    </row>
    <row r="62" spans="1:50">
      <c r="A62" s="68" t="s">
        <v>106</v>
      </c>
      <c r="B62" s="71">
        <v>5</v>
      </c>
      <c r="C62" s="71">
        <v>1</v>
      </c>
      <c r="D62" s="71">
        <v>3</v>
      </c>
      <c r="E62" s="71">
        <v>4</v>
      </c>
      <c r="F62" s="71">
        <v>6</v>
      </c>
      <c r="G62" s="71">
        <v>3</v>
      </c>
      <c r="H62" s="71">
        <v>10</v>
      </c>
      <c r="I62" s="71">
        <v>5</v>
      </c>
      <c r="J62" s="71">
        <v>4</v>
      </c>
      <c r="K62" s="71">
        <v>3</v>
      </c>
      <c r="L62" s="71">
        <v>4</v>
      </c>
      <c r="M62" s="68">
        <v>10</v>
      </c>
      <c r="N62" s="68">
        <v>1</v>
      </c>
      <c r="O62" s="68">
        <v>2</v>
      </c>
      <c r="P62" s="71">
        <v>7</v>
      </c>
      <c r="Q62" s="71">
        <v>1</v>
      </c>
      <c r="R62" s="106">
        <v>3</v>
      </c>
      <c r="S62" s="294"/>
      <c r="T62" s="272"/>
      <c r="U62" s="272"/>
      <c r="V62" s="272"/>
      <c r="W62" s="272"/>
      <c r="X62" s="272"/>
      <c r="Y62" s="272"/>
      <c r="Z62" s="272"/>
      <c r="AA62" s="272"/>
      <c r="AB62" s="272"/>
      <c r="AC62" s="272"/>
      <c r="AD62" s="272"/>
      <c r="AE62" s="272"/>
      <c r="AF62" s="272"/>
      <c r="AG62" s="272"/>
      <c r="AI62" s="271"/>
      <c r="AJ62" s="271"/>
      <c r="AK62" s="271"/>
      <c r="AL62" s="271"/>
      <c r="AM62" s="271"/>
      <c r="AN62" s="271"/>
      <c r="AO62" s="271"/>
      <c r="AP62" s="271"/>
      <c r="AQ62" s="271"/>
      <c r="AR62" s="271"/>
      <c r="AS62" s="271"/>
      <c r="AT62" s="271"/>
      <c r="AU62" s="271"/>
      <c r="AV62" s="271"/>
      <c r="AW62" s="271"/>
      <c r="AX62" s="271"/>
    </row>
    <row r="63" spans="1:50">
      <c r="A63" s="68" t="s">
        <v>107</v>
      </c>
      <c r="B63" s="71">
        <v>1</v>
      </c>
      <c r="C63" s="71">
        <v>3</v>
      </c>
      <c r="D63" s="71">
        <v>2</v>
      </c>
      <c r="E63" s="71">
        <v>1</v>
      </c>
      <c r="F63" s="71">
        <v>0</v>
      </c>
      <c r="G63" s="71">
        <v>1</v>
      </c>
      <c r="H63" s="71">
        <v>2</v>
      </c>
      <c r="I63" s="71">
        <v>3</v>
      </c>
      <c r="J63" s="71">
        <v>1</v>
      </c>
      <c r="K63" s="71">
        <v>1</v>
      </c>
      <c r="L63" s="71">
        <v>3</v>
      </c>
      <c r="M63" s="68">
        <v>3</v>
      </c>
      <c r="N63" s="68">
        <v>2</v>
      </c>
      <c r="O63" s="68">
        <v>2</v>
      </c>
      <c r="P63" s="71">
        <v>2</v>
      </c>
      <c r="Q63" s="71">
        <v>2</v>
      </c>
      <c r="R63" s="106">
        <v>2</v>
      </c>
      <c r="S63" s="294"/>
      <c r="T63" s="272"/>
      <c r="U63" s="272"/>
      <c r="V63" s="272"/>
      <c r="W63" s="272"/>
      <c r="X63" s="272"/>
      <c r="Y63" s="272"/>
      <c r="Z63" s="272"/>
      <c r="AA63" s="272"/>
      <c r="AB63" s="272"/>
      <c r="AC63" s="272"/>
      <c r="AD63" s="272"/>
      <c r="AE63" s="272"/>
      <c r="AF63" s="272"/>
      <c r="AG63" s="272"/>
      <c r="AI63" s="271"/>
      <c r="AJ63" s="271"/>
      <c r="AK63" s="271"/>
      <c r="AL63" s="271"/>
      <c r="AM63" s="271"/>
      <c r="AN63" s="271"/>
      <c r="AO63" s="271"/>
      <c r="AP63" s="271"/>
      <c r="AQ63" s="271"/>
      <c r="AR63" s="271"/>
      <c r="AS63" s="271"/>
      <c r="AT63" s="271"/>
      <c r="AU63" s="271"/>
      <c r="AV63" s="271"/>
      <c r="AW63" s="271"/>
      <c r="AX63" s="271"/>
    </row>
    <row r="64" spans="1:50">
      <c r="A64" s="68" t="s">
        <v>108</v>
      </c>
      <c r="B64" s="71">
        <v>15</v>
      </c>
      <c r="C64" s="71">
        <v>21</v>
      </c>
      <c r="D64" s="71">
        <v>10</v>
      </c>
      <c r="E64" s="71">
        <v>16</v>
      </c>
      <c r="F64" s="71">
        <v>16</v>
      </c>
      <c r="G64" s="71">
        <v>13</v>
      </c>
      <c r="H64" s="71">
        <v>20</v>
      </c>
      <c r="I64" s="71">
        <v>14</v>
      </c>
      <c r="J64" s="71">
        <v>18</v>
      </c>
      <c r="K64" s="71">
        <v>11</v>
      </c>
      <c r="L64" s="71">
        <v>11</v>
      </c>
      <c r="M64" s="68">
        <v>17</v>
      </c>
      <c r="N64" s="68">
        <v>20</v>
      </c>
      <c r="O64" s="68">
        <v>16</v>
      </c>
      <c r="P64" s="71">
        <v>28</v>
      </c>
      <c r="Q64" s="71">
        <v>19</v>
      </c>
      <c r="R64" s="106">
        <v>15</v>
      </c>
      <c r="S64" s="294"/>
      <c r="T64" s="272"/>
      <c r="U64" s="272"/>
      <c r="V64" s="272"/>
      <c r="W64" s="272"/>
      <c r="X64" s="272"/>
      <c r="Y64" s="272"/>
      <c r="Z64" s="272"/>
      <c r="AA64" s="272"/>
      <c r="AB64" s="272"/>
      <c r="AC64" s="272"/>
      <c r="AD64" s="272"/>
      <c r="AE64" s="272"/>
      <c r="AF64" s="272"/>
      <c r="AG64" s="272"/>
      <c r="AI64" s="271"/>
      <c r="AJ64" s="271"/>
      <c r="AK64" s="271"/>
      <c r="AL64" s="271"/>
      <c r="AM64" s="271"/>
      <c r="AN64" s="271"/>
      <c r="AO64" s="271"/>
      <c r="AP64" s="271"/>
      <c r="AQ64" s="271"/>
      <c r="AR64" s="271"/>
      <c r="AS64" s="271"/>
      <c r="AT64" s="271"/>
      <c r="AU64" s="271"/>
      <c r="AV64" s="271"/>
      <c r="AW64" s="271"/>
      <c r="AX64" s="271"/>
    </row>
    <row r="65" spans="1:50">
      <c r="A65" s="68" t="s">
        <v>109</v>
      </c>
      <c r="B65" s="71">
        <v>0</v>
      </c>
      <c r="C65" s="71">
        <v>0</v>
      </c>
      <c r="D65" s="71">
        <v>4</v>
      </c>
      <c r="E65" s="71">
        <v>3</v>
      </c>
      <c r="F65" s="71">
        <v>4</v>
      </c>
      <c r="G65" s="71">
        <v>1</v>
      </c>
      <c r="H65" s="71">
        <v>5</v>
      </c>
      <c r="I65" s="71">
        <v>2</v>
      </c>
      <c r="J65" s="71">
        <v>3</v>
      </c>
      <c r="K65" s="71">
        <v>5</v>
      </c>
      <c r="L65" s="71">
        <v>1</v>
      </c>
      <c r="M65" s="68">
        <v>0</v>
      </c>
      <c r="N65" s="68">
        <v>3</v>
      </c>
      <c r="O65" s="68">
        <v>3</v>
      </c>
      <c r="P65" s="71">
        <v>3</v>
      </c>
      <c r="Q65" s="71">
        <v>5</v>
      </c>
      <c r="R65" s="106">
        <v>1</v>
      </c>
      <c r="S65" s="294"/>
      <c r="T65" s="272"/>
      <c r="U65" s="272"/>
      <c r="V65" s="272"/>
      <c r="W65" s="272"/>
      <c r="X65" s="272"/>
      <c r="Y65" s="272"/>
      <c r="Z65" s="272"/>
      <c r="AA65" s="272"/>
      <c r="AB65" s="272"/>
      <c r="AC65" s="272"/>
      <c r="AD65" s="272"/>
      <c r="AE65" s="272"/>
      <c r="AF65" s="272"/>
      <c r="AG65" s="272"/>
      <c r="AI65" s="271"/>
      <c r="AJ65" s="271"/>
      <c r="AK65" s="271"/>
      <c r="AL65" s="271"/>
      <c r="AM65" s="271"/>
      <c r="AN65" s="271"/>
      <c r="AO65" s="271"/>
      <c r="AP65" s="271"/>
      <c r="AQ65" s="271"/>
      <c r="AR65" s="271"/>
      <c r="AS65" s="271"/>
      <c r="AT65" s="271"/>
      <c r="AU65" s="271"/>
      <c r="AV65" s="271"/>
      <c r="AW65" s="271"/>
      <c r="AX65" s="271"/>
    </row>
    <row r="66" spans="1:50">
      <c r="A66" s="68" t="s">
        <v>110</v>
      </c>
      <c r="B66" s="71">
        <v>20</v>
      </c>
      <c r="C66" s="71">
        <v>9</v>
      </c>
      <c r="D66" s="71">
        <v>14</v>
      </c>
      <c r="E66" s="71">
        <v>15</v>
      </c>
      <c r="F66" s="71">
        <v>11</v>
      </c>
      <c r="G66" s="71">
        <v>9</v>
      </c>
      <c r="H66" s="71">
        <v>8</v>
      </c>
      <c r="I66" s="71">
        <v>11</v>
      </c>
      <c r="J66" s="71">
        <v>11</v>
      </c>
      <c r="K66" s="71">
        <v>8</v>
      </c>
      <c r="L66" s="71">
        <v>18</v>
      </c>
      <c r="M66" s="68">
        <v>7</v>
      </c>
      <c r="N66" s="68">
        <v>4</v>
      </c>
      <c r="O66" s="68">
        <v>7</v>
      </c>
      <c r="P66" s="71">
        <v>11</v>
      </c>
      <c r="Q66" s="71">
        <v>10</v>
      </c>
      <c r="R66" s="106">
        <v>9</v>
      </c>
      <c r="S66" s="294"/>
      <c r="T66" s="272"/>
      <c r="U66" s="272"/>
      <c r="V66" s="272"/>
      <c r="W66" s="272"/>
      <c r="X66" s="272"/>
      <c r="Y66" s="272"/>
      <c r="Z66" s="272"/>
      <c r="AA66" s="272"/>
      <c r="AB66" s="272"/>
      <c r="AC66" s="272"/>
      <c r="AD66" s="272"/>
      <c r="AE66" s="272"/>
      <c r="AF66" s="272"/>
      <c r="AG66" s="272"/>
      <c r="AI66" s="271"/>
      <c r="AJ66" s="271"/>
      <c r="AK66" s="271"/>
      <c r="AL66" s="271"/>
      <c r="AM66" s="271"/>
      <c r="AN66" s="271"/>
      <c r="AO66" s="271"/>
      <c r="AP66" s="271"/>
      <c r="AQ66" s="271"/>
      <c r="AR66" s="271"/>
      <c r="AS66" s="271"/>
      <c r="AT66" s="271"/>
      <c r="AU66" s="271"/>
      <c r="AV66" s="271"/>
      <c r="AW66" s="271"/>
      <c r="AX66" s="271"/>
    </row>
    <row r="67" spans="1:50">
      <c r="A67" s="397" t="s">
        <v>69</v>
      </c>
      <c r="B67" s="34">
        <v>0</v>
      </c>
      <c r="C67" s="34">
        <v>1</v>
      </c>
      <c r="D67" s="34">
        <v>0</v>
      </c>
      <c r="E67" s="34">
        <v>0</v>
      </c>
      <c r="F67" s="34">
        <v>2</v>
      </c>
      <c r="G67" s="34">
        <v>0</v>
      </c>
      <c r="H67" s="34">
        <v>1</v>
      </c>
      <c r="I67" s="34">
        <v>2</v>
      </c>
      <c r="J67" s="34">
        <v>1</v>
      </c>
      <c r="K67" s="34">
        <v>0</v>
      </c>
      <c r="L67" s="34">
        <v>2</v>
      </c>
      <c r="M67" s="17">
        <v>0</v>
      </c>
      <c r="N67" s="17">
        <v>2</v>
      </c>
      <c r="O67" s="17">
        <v>0</v>
      </c>
      <c r="P67" s="34">
        <v>1</v>
      </c>
      <c r="Q67" s="34">
        <v>1</v>
      </c>
      <c r="R67" s="107">
        <v>0</v>
      </c>
      <c r="S67" s="294"/>
      <c r="T67" s="272"/>
      <c r="U67" s="272"/>
      <c r="V67" s="272"/>
      <c r="W67" s="272"/>
      <c r="X67" s="272"/>
      <c r="Y67" s="272"/>
      <c r="Z67" s="272"/>
      <c r="AA67" s="272"/>
      <c r="AB67" s="272"/>
      <c r="AC67" s="272"/>
      <c r="AD67" s="272"/>
      <c r="AE67" s="272"/>
      <c r="AF67" s="272"/>
      <c r="AG67" s="272"/>
      <c r="AI67" s="271"/>
      <c r="AJ67" s="271"/>
      <c r="AK67" s="271"/>
      <c r="AL67" s="271"/>
      <c r="AM67" s="271"/>
      <c r="AN67" s="271"/>
      <c r="AO67" s="271"/>
      <c r="AP67" s="271"/>
      <c r="AQ67" s="271"/>
      <c r="AR67" s="271"/>
      <c r="AS67" s="271"/>
      <c r="AT67" s="271"/>
      <c r="AU67" s="271"/>
      <c r="AV67" s="271"/>
      <c r="AW67" s="271"/>
      <c r="AX67" s="271"/>
    </row>
    <row r="68" spans="1:50">
      <c r="A68" s="68"/>
      <c r="B68" s="68"/>
      <c r="C68" s="68"/>
      <c r="D68" s="68"/>
      <c r="E68" s="68"/>
      <c r="F68" s="68"/>
      <c r="G68" s="68"/>
      <c r="H68" s="68"/>
      <c r="I68" s="68"/>
      <c r="J68" s="68"/>
      <c r="K68" s="68"/>
      <c r="L68" s="68"/>
      <c r="M68" s="68"/>
      <c r="N68" s="68"/>
      <c r="O68" s="68"/>
      <c r="P68" s="68"/>
      <c r="Q68" s="68"/>
      <c r="R68" s="68"/>
      <c r="S68" s="428"/>
      <c r="AI68" s="271"/>
      <c r="AJ68" s="271"/>
      <c r="AK68" s="271"/>
      <c r="AL68" s="271"/>
      <c r="AM68" s="271"/>
      <c r="AN68" s="271"/>
      <c r="AO68" s="271"/>
      <c r="AP68" s="271"/>
      <c r="AQ68" s="271"/>
      <c r="AR68" s="271"/>
      <c r="AS68" s="271"/>
      <c r="AT68" s="271"/>
      <c r="AU68" s="271"/>
      <c r="AV68" s="271"/>
      <c r="AW68" s="271"/>
      <c r="AX68" s="271"/>
    </row>
    <row r="69" spans="1:50">
      <c r="S69" s="428"/>
      <c r="AI69" s="271"/>
      <c r="AJ69" s="271"/>
      <c r="AK69" s="271"/>
      <c r="AL69" s="271"/>
      <c r="AM69" s="271"/>
      <c r="AN69" s="271"/>
      <c r="AO69" s="271"/>
      <c r="AP69" s="271"/>
      <c r="AQ69" s="271"/>
      <c r="AR69" s="271"/>
      <c r="AS69" s="271"/>
      <c r="AT69" s="271"/>
      <c r="AU69" s="271"/>
      <c r="AV69" s="271"/>
      <c r="AW69" s="271"/>
      <c r="AX69" s="271"/>
    </row>
    <row r="70" spans="1:50" s="93" customFormat="1" ht="31.5" customHeight="1">
      <c r="A70" s="626" t="str">
        <f>Contents!E11</f>
        <v xml:space="preserve">Table 7: Neonatal death rate, by sex, ethnic group, maternal age group, deprivation quintile of residence, gestational age, birthweight and district health board, 1996−2012
</v>
      </c>
      <c r="B70" s="626"/>
      <c r="C70" s="626"/>
      <c r="D70" s="626"/>
      <c r="E70" s="626"/>
      <c r="F70" s="626"/>
      <c r="G70" s="626"/>
      <c r="H70" s="626"/>
      <c r="I70" s="626"/>
      <c r="J70" s="626"/>
      <c r="K70" s="626"/>
      <c r="L70" s="626"/>
      <c r="M70" s="626"/>
      <c r="N70" s="626"/>
      <c r="O70" s="626"/>
      <c r="P70" s="626"/>
      <c r="Q70" s="626"/>
      <c r="R70" s="626"/>
      <c r="S70" s="428"/>
      <c r="AI70" s="271"/>
      <c r="AJ70" s="271"/>
      <c r="AK70" s="271"/>
      <c r="AL70" s="271"/>
      <c r="AM70" s="271"/>
      <c r="AN70" s="271"/>
      <c r="AO70" s="271"/>
      <c r="AP70" s="271"/>
      <c r="AQ70" s="271"/>
      <c r="AR70" s="271"/>
      <c r="AS70" s="271"/>
      <c r="AT70" s="271"/>
      <c r="AU70" s="271"/>
      <c r="AV70" s="271"/>
      <c r="AW70" s="271"/>
      <c r="AX70" s="271"/>
    </row>
    <row r="71" spans="1:50">
      <c r="A71" s="11" t="s">
        <v>74</v>
      </c>
      <c r="B71" s="62">
        <v>1996</v>
      </c>
      <c r="C71" s="62">
        <v>1997</v>
      </c>
      <c r="D71" s="181" t="s">
        <v>354</v>
      </c>
      <c r="E71" s="62">
        <v>1999</v>
      </c>
      <c r="F71" s="62">
        <v>2000</v>
      </c>
      <c r="G71" s="62">
        <v>2001</v>
      </c>
      <c r="H71" s="62">
        <v>2002</v>
      </c>
      <c r="I71" s="62">
        <v>2003</v>
      </c>
      <c r="J71" s="62">
        <v>2004</v>
      </c>
      <c r="K71" s="62">
        <v>2005</v>
      </c>
      <c r="L71" s="62">
        <v>2006</v>
      </c>
      <c r="M71" s="62">
        <v>2007</v>
      </c>
      <c r="N71" s="62">
        <v>2008</v>
      </c>
      <c r="O71" s="62">
        <v>2009</v>
      </c>
      <c r="P71" s="62">
        <v>2010</v>
      </c>
      <c r="Q71" s="62">
        <v>2011</v>
      </c>
      <c r="R71" s="410">
        <v>2012</v>
      </c>
      <c r="S71" s="428"/>
      <c r="AI71" s="271"/>
      <c r="AJ71" s="271"/>
      <c r="AK71" s="271"/>
      <c r="AL71" s="271"/>
      <c r="AM71" s="271"/>
      <c r="AN71" s="271"/>
      <c r="AO71" s="271"/>
      <c r="AP71" s="271"/>
      <c r="AQ71" s="271"/>
      <c r="AR71" s="271"/>
      <c r="AS71" s="271"/>
      <c r="AT71" s="271"/>
      <c r="AU71" s="271"/>
      <c r="AV71" s="271"/>
      <c r="AW71" s="271"/>
      <c r="AX71" s="271"/>
    </row>
    <row r="72" spans="1:50">
      <c r="A72" s="69" t="s">
        <v>117</v>
      </c>
      <c r="B72" s="69"/>
      <c r="C72" s="69"/>
      <c r="D72" s="69"/>
      <c r="E72" s="69"/>
      <c r="F72" s="69"/>
      <c r="G72" s="69"/>
      <c r="H72" s="69"/>
      <c r="I72" s="69"/>
      <c r="J72" s="69"/>
      <c r="K72" s="69"/>
      <c r="L72" s="69"/>
      <c r="M72" s="69"/>
      <c r="N72" s="69"/>
      <c r="O72" s="69"/>
      <c r="P72" s="69"/>
      <c r="Q72" s="69"/>
      <c r="R72" s="170"/>
      <c r="S72" s="428"/>
      <c r="AI72" s="271"/>
      <c r="AJ72" s="271"/>
      <c r="AK72" s="271"/>
      <c r="AL72" s="271"/>
      <c r="AM72" s="271"/>
      <c r="AN72" s="271"/>
      <c r="AO72" s="271"/>
      <c r="AP72" s="271"/>
      <c r="AQ72" s="271"/>
      <c r="AR72" s="271"/>
      <c r="AS72" s="271"/>
      <c r="AT72" s="271"/>
      <c r="AU72" s="271"/>
      <c r="AV72" s="271"/>
      <c r="AW72" s="271"/>
      <c r="AX72" s="271"/>
    </row>
    <row r="73" spans="1:50">
      <c r="A73" s="77" t="s">
        <v>48</v>
      </c>
      <c r="B73" s="433">
        <v>3.882717554062054</v>
      </c>
      <c r="C73" s="433">
        <v>3.6373713929400355</v>
      </c>
      <c r="D73" s="433">
        <v>2.9791803789794571</v>
      </c>
      <c r="E73" s="433">
        <v>3.1521568764041032</v>
      </c>
      <c r="F73" s="433">
        <v>3.7898726181703335</v>
      </c>
      <c r="G73" s="433">
        <v>3.0236198064883322</v>
      </c>
      <c r="H73" s="433">
        <v>4.0539301109786301</v>
      </c>
      <c r="I73" s="433">
        <v>3.252262443438914</v>
      </c>
      <c r="J73" s="433">
        <v>3.3717623418422082</v>
      </c>
      <c r="K73" s="433">
        <v>3.1161135423229518</v>
      </c>
      <c r="L73" s="433">
        <v>2.7374987556823838</v>
      </c>
      <c r="M73" s="433">
        <v>2.5491009044701403</v>
      </c>
      <c r="N73" s="433">
        <v>2.8775657018658256</v>
      </c>
      <c r="O73" s="433">
        <v>3.1129019514892944</v>
      </c>
      <c r="P73" s="433">
        <v>3.6012921374364364</v>
      </c>
      <c r="Q73" s="433">
        <v>3.1846109306140833</v>
      </c>
      <c r="R73" s="433">
        <v>3.1272668654791649</v>
      </c>
      <c r="S73" s="187"/>
      <c r="T73" s="271"/>
      <c r="U73" s="271"/>
      <c r="V73" s="271"/>
      <c r="W73" s="271"/>
      <c r="X73" s="271"/>
      <c r="Y73" s="271"/>
      <c r="Z73" s="271"/>
      <c r="AA73" s="271"/>
      <c r="AB73" s="271"/>
      <c r="AC73" s="271"/>
      <c r="AD73" s="271"/>
      <c r="AE73" s="271"/>
      <c r="AF73" s="271"/>
      <c r="AG73" s="271"/>
      <c r="AI73" s="187"/>
      <c r="AJ73" s="187"/>
      <c r="AK73" s="187"/>
      <c r="AL73" s="187"/>
      <c r="AM73" s="187"/>
      <c r="AN73" s="187"/>
      <c r="AO73" s="187"/>
      <c r="AP73" s="187"/>
      <c r="AQ73" s="187"/>
      <c r="AR73" s="187"/>
      <c r="AS73" s="187"/>
      <c r="AT73" s="187"/>
      <c r="AU73" s="187"/>
      <c r="AV73" s="187"/>
      <c r="AW73" s="187"/>
      <c r="AX73" s="187"/>
    </row>
    <row r="74" spans="1:50">
      <c r="A74" s="69" t="s">
        <v>75</v>
      </c>
      <c r="B74" s="69"/>
      <c r="C74" s="69"/>
      <c r="D74" s="69"/>
      <c r="E74" s="69"/>
      <c r="F74" s="69"/>
      <c r="G74" s="69"/>
      <c r="H74" s="69"/>
      <c r="I74" s="69"/>
      <c r="J74" s="69"/>
      <c r="K74" s="69"/>
      <c r="L74" s="69"/>
      <c r="M74" s="69"/>
      <c r="N74" s="69"/>
      <c r="O74" s="69"/>
      <c r="P74" s="69"/>
      <c r="Q74" s="69"/>
      <c r="R74" s="170"/>
      <c r="S74" s="428"/>
      <c r="T74" s="547"/>
      <c r="U74" s="547"/>
      <c r="V74" s="547"/>
      <c r="W74" s="547"/>
      <c r="X74" s="547"/>
      <c r="Y74" s="547"/>
      <c r="Z74" s="547"/>
      <c r="AA74" s="547"/>
      <c r="AB74" s="547"/>
      <c r="AC74" s="547"/>
      <c r="AD74" s="547"/>
      <c r="AE74" s="547"/>
      <c r="AF74" s="547"/>
      <c r="AG74" s="547"/>
      <c r="AH74" s="547"/>
      <c r="AI74" s="547"/>
      <c r="AJ74" s="187"/>
      <c r="AK74" s="187"/>
      <c r="AL74" s="187"/>
      <c r="AM74" s="187"/>
      <c r="AN74" s="187"/>
      <c r="AO74" s="187"/>
      <c r="AP74" s="187"/>
      <c r="AQ74" s="187"/>
      <c r="AR74" s="187"/>
      <c r="AS74" s="187"/>
      <c r="AT74" s="187"/>
      <c r="AU74" s="187"/>
      <c r="AV74" s="187"/>
      <c r="AW74" s="187"/>
      <c r="AX74" s="187"/>
    </row>
    <row r="75" spans="1:50">
      <c r="A75" s="68" t="s">
        <v>76</v>
      </c>
      <c r="B75" s="70">
        <v>4.2302615993773056</v>
      </c>
      <c r="C75" s="70">
        <v>3.7975112738615944</v>
      </c>
      <c r="D75" s="70">
        <v>3.4245414166073305</v>
      </c>
      <c r="E75" s="70">
        <v>3.4046030232874847</v>
      </c>
      <c r="F75" s="70">
        <v>4.0203059520970328</v>
      </c>
      <c r="G75" s="70">
        <v>3.0796150481189852</v>
      </c>
      <c r="H75" s="70">
        <v>4.3131334914815618</v>
      </c>
      <c r="I75" s="70">
        <v>3.6144578313253013</v>
      </c>
      <c r="J75" s="70">
        <v>3.4229503838356985</v>
      </c>
      <c r="K75" s="70">
        <v>3.7582731898759438</v>
      </c>
      <c r="L75" s="70">
        <v>2.856400934822124</v>
      </c>
      <c r="M75" s="70">
        <v>2.6214662337275461</v>
      </c>
      <c r="N75" s="70">
        <v>3.5096068050681102</v>
      </c>
      <c r="O75" s="70">
        <v>3.2325595714549595</v>
      </c>
      <c r="P75" s="70">
        <v>4.0817551547165278</v>
      </c>
      <c r="Q75" s="70">
        <v>3.2608014046529128</v>
      </c>
      <c r="R75" s="433">
        <v>3.2809640986813049</v>
      </c>
      <c r="S75" s="187"/>
      <c r="T75" s="271"/>
      <c r="U75" s="271"/>
      <c r="V75" s="271"/>
      <c r="W75" s="271"/>
      <c r="X75" s="271"/>
      <c r="Y75" s="271"/>
      <c r="Z75" s="271"/>
      <c r="AA75" s="271"/>
      <c r="AB75" s="271"/>
      <c r="AC75" s="271"/>
      <c r="AD75" s="271"/>
      <c r="AE75" s="271"/>
      <c r="AF75" s="271"/>
      <c r="AG75" s="271"/>
      <c r="AI75" s="187"/>
      <c r="AJ75" s="187"/>
      <c r="AK75" s="187"/>
      <c r="AL75" s="187"/>
      <c r="AM75" s="187"/>
      <c r="AN75" s="187"/>
      <c r="AO75" s="187"/>
      <c r="AP75" s="187"/>
      <c r="AQ75" s="187"/>
      <c r="AR75" s="187"/>
      <c r="AS75" s="187"/>
      <c r="AT75" s="187"/>
      <c r="AU75" s="187"/>
      <c r="AV75" s="187"/>
      <c r="AW75" s="187"/>
      <c r="AX75" s="187"/>
    </row>
    <row r="76" spans="1:50">
      <c r="A76" s="68" t="s">
        <v>77</v>
      </c>
      <c r="B76" s="70">
        <v>3.5144342836650528</v>
      </c>
      <c r="C76" s="70">
        <v>3.47013207747601</v>
      </c>
      <c r="D76" s="70">
        <v>2.5140752806203746</v>
      </c>
      <c r="E76" s="70">
        <v>2.8878034867553208</v>
      </c>
      <c r="F76" s="70">
        <v>3.5452013167890608</v>
      </c>
      <c r="G76" s="70">
        <v>2.9657492133531047</v>
      </c>
      <c r="H76" s="70">
        <v>3.7463005282283746</v>
      </c>
      <c r="I76" s="70">
        <v>2.8700138051296955</v>
      </c>
      <c r="J76" s="70">
        <v>3.3179659122659961</v>
      </c>
      <c r="K76" s="70">
        <v>2.4424284717376135</v>
      </c>
      <c r="L76" s="70">
        <v>2.6131812936944274</v>
      </c>
      <c r="M76" s="70">
        <v>2.4721095334685597</v>
      </c>
      <c r="N76" s="70">
        <v>2.2074359055217432</v>
      </c>
      <c r="O76" s="70">
        <v>2.9867220725254033</v>
      </c>
      <c r="P76" s="70">
        <v>3.0911408540471639</v>
      </c>
      <c r="Q76" s="70">
        <v>3.1043593130779392</v>
      </c>
      <c r="R76" s="433">
        <v>2.966674358044632</v>
      </c>
      <c r="S76" s="187"/>
      <c r="T76" s="271"/>
      <c r="U76" s="271"/>
      <c r="V76" s="271"/>
      <c r="W76" s="271"/>
      <c r="X76" s="271"/>
      <c r="Y76" s="271"/>
      <c r="Z76" s="271"/>
      <c r="AA76" s="271"/>
      <c r="AB76" s="271"/>
      <c r="AC76" s="271"/>
      <c r="AD76" s="271"/>
      <c r="AE76" s="271"/>
      <c r="AF76" s="271"/>
      <c r="AG76" s="271"/>
      <c r="AI76" s="187"/>
      <c r="AJ76" s="187"/>
      <c r="AK76" s="187"/>
      <c r="AL76" s="187"/>
      <c r="AM76" s="187"/>
      <c r="AN76" s="187"/>
      <c r="AO76" s="187"/>
      <c r="AP76" s="187"/>
      <c r="AQ76" s="187"/>
      <c r="AR76" s="187"/>
      <c r="AS76" s="187"/>
      <c r="AT76" s="187"/>
      <c r="AU76" s="187"/>
      <c r="AV76" s="187"/>
      <c r="AW76" s="187"/>
      <c r="AX76" s="187"/>
    </row>
    <row r="77" spans="1:50">
      <c r="A77" s="69" t="s">
        <v>79</v>
      </c>
      <c r="B77" s="69"/>
      <c r="C77" s="69"/>
      <c r="D77" s="69"/>
      <c r="E77" s="69"/>
      <c r="F77" s="69"/>
      <c r="G77" s="69"/>
      <c r="H77" s="69"/>
      <c r="I77" s="69"/>
      <c r="J77" s="69"/>
      <c r="K77" s="69"/>
      <c r="L77" s="69"/>
      <c r="M77" s="69"/>
      <c r="N77" s="69"/>
      <c r="O77" s="69"/>
      <c r="P77" s="69"/>
      <c r="Q77" s="69"/>
      <c r="R77" s="170"/>
      <c r="S77" s="187"/>
      <c r="T77" s="271"/>
      <c r="U77" s="271"/>
      <c r="V77" s="271"/>
      <c r="W77" s="271"/>
      <c r="X77" s="271"/>
      <c r="Y77" s="271"/>
      <c r="Z77" s="271"/>
      <c r="AA77" s="271"/>
      <c r="AB77" s="271"/>
      <c r="AC77" s="271"/>
      <c r="AD77" s="271"/>
      <c r="AE77" s="271"/>
      <c r="AF77" s="271"/>
      <c r="AG77" s="271"/>
      <c r="AI77" s="187"/>
      <c r="AJ77" s="187"/>
      <c r="AK77" s="187"/>
      <c r="AL77" s="187"/>
      <c r="AM77" s="187"/>
      <c r="AN77" s="187"/>
      <c r="AO77" s="187"/>
      <c r="AP77" s="187"/>
      <c r="AQ77" s="187"/>
      <c r="AR77" s="187"/>
      <c r="AS77" s="187"/>
      <c r="AT77" s="187"/>
      <c r="AU77" s="187"/>
      <c r="AV77" s="187"/>
      <c r="AW77" s="187"/>
      <c r="AX77" s="187"/>
    </row>
    <row r="78" spans="1:50">
      <c r="A78" s="68" t="s">
        <v>80</v>
      </c>
      <c r="B78" s="108">
        <v>4.8091936793454506</v>
      </c>
      <c r="C78" s="108">
        <v>4.7213195168311977</v>
      </c>
      <c r="D78" s="108">
        <v>3.3723710834508553</v>
      </c>
      <c r="E78" s="108">
        <v>3.7436825357209709</v>
      </c>
      <c r="F78" s="108">
        <v>3.7814331631688409</v>
      </c>
      <c r="G78" s="108">
        <v>3.8439725250488377</v>
      </c>
      <c r="H78" s="108">
        <v>5.2331432405233143</v>
      </c>
      <c r="I78" s="108">
        <v>3.5072057135569441</v>
      </c>
      <c r="J78" s="108">
        <v>2.845036319612591</v>
      </c>
      <c r="K78" s="108">
        <v>3.3521524347212424</v>
      </c>
      <c r="L78" s="108">
        <v>3.4569277948146087</v>
      </c>
      <c r="M78" s="108">
        <v>2.7407177577826043</v>
      </c>
      <c r="N78" s="108">
        <v>3.5471930906847624</v>
      </c>
      <c r="O78" s="108">
        <v>3.8440714672441798</v>
      </c>
      <c r="P78" s="108">
        <v>3.5992166410839994</v>
      </c>
      <c r="Q78" s="108">
        <v>3.9924586891427305</v>
      </c>
      <c r="R78" s="433">
        <v>3.2872743481167817</v>
      </c>
      <c r="S78" s="187"/>
      <c r="T78" s="271"/>
      <c r="U78" s="271"/>
      <c r="V78" s="271"/>
      <c r="W78" s="271"/>
      <c r="X78" s="271"/>
      <c r="Y78" s="271"/>
      <c r="Z78" s="271"/>
      <c r="AA78" s="271"/>
      <c r="AB78" s="271"/>
      <c r="AC78" s="271"/>
      <c r="AD78" s="271"/>
      <c r="AE78" s="271"/>
      <c r="AF78" s="271"/>
      <c r="AG78" s="271"/>
      <c r="AI78" s="187"/>
      <c r="AJ78" s="187"/>
      <c r="AK78" s="187"/>
      <c r="AL78" s="187"/>
      <c r="AM78" s="187"/>
      <c r="AN78" s="187"/>
      <c r="AO78" s="187"/>
      <c r="AP78" s="187"/>
      <c r="AQ78" s="187"/>
      <c r="AR78" s="187"/>
      <c r="AS78" s="187"/>
      <c r="AT78" s="187"/>
      <c r="AU78" s="187"/>
      <c r="AV78" s="187"/>
      <c r="AW78" s="187"/>
      <c r="AX78" s="187"/>
    </row>
    <row r="79" spans="1:50">
      <c r="A79" s="68" t="s">
        <v>403</v>
      </c>
      <c r="B79" s="108">
        <v>3.1435557107928749</v>
      </c>
      <c r="C79" s="108">
        <v>5.0912921348314608</v>
      </c>
      <c r="D79" s="108">
        <v>4.3890449438202248</v>
      </c>
      <c r="E79" s="108">
        <v>2.8924955809095292</v>
      </c>
      <c r="F79" s="108">
        <v>6.6677508537973651</v>
      </c>
      <c r="G79" s="108">
        <v>3.4201954397394139</v>
      </c>
      <c r="H79" s="108">
        <v>4.3500083654007025</v>
      </c>
      <c r="I79" s="108">
        <v>4.8812235600390492</v>
      </c>
      <c r="J79" s="108">
        <v>4.8857368006304176</v>
      </c>
      <c r="K79" s="108">
        <v>4.6489259378005769</v>
      </c>
      <c r="L79" s="108">
        <v>2.8089887640449436</v>
      </c>
      <c r="M79" s="108">
        <v>3.1406138472519629</v>
      </c>
      <c r="N79" s="108">
        <v>3.6006093338872733</v>
      </c>
      <c r="O79" s="108">
        <v>3.5092644581695676</v>
      </c>
      <c r="P79" s="108">
        <v>5.6466051508056738</v>
      </c>
      <c r="Q79" s="108">
        <v>3.3608738271950704</v>
      </c>
      <c r="R79" s="433">
        <v>4.7447879223580154</v>
      </c>
      <c r="S79" s="187"/>
      <c r="T79" s="271"/>
      <c r="U79" s="271"/>
      <c r="V79" s="271"/>
      <c r="W79" s="271"/>
      <c r="X79" s="271"/>
      <c r="Y79" s="271"/>
      <c r="Z79" s="271"/>
      <c r="AA79" s="271"/>
      <c r="AB79" s="271"/>
      <c r="AC79" s="271"/>
      <c r="AD79" s="271"/>
      <c r="AE79" s="271"/>
      <c r="AF79" s="271"/>
      <c r="AG79" s="271"/>
      <c r="AI79" s="187"/>
      <c r="AJ79" s="187"/>
      <c r="AK79" s="187"/>
      <c r="AL79" s="187"/>
      <c r="AM79" s="187"/>
      <c r="AN79" s="187"/>
      <c r="AO79" s="187"/>
      <c r="AP79" s="187"/>
      <c r="AQ79" s="187"/>
      <c r="AR79" s="187"/>
      <c r="AS79" s="187"/>
      <c r="AT79" s="187"/>
      <c r="AU79" s="187"/>
      <c r="AV79" s="187"/>
      <c r="AW79" s="187"/>
      <c r="AX79" s="187"/>
    </row>
    <row r="80" spans="1:50" s="531" customFormat="1">
      <c r="A80" s="532" t="s">
        <v>551</v>
      </c>
      <c r="B80" s="108">
        <v>2.6517383618149677</v>
      </c>
      <c r="C80" s="108">
        <v>1.5781167806417675</v>
      </c>
      <c r="D80" s="108">
        <v>1.841136244082062</v>
      </c>
      <c r="E80" s="108">
        <v>2.512562814070352</v>
      </c>
      <c r="F80" s="108">
        <v>1.4211274277593557</v>
      </c>
      <c r="G80" s="108">
        <v>2.2271714922048997</v>
      </c>
      <c r="H80" s="108">
        <v>2.6092628832354858</v>
      </c>
      <c r="I80" s="108">
        <v>2.8719126938541071</v>
      </c>
      <c r="J80" s="108">
        <v>3.5417035594120772</v>
      </c>
      <c r="K80" s="108">
        <v>2.5477707006369426</v>
      </c>
      <c r="L80" s="108">
        <v>2.5978845796993877</v>
      </c>
      <c r="M80" s="108">
        <v>1.4093329157532102</v>
      </c>
      <c r="N80" s="108">
        <v>1.9826140003050174</v>
      </c>
      <c r="O80" s="108">
        <v>2.5136773621174036</v>
      </c>
      <c r="P80" s="108">
        <v>2.6842034626224667</v>
      </c>
      <c r="Q80" s="108">
        <v>2.3945723027803645</v>
      </c>
      <c r="R80" s="433">
        <v>2.4381748519679554</v>
      </c>
      <c r="S80" s="187"/>
      <c r="AI80" s="187"/>
      <c r="AJ80" s="187"/>
      <c r="AK80" s="187"/>
      <c r="AL80" s="187"/>
      <c r="AM80" s="187"/>
      <c r="AN80" s="187"/>
      <c r="AO80" s="187"/>
      <c r="AP80" s="187"/>
      <c r="AQ80" s="187"/>
      <c r="AR80" s="187"/>
      <c r="AS80" s="187"/>
      <c r="AT80" s="187"/>
      <c r="AU80" s="187"/>
      <c r="AV80" s="187"/>
      <c r="AW80" s="187"/>
      <c r="AX80" s="187"/>
    </row>
    <row r="81" spans="1:50">
      <c r="A81" s="532" t="s">
        <v>552</v>
      </c>
      <c r="B81" s="108">
        <v>3.683868371358697</v>
      </c>
      <c r="C81" s="108">
        <v>3.0695023021267263</v>
      </c>
      <c r="D81" s="108">
        <v>2.6623234253139976</v>
      </c>
      <c r="E81" s="108">
        <v>2.9816293161488892</v>
      </c>
      <c r="F81" s="108">
        <v>3.5440239302900247</v>
      </c>
      <c r="G81" s="108">
        <v>2.6181480745012262</v>
      </c>
      <c r="H81" s="108">
        <v>3.6164496796858856</v>
      </c>
      <c r="I81" s="108">
        <v>2.8450465707027943</v>
      </c>
      <c r="J81" s="108">
        <v>3.3100526298368145</v>
      </c>
      <c r="K81" s="108">
        <v>2.7675891963987995</v>
      </c>
      <c r="L81" s="108">
        <v>2.3246676707484775</v>
      </c>
      <c r="M81" s="108">
        <v>2.5314892566065694</v>
      </c>
      <c r="N81" s="108">
        <v>2.4919789427779335</v>
      </c>
      <c r="O81" s="108">
        <v>2.7159855147439211</v>
      </c>
      <c r="P81" s="108">
        <v>3.3446967260564739</v>
      </c>
      <c r="Q81" s="108">
        <v>2.849196119666237</v>
      </c>
      <c r="R81" s="433">
        <v>2.8402117886321401</v>
      </c>
      <c r="S81" s="187"/>
      <c r="T81" s="271"/>
      <c r="U81" s="271"/>
      <c r="V81" s="271"/>
      <c r="W81" s="271"/>
      <c r="X81" s="271"/>
      <c r="Y81" s="271"/>
      <c r="Z81" s="271"/>
      <c r="AA81" s="271"/>
      <c r="AB81" s="271"/>
      <c r="AC81" s="271"/>
      <c r="AD81" s="271"/>
      <c r="AE81" s="271"/>
      <c r="AF81" s="271"/>
      <c r="AG81" s="271"/>
      <c r="AI81" s="187"/>
      <c r="AJ81" s="187"/>
      <c r="AK81" s="187"/>
      <c r="AL81" s="187"/>
      <c r="AM81" s="187"/>
      <c r="AN81" s="187"/>
      <c r="AO81" s="187"/>
      <c r="AP81" s="187"/>
      <c r="AQ81" s="187"/>
      <c r="AR81" s="187"/>
      <c r="AS81" s="187"/>
      <c r="AT81" s="187"/>
      <c r="AU81" s="187"/>
      <c r="AV81" s="187"/>
      <c r="AW81" s="187"/>
      <c r="AX81" s="187"/>
    </row>
    <row r="82" spans="1:50">
      <c r="A82" s="69" t="s">
        <v>187</v>
      </c>
      <c r="B82" s="69"/>
      <c r="C82" s="69"/>
      <c r="D82" s="69"/>
      <c r="E82" s="69"/>
      <c r="F82" s="69"/>
      <c r="G82" s="69"/>
      <c r="H82" s="69"/>
      <c r="I82" s="69"/>
      <c r="J82" s="69"/>
      <c r="K82" s="69"/>
      <c r="L82" s="69"/>
      <c r="M82" s="69"/>
      <c r="N82" s="69"/>
      <c r="O82" s="69"/>
      <c r="P82" s="69"/>
      <c r="Q82" s="69"/>
      <c r="R82" s="170"/>
      <c r="S82" s="187"/>
      <c r="T82" s="271"/>
      <c r="U82" s="271"/>
      <c r="V82" s="271"/>
      <c r="W82" s="271"/>
      <c r="X82" s="271"/>
      <c r="Y82" s="271"/>
      <c r="Z82" s="271"/>
      <c r="AA82" s="271"/>
      <c r="AB82" s="271"/>
      <c r="AC82" s="271"/>
      <c r="AD82" s="271"/>
      <c r="AE82" s="271"/>
      <c r="AF82" s="271"/>
      <c r="AG82" s="271"/>
      <c r="AI82" s="187"/>
      <c r="AJ82" s="187"/>
      <c r="AK82" s="187"/>
      <c r="AL82" s="187"/>
      <c r="AM82" s="187"/>
      <c r="AN82" s="187"/>
      <c r="AO82" s="187"/>
      <c r="AP82" s="187"/>
      <c r="AQ82" s="187"/>
      <c r="AR82" s="187"/>
      <c r="AS82" s="187"/>
      <c r="AT82" s="187"/>
      <c r="AU82" s="187"/>
      <c r="AV82" s="187"/>
      <c r="AW82" s="187"/>
      <c r="AX82" s="187"/>
    </row>
    <row r="83" spans="1:50">
      <c r="A83" s="68" t="s">
        <v>82</v>
      </c>
      <c r="B83" s="70">
        <v>2.7198549410698094</v>
      </c>
      <c r="C83" s="70">
        <v>5.2237111060640471</v>
      </c>
      <c r="D83" s="70">
        <v>2.4982966159436746</v>
      </c>
      <c r="E83" s="70">
        <v>4.885574697865775</v>
      </c>
      <c r="F83" s="70">
        <v>4.9699189118493337</v>
      </c>
      <c r="G83" s="70">
        <v>6.3441712926249005</v>
      </c>
      <c r="H83" s="70">
        <v>6.3238933186692332</v>
      </c>
      <c r="I83" s="70">
        <v>4.2160737812911719</v>
      </c>
      <c r="J83" s="70">
        <v>6.1050061050061046</v>
      </c>
      <c r="K83" s="70">
        <v>5.418138987043581</v>
      </c>
      <c r="L83" s="70">
        <v>5.1627384960718299</v>
      </c>
      <c r="M83" s="70">
        <v>3.3656701643238964</v>
      </c>
      <c r="N83" s="70">
        <v>4.8964218455743884</v>
      </c>
      <c r="O83" s="70">
        <v>5.9134107708553323</v>
      </c>
      <c r="P83" s="70">
        <v>5.2173913043478262</v>
      </c>
      <c r="Q83" s="70">
        <v>7.3800738007380069</v>
      </c>
      <c r="R83" s="433">
        <v>4.8956454522030404</v>
      </c>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row>
    <row r="84" spans="1:50">
      <c r="A84" s="68" t="s">
        <v>83</v>
      </c>
      <c r="B84" s="70">
        <v>5.0801436454410096</v>
      </c>
      <c r="C84" s="70">
        <v>4.3385950336933448</v>
      </c>
      <c r="D84" s="70">
        <v>4.1539739684297983</v>
      </c>
      <c r="E84" s="70">
        <v>3.0784508440913605</v>
      </c>
      <c r="F84" s="70">
        <v>3.7234577840394487</v>
      </c>
      <c r="G84" s="70">
        <v>3.8676844783715012</v>
      </c>
      <c r="H84" s="70">
        <v>4.6053336189354184</v>
      </c>
      <c r="I84" s="70">
        <v>5.1319648093841641</v>
      </c>
      <c r="J84" s="70">
        <v>3.2502708559046587</v>
      </c>
      <c r="K84" s="70">
        <v>3.2927559369387347</v>
      </c>
      <c r="L84" s="70">
        <v>3.2873109796186721</v>
      </c>
      <c r="M84" s="70">
        <v>2.8889083428171229</v>
      </c>
      <c r="N84" s="70">
        <v>3.4760491733785503</v>
      </c>
      <c r="O84" s="70">
        <v>5.128643473801179</v>
      </c>
      <c r="P84" s="70">
        <v>3.4070134618580687</v>
      </c>
      <c r="Q84" s="70">
        <v>3.2747328507411235</v>
      </c>
      <c r="R84" s="433">
        <v>3.7294015611448397</v>
      </c>
      <c r="S84" s="187"/>
      <c r="T84" s="187"/>
      <c r="U84" s="187"/>
      <c r="V84" s="187"/>
      <c r="W84" s="187"/>
      <c r="X84" s="187"/>
      <c r="Y84" s="18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row>
    <row r="85" spans="1:50">
      <c r="A85" s="68" t="s">
        <v>84</v>
      </c>
      <c r="B85" s="70">
        <v>3.6090742438130157</v>
      </c>
      <c r="C85" s="70">
        <v>3.3807414315691302</v>
      </c>
      <c r="D85" s="70">
        <v>2.0401025880158548</v>
      </c>
      <c r="E85" s="70">
        <v>3.2028039642252839</v>
      </c>
      <c r="F85" s="70">
        <v>3.2720865844450038</v>
      </c>
      <c r="G85" s="70">
        <v>2.8274592319831666</v>
      </c>
      <c r="H85" s="70">
        <v>3.307924636847404</v>
      </c>
      <c r="I85" s="70">
        <v>2.7651730005672146</v>
      </c>
      <c r="J85" s="70">
        <v>2.9465413217342498</v>
      </c>
      <c r="K85" s="70">
        <v>2.9166963078893078</v>
      </c>
      <c r="L85" s="70">
        <v>2.9195050743778674</v>
      </c>
      <c r="M85" s="70">
        <v>2.84539993676889</v>
      </c>
      <c r="N85" s="70">
        <v>2.5784541852713665</v>
      </c>
      <c r="O85" s="70">
        <v>2.3198865833225932</v>
      </c>
      <c r="P85" s="70">
        <v>3.4093726754277216</v>
      </c>
      <c r="Q85" s="70">
        <v>2.4942440521872604</v>
      </c>
      <c r="R85" s="433">
        <v>3.0889491268990734</v>
      </c>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row>
    <row r="86" spans="1:50">
      <c r="A86" s="68" t="s">
        <v>85</v>
      </c>
      <c r="B86" s="70">
        <v>3.3744401497024357</v>
      </c>
      <c r="C86" s="70">
        <v>3.0560882070949185</v>
      </c>
      <c r="D86" s="70">
        <v>2.936241610738255</v>
      </c>
      <c r="E86" s="70">
        <v>2.6182579856868564</v>
      </c>
      <c r="F86" s="70">
        <v>3.9347297766462219</v>
      </c>
      <c r="G86" s="70">
        <v>2.6226832964214943</v>
      </c>
      <c r="H86" s="70">
        <v>3.6913341536298123</v>
      </c>
      <c r="I86" s="70">
        <v>2.4343297101449277</v>
      </c>
      <c r="J86" s="70">
        <v>3.5293478851061519</v>
      </c>
      <c r="K86" s="70">
        <v>2.6989809969705316</v>
      </c>
      <c r="L86" s="70">
        <v>2.0453289110005528</v>
      </c>
      <c r="M86" s="70">
        <v>2.0837785851677708</v>
      </c>
      <c r="N86" s="70">
        <v>2.4432228330279306</v>
      </c>
      <c r="O86" s="70">
        <v>2.2332932485827177</v>
      </c>
      <c r="P86" s="70">
        <v>2.5180459963068662</v>
      </c>
      <c r="Q86" s="70">
        <v>2.5347082205196152</v>
      </c>
      <c r="R86" s="433">
        <v>2.0413949532180324</v>
      </c>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row>
    <row r="87" spans="1:50">
      <c r="A87" s="68" t="s">
        <v>86</v>
      </c>
      <c r="B87" s="70">
        <v>3.8655961938745169</v>
      </c>
      <c r="C87" s="70">
        <v>2.8389887792348247</v>
      </c>
      <c r="D87" s="70">
        <v>2.8389887792348247</v>
      </c>
      <c r="E87" s="70">
        <v>3.0244374546334383</v>
      </c>
      <c r="F87" s="70">
        <v>3.7678087837042269</v>
      </c>
      <c r="G87" s="70">
        <v>1.6305613789890518</v>
      </c>
      <c r="H87" s="70">
        <v>4.4632639047837035</v>
      </c>
      <c r="I87" s="70">
        <v>3.0903665814151751</v>
      </c>
      <c r="J87" s="70">
        <v>2.4806201550387597</v>
      </c>
      <c r="K87" s="70">
        <v>2.075098814229249</v>
      </c>
      <c r="L87" s="70">
        <v>1.7144489951423945</v>
      </c>
      <c r="M87" s="70">
        <v>2.0505809979494192</v>
      </c>
      <c r="N87" s="70">
        <v>2.5210084033613449</v>
      </c>
      <c r="O87" s="70">
        <v>2.3702923360547801</v>
      </c>
      <c r="P87" s="70">
        <v>4.380969070358363</v>
      </c>
      <c r="Q87" s="70">
        <v>3.3820840950639854</v>
      </c>
      <c r="R87" s="433">
        <v>3.1548757170172084</v>
      </c>
      <c r="S87" s="187"/>
      <c r="T87" s="271"/>
      <c r="U87" s="271"/>
      <c r="V87" s="271"/>
      <c r="W87" s="271"/>
      <c r="X87" s="271"/>
      <c r="Y87" s="271"/>
      <c r="Z87" s="271"/>
      <c r="AA87" s="271"/>
      <c r="AB87" s="271"/>
      <c r="AC87" s="271"/>
      <c r="AD87" s="271"/>
      <c r="AE87" s="271"/>
      <c r="AF87" s="271"/>
      <c r="AG87" s="271"/>
      <c r="AI87" s="187"/>
      <c r="AJ87" s="187"/>
      <c r="AK87" s="187"/>
      <c r="AL87" s="187"/>
      <c r="AM87" s="187"/>
      <c r="AN87" s="187"/>
      <c r="AO87" s="187"/>
      <c r="AP87" s="187"/>
      <c r="AQ87" s="187"/>
      <c r="AR87" s="187"/>
      <c r="AS87" s="187"/>
      <c r="AT87" s="187"/>
      <c r="AU87" s="187"/>
      <c r="AV87" s="187"/>
      <c r="AW87" s="187"/>
      <c r="AX87" s="187"/>
    </row>
    <row r="88" spans="1:50">
      <c r="A88" s="68" t="s">
        <v>87</v>
      </c>
      <c r="B88" s="70">
        <v>7.1174377224199281</v>
      </c>
      <c r="C88" s="70">
        <v>5.5688146380270487</v>
      </c>
      <c r="D88" s="70">
        <v>4.7732696897374707</v>
      </c>
      <c r="E88" s="70">
        <v>4.8010973936899868</v>
      </c>
      <c r="F88" s="70">
        <v>3.8289725590299937</v>
      </c>
      <c r="G88" s="70">
        <v>3.6057692307692308</v>
      </c>
      <c r="H88" s="70">
        <v>3.8251366120218577</v>
      </c>
      <c r="I88" s="70">
        <v>3.8443056222969729</v>
      </c>
      <c r="J88" s="70">
        <v>3.7576326914044156</v>
      </c>
      <c r="K88" s="70">
        <v>7.518796992481203</v>
      </c>
      <c r="L88" s="70">
        <v>4.0964952207555756</v>
      </c>
      <c r="M88" s="70">
        <v>2.4875621890547261</v>
      </c>
      <c r="N88" s="70">
        <v>1.2406947890818858</v>
      </c>
      <c r="O88" s="70">
        <v>2.4203307785397334</v>
      </c>
      <c r="P88" s="70">
        <v>5.2850132125330314</v>
      </c>
      <c r="Q88" s="70">
        <v>3.5019455252918288</v>
      </c>
      <c r="R88" s="433">
        <v>4.5011252813203297</v>
      </c>
      <c r="S88" s="187"/>
      <c r="T88" s="271"/>
      <c r="U88" s="271"/>
      <c r="V88" s="271"/>
      <c r="W88" s="271"/>
      <c r="X88" s="271"/>
      <c r="Y88" s="271"/>
      <c r="Z88" s="271"/>
      <c r="AA88" s="271"/>
      <c r="AB88" s="271"/>
      <c r="AC88" s="271"/>
      <c r="AD88" s="271"/>
      <c r="AE88" s="271"/>
      <c r="AF88" s="271"/>
      <c r="AG88" s="271"/>
      <c r="AI88" s="187"/>
      <c r="AJ88" s="187"/>
      <c r="AK88" s="187"/>
      <c r="AL88" s="187"/>
      <c r="AM88" s="187"/>
      <c r="AN88" s="187"/>
      <c r="AO88" s="187"/>
      <c r="AP88" s="187"/>
      <c r="AQ88" s="187"/>
      <c r="AR88" s="187"/>
      <c r="AS88" s="187"/>
      <c r="AT88" s="187"/>
      <c r="AU88" s="187"/>
      <c r="AV88" s="187"/>
      <c r="AW88" s="187"/>
      <c r="AX88" s="187"/>
    </row>
    <row r="89" spans="1:50">
      <c r="A89" s="69" t="s">
        <v>88</v>
      </c>
      <c r="B89" s="69"/>
      <c r="C89" s="69"/>
      <c r="D89" s="69"/>
      <c r="E89" s="69"/>
      <c r="F89" s="69"/>
      <c r="G89" s="69"/>
      <c r="H89" s="69"/>
      <c r="I89" s="69"/>
      <c r="J89" s="69"/>
      <c r="K89" s="69"/>
      <c r="L89" s="69"/>
      <c r="M89" s="69"/>
      <c r="N89" s="69"/>
      <c r="O89" s="69"/>
      <c r="P89" s="69"/>
      <c r="Q89" s="69"/>
      <c r="R89" s="170"/>
      <c r="S89" s="187"/>
      <c r="T89" s="271"/>
      <c r="U89" s="271"/>
      <c r="V89" s="271"/>
      <c r="W89" s="271"/>
      <c r="X89" s="271"/>
      <c r="Y89" s="271"/>
      <c r="Z89" s="271"/>
      <c r="AA89" s="271"/>
      <c r="AB89" s="271"/>
      <c r="AC89" s="271"/>
      <c r="AD89" s="271"/>
      <c r="AE89" s="271"/>
      <c r="AF89" s="271"/>
      <c r="AG89" s="271"/>
      <c r="AI89" s="187"/>
      <c r="AJ89" s="187"/>
      <c r="AK89" s="187"/>
      <c r="AL89" s="187"/>
      <c r="AM89" s="187"/>
      <c r="AN89" s="187"/>
      <c r="AO89" s="187"/>
      <c r="AP89" s="187"/>
      <c r="AQ89" s="187"/>
      <c r="AR89" s="187"/>
      <c r="AS89" s="187"/>
      <c r="AT89" s="187"/>
      <c r="AU89" s="187"/>
      <c r="AV89" s="187"/>
      <c r="AW89" s="187"/>
      <c r="AX89" s="187"/>
    </row>
    <row r="90" spans="1:50">
      <c r="A90" s="68" t="s">
        <v>89</v>
      </c>
      <c r="B90" s="70">
        <v>2.0637172707339095</v>
      </c>
      <c r="C90" s="70">
        <v>2.9250922039933864</v>
      </c>
      <c r="D90" s="70">
        <v>1.7804909067785832</v>
      </c>
      <c r="E90" s="70">
        <v>2.5798525798525795</v>
      </c>
      <c r="F90" s="70">
        <v>2.8574978258168717</v>
      </c>
      <c r="G90" s="70">
        <v>1.7367572261506017</v>
      </c>
      <c r="H90" s="70">
        <v>3.0055301755229622</v>
      </c>
      <c r="I90" s="70">
        <v>1.8737557090994263</v>
      </c>
      <c r="J90" s="70">
        <v>3.5004516711833782</v>
      </c>
      <c r="K90" s="70">
        <v>1.9810697776799471</v>
      </c>
      <c r="L90" s="70">
        <v>1.7406440382941688</v>
      </c>
      <c r="M90" s="70">
        <v>1.0138902970698571</v>
      </c>
      <c r="N90" s="70">
        <v>1.9752573032539764</v>
      </c>
      <c r="O90" s="70">
        <v>1.5996587394689132</v>
      </c>
      <c r="P90" s="70">
        <v>2.4883359253499222</v>
      </c>
      <c r="Q90" s="70">
        <v>1.4044943820224718</v>
      </c>
      <c r="R90" s="433">
        <v>1.9609979300577405</v>
      </c>
      <c r="S90" s="187"/>
      <c r="T90" s="271"/>
      <c r="U90" s="271"/>
      <c r="V90" s="271"/>
      <c r="W90" s="271"/>
      <c r="X90" s="271"/>
      <c r="Y90" s="271"/>
      <c r="Z90" s="271"/>
      <c r="AA90" s="271"/>
      <c r="AB90" s="271"/>
      <c r="AC90" s="271"/>
      <c r="AD90" s="271"/>
      <c r="AE90" s="271"/>
      <c r="AF90" s="271"/>
      <c r="AG90" s="271"/>
      <c r="AI90" s="187"/>
      <c r="AJ90" s="187"/>
      <c r="AK90" s="187"/>
      <c r="AL90" s="187"/>
      <c r="AM90" s="187"/>
      <c r="AN90" s="187"/>
      <c r="AO90" s="187"/>
      <c r="AP90" s="187"/>
      <c r="AQ90" s="187"/>
      <c r="AR90" s="187"/>
      <c r="AS90" s="187"/>
      <c r="AT90" s="187"/>
      <c r="AU90" s="187"/>
      <c r="AV90" s="187"/>
      <c r="AW90" s="187"/>
      <c r="AX90" s="187"/>
    </row>
    <row r="91" spans="1:50">
      <c r="A91" s="14">
        <v>2</v>
      </c>
      <c r="B91" s="70">
        <v>4.5289855072463769</v>
      </c>
      <c r="C91" s="70">
        <v>2.8070963395463728</v>
      </c>
      <c r="D91" s="70">
        <v>3.1439479002919382</v>
      </c>
      <c r="E91" s="70">
        <v>3.480799461037503</v>
      </c>
      <c r="F91" s="70">
        <v>3.6929274843330351</v>
      </c>
      <c r="G91" s="70">
        <v>1.90199149697919</v>
      </c>
      <c r="H91" s="70">
        <v>4.5866299736268781</v>
      </c>
      <c r="I91" s="70">
        <v>2.2833532673697943</v>
      </c>
      <c r="J91" s="70">
        <v>3.0847782150835017</v>
      </c>
      <c r="K91" s="70">
        <v>2.7156883225402133</v>
      </c>
      <c r="L91" s="70">
        <v>2.175264139216905</v>
      </c>
      <c r="M91" s="70">
        <v>2.8484618306114697</v>
      </c>
      <c r="N91" s="70">
        <v>1.8122853872567724</v>
      </c>
      <c r="O91" s="70">
        <v>2.3878221072530099</v>
      </c>
      <c r="P91" s="70">
        <v>2.8448106729448694</v>
      </c>
      <c r="Q91" s="70">
        <v>2.6852312282446542</v>
      </c>
      <c r="R91" s="433">
        <v>2.0104543626859668</v>
      </c>
      <c r="S91" s="187"/>
      <c r="T91" s="271"/>
      <c r="U91" s="271"/>
      <c r="V91" s="271"/>
      <c r="W91" s="271"/>
      <c r="X91" s="271"/>
      <c r="Y91" s="271"/>
      <c r="Z91" s="271"/>
      <c r="AA91" s="271"/>
      <c r="AB91" s="271"/>
      <c r="AC91" s="271"/>
      <c r="AD91" s="271"/>
      <c r="AE91" s="271"/>
      <c r="AF91" s="271"/>
      <c r="AG91" s="271"/>
      <c r="AI91" s="187"/>
      <c r="AJ91" s="187"/>
      <c r="AK91" s="187"/>
      <c r="AL91" s="187"/>
      <c r="AM91" s="187"/>
      <c r="AN91" s="187"/>
      <c r="AO91" s="187"/>
      <c r="AP91" s="187"/>
      <c r="AQ91" s="187"/>
      <c r="AR91" s="187"/>
      <c r="AS91" s="187"/>
      <c r="AT91" s="187"/>
      <c r="AU91" s="187"/>
      <c r="AV91" s="187"/>
      <c r="AW91" s="187"/>
      <c r="AX91" s="187"/>
    </row>
    <row r="92" spans="1:50">
      <c r="A92" s="14">
        <v>3</v>
      </c>
      <c r="B92" s="70">
        <v>2.2905134567665586</v>
      </c>
      <c r="C92" s="70">
        <v>3.4029681444370921</v>
      </c>
      <c r="D92" s="70">
        <v>2.9303336799319406</v>
      </c>
      <c r="E92" s="70">
        <v>2.1170130869899921</v>
      </c>
      <c r="F92" s="70">
        <v>3.7975885312826358</v>
      </c>
      <c r="G92" s="70">
        <v>1.9219680953296174</v>
      </c>
      <c r="H92" s="70">
        <v>3.9856516540454363</v>
      </c>
      <c r="I92" s="70">
        <v>3.4582132564841497</v>
      </c>
      <c r="J92" s="70">
        <v>2.7662517289073305</v>
      </c>
      <c r="K92" s="70">
        <v>2.0520473836395858</v>
      </c>
      <c r="L92" s="70">
        <v>2.3144027060708563</v>
      </c>
      <c r="M92" s="70">
        <v>2.0842017507294708</v>
      </c>
      <c r="N92" s="70">
        <v>2.7131464276905368</v>
      </c>
      <c r="O92" s="70">
        <v>2.4501520784048667</v>
      </c>
      <c r="P92" s="70">
        <v>3.2546786004882016</v>
      </c>
      <c r="Q92" s="70">
        <v>2.7517413363143861</v>
      </c>
      <c r="R92" s="433">
        <v>2.6598026598026596</v>
      </c>
      <c r="S92" s="187"/>
      <c r="T92" s="271"/>
      <c r="U92" s="271"/>
      <c r="V92" s="271"/>
      <c r="W92" s="271"/>
      <c r="X92" s="271"/>
      <c r="Y92" s="271"/>
      <c r="Z92" s="271"/>
      <c r="AA92" s="271"/>
      <c r="AB92" s="271"/>
      <c r="AC92" s="271"/>
      <c r="AD92" s="271"/>
      <c r="AE92" s="271"/>
      <c r="AF92" s="271"/>
      <c r="AG92" s="271"/>
      <c r="AI92" s="187"/>
      <c r="AJ92" s="187"/>
      <c r="AK92" s="187"/>
      <c r="AL92" s="187"/>
      <c r="AM92" s="187"/>
      <c r="AN92" s="187"/>
      <c r="AO92" s="187"/>
      <c r="AP92" s="187"/>
      <c r="AQ92" s="187"/>
      <c r="AR92" s="187"/>
      <c r="AS92" s="187"/>
      <c r="AT92" s="187"/>
      <c r="AU92" s="187"/>
      <c r="AV92" s="187"/>
      <c r="AW92" s="187"/>
      <c r="AX92" s="187"/>
    </row>
    <row r="93" spans="1:50">
      <c r="A93" s="14">
        <v>4</v>
      </c>
      <c r="B93" s="70">
        <v>5.1120132310930684</v>
      </c>
      <c r="C93" s="70">
        <v>4.4642857142857144</v>
      </c>
      <c r="D93" s="70">
        <v>2.9761904761904758</v>
      </c>
      <c r="E93" s="70">
        <v>3.9417828987265007</v>
      </c>
      <c r="F93" s="70">
        <v>3.58530026889752</v>
      </c>
      <c r="G93" s="70">
        <v>3.7226617031177294</v>
      </c>
      <c r="H93" s="70">
        <v>3.1499878846619822</v>
      </c>
      <c r="I93" s="70">
        <v>3.8625256187923696</v>
      </c>
      <c r="J93" s="70">
        <v>2.9035139964264443</v>
      </c>
      <c r="K93" s="70">
        <v>3.5503852545701768</v>
      </c>
      <c r="L93" s="70">
        <v>2.8674362179251522</v>
      </c>
      <c r="M93" s="70">
        <v>2.8779867478749748</v>
      </c>
      <c r="N93" s="70">
        <v>3.0393083884911523</v>
      </c>
      <c r="O93" s="70">
        <v>3.0157642220699108</v>
      </c>
      <c r="P93" s="70">
        <v>3.6400404448938319</v>
      </c>
      <c r="Q93" s="70">
        <v>3.2809773123909247</v>
      </c>
      <c r="R93" s="433">
        <v>2.9186935371785965</v>
      </c>
      <c r="S93" s="187"/>
      <c r="T93" s="271"/>
      <c r="U93" s="271"/>
      <c r="V93" s="271"/>
      <c r="W93" s="271"/>
      <c r="X93" s="271"/>
      <c r="Y93" s="271"/>
      <c r="Z93" s="271"/>
      <c r="AA93" s="271"/>
      <c r="AB93" s="271"/>
      <c r="AC93" s="271"/>
      <c r="AD93" s="271"/>
      <c r="AE93" s="271"/>
      <c r="AF93" s="271"/>
      <c r="AG93" s="271"/>
      <c r="AI93" s="187"/>
      <c r="AJ93" s="187"/>
      <c r="AK93" s="187"/>
      <c r="AL93" s="187"/>
      <c r="AM93" s="187"/>
      <c r="AN93" s="187"/>
      <c r="AO93" s="187"/>
      <c r="AP93" s="187"/>
      <c r="AQ93" s="187"/>
      <c r="AR93" s="187"/>
      <c r="AS93" s="187"/>
      <c r="AT93" s="187"/>
      <c r="AU93" s="187"/>
      <c r="AV93" s="187"/>
      <c r="AW93" s="187"/>
      <c r="AX93" s="187"/>
    </row>
    <row r="94" spans="1:50">
      <c r="A94" s="68" t="s">
        <v>90</v>
      </c>
      <c r="B94" s="70">
        <v>4.3851851851851853</v>
      </c>
      <c r="C94" s="70">
        <v>3.8667459845330159</v>
      </c>
      <c r="D94" s="70">
        <v>3.5098155859607378</v>
      </c>
      <c r="E94" s="70">
        <v>3.3950617283950617</v>
      </c>
      <c r="F94" s="70">
        <v>4.488042572289543</v>
      </c>
      <c r="G94" s="70">
        <v>4.6011276002851398</v>
      </c>
      <c r="H94" s="70">
        <v>5.238128058446482</v>
      </c>
      <c r="I94" s="70">
        <v>3.9439952672056791</v>
      </c>
      <c r="J94" s="70">
        <v>4.2956411876184459</v>
      </c>
      <c r="K94" s="70">
        <v>4.4141758103165598</v>
      </c>
      <c r="L94" s="70">
        <v>3.7570830253757084</v>
      </c>
      <c r="M94" s="70">
        <v>3.3364012885411873</v>
      </c>
      <c r="N94" s="70">
        <v>3.896465349290287</v>
      </c>
      <c r="O94" s="70">
        <v>4.9542460803170716</v>
      </c>
      <c r="P94" s="70">
        <v>4.8774889539220752</v>
      </c>
      <c r="Q94" s="70">
        <v>4.6799064018719632</v>
      </c>
      <c r="R94" s="433">
        <v>4.9796016318694498</v>
      </c>
      <c r="S94" s="187"/>
      <c r="T94" s="271"/>
      <c r="U94" s="271"/>
      <c r="V94" s="271"/>
      <c r="W94" s="271"/>
      <c r="X94" s="271"/>
      <c r="Y94" s="271"/>
      <c r="Z94" s="271"/>
      <c r="AA94" s="271"/>
      <c r="AB94" s="271"/>
      <c r="AC94" s="271"/>
      <c r="AD94" s="271"/>
      <c r="AE94" s="271"/>
      <c r="AF94" s="271"/>
      <c r="AG94" s="271"/>
      <c r="AI94" s="187"/>
      <c r="AJ94" s="187"/>
      <c r="AK94" s="187"/>
      <c r="AL94" s="187"/>
      <c r="AM94" s="187"/>
      <c r="AN94" s="187"/>
      <c r="AO94" s="187"/>
      <c r="AP94" s="187"/>
      <c r="AQ94" s="187"/>
      <c r="AR94" s="187"/>
      <c r="AS94" s="187"/>
      <c r="AT94" s="187"/>
      <c r="AU94" s="187"/>
      <c r="AV94" s="187"/>
      <c r="AW94" s="187"/>
      <c r="AX94" s="187"/>
    </row>
    <row r="95" spans="1:50">
      <c r="A95" s="69" t="s">
        <v>119</v>
      </c>
      <c r="B95" s="69"/>
      <c r="C95" s="69"/>
      <c r="D95" s="69"/>
      <c r="E95" s="69"/>
      <c r="F95" s="69"/>
      <c r="G95" s="69"/>
      <c r="H95" s="69"/>
      <c r="I95" s="69"/>
      <c r="J95" s="69"/>
      <c r="K95" s="69"/>
      <c r="L95" s="69"/>
      <c r="M95" s="69"/>
      <c r="N95" s="69"/>
      <c r="O95" s="69"/>
      <c r="P95" s="69"/>
      <c r="Q95" s="69"/>
      <c r="R95" s="170"/>
      <c r="S95" s="187"/>
      <c r="T95" s="271"/>
      <c r="U95" s="271"/>
      <c r="V95" s="271"/>
      <c r="W95" s="271"/>
      <c r="X95" s="271"/>
      <c r="Y95" s="271"/>
      <c r="Z95" s="271"/>
      <c r="AA95" s="271"/>
      <c r="AB95" s="271"/>
      <c r="AC95" s="271"/>
      <c r="AD95" s="271"/>
      <c r="AE95" s="271"/>
      <c r="AF95" s="271"/>
      <c r="AG95" s="271"/>
      <c r="AI95" s="187"/>
      <c r="AJ95" s="187"/>
      <c r="AK95" s="187"/>
      <c r="AL95" s="187"/>
      <c r="AM95" s="187"/>
      <c r="AN95" s="187"/>
      <c r="AO95" s="187"/>
      <c r="AP95" s="187"/>
      <c r="AQ95" s="187"/>
      <c r="AR95" s="187"/>
      <c r="AS95" s="187"/>
      <c r="AT95" s="187"/>
      <c r="AU95" s="187"/>
      <c r="AV95" s="187"/>
      <c r="AW95" s="187"/>
      <c r="AX95" s="187"/>
    </row>
    <row r="96" spans="1:50">
      <c r="A96" s="68" t="s">
        <v>118</v>
      </c>
      <c r="B96" s="70">
        <v>166.43356643356643</v>
      </c>
      <c r="C96" s="70">
        <v>167.40088105726872</v>
      </c>
      <c r="D96" s="70">
        <v>130.69016152716591</v>
      </c>
      <c r="E96" s="70">
        <v>155.19568151147098</v>
      </c>
      <c r="F96" s="70">
        <v>163.21243523316062</v>
      </c>
      <c r="G96" s="70">
        <v>141.11261872455901</v>
      </c>
      <c r="H96" s="70">
        <v>189.72332015810275</v>
      </c>
      <c r="I96" s="70">
        <v>138.67684478371501</v>
      </c>
      <c r="J96" s="70">
        <v>159.42028985507244</v>
      </c>
      <c r="K96" s="70">
        <v>138.4820239680426</v>
      </c>
      <c r="L96" s="70">
        <v>126.66666666666667</v>
      </c>
      <c r="M96" s="70">
        <v>116.91542288557214</v>
      </c>
      <c r="N96" s="70">
        <v>134.68414779499403</v>
      </c>
      <c r="O96" s="70">
        <v>152.45478036175712</v>
      </c>
      <c r="P96" s="70">
        <v>173.49397590361446</v>
      </c>
      <c r="Q96" s="70">
        <v>167.989417989418</v>
      </c>
      <c r="R96" s="433">
        <v>163.87096774193549</v>
      </c>
      <c r="S96" s="187"/>
      <c r="T96" s="271"/>
      <c r="U96" s="271"/>
      <c r="V96" s="271"/>
      <c r="W96" s="271"/>
      <c r="X96" s="271"/>
      <c r="Y96" s="271"/>
      <c r="Z96" s="271"/>
      <c r="AA96" s="271"/>
      <c r="AB96" s="271"/>
      <c r="AC96" s="271"/>
      <c r="AD96" s="271"/>
      <c r="AE96" s="271"/>
      <c r="AF96" s="271"/>
      <c r="AG96" s="271"/>
      <c r="AI96" s="187"/>
      <c r="AJ96" s="187"/>
      <c r="AK96" s="187"/>
      <c r="AL96" s="187"/>
      <c r="AM96" s="187"/>
      <c r="AN96" s="187"/>
      <c r="AO96" s="187"/>
      <c r="AP96" s="187"/>
      <c r="AQ96" s="187"/>
      <c r="AR96" s="187"/>
      <c r="AS96" s="187"/>
      <c r="AT96" s="187"/>
      <c r="AU96" s="187"/>
      <c r="AV96" s="187"/>
      <c r="AW96" s="187"/>
      <c r="AX96" s="187"/>
    </row>
    <row r="97" spans="1:50">
      <c r="A97" s="68" t="s">
        <v>70</v>
      </c>
      <c r="B97" s="70">
        <v>9.8009188361408874</v>
      </c>
      <c r="C97" s="70">
        <v>10.830324909747292</v>
      </c>
      <c r="D97" s="70">
        <v>7.8219013237063786</v>
      </c>
      <c r="E97" s="70">
        <v>5.6306306306306304</v>
      </c>
      <c r="F97" s="70">
        <v>6.3565443513435422</v>
      </c>
      <c r="G97" s="70">
        <v>5.7753393011839451</v>
      </c>
      <c r="H97" s="70">
        <v>5.7401812688821758</v>
      </c>
      <c r="I97" s="70">
        <v>7.4449076831447289</v>
      </c>
      <c r="J97" s="70">
        <v>4.554511813265016</v>
      </c>
      <c r="K97" s="70">
        <v>6.9284064665127021</v>
      </c>
      <c r="L97" s="70">
        <v>5.5850321139346555</v>
      </c>
      <c r="M97" s="70">
        <v>4.6741106206180207</v>
      </c>
      <c r="N97" s="70">
        <v>5.2382140184584687</v>
      </c>
      <c r="O97" s="70">
        <v>6.4466219700876737</v>
      </c>
      <c r="P97" s="70">
        <v>6.660088801184016</v>
      </c>
      <c r="Q97" s="70">
        <v>6.4399793920659452</v>
      </c>
      <c r="R97" s="433">
        <v>3.8119440914866582</v>
      </c>
      <c r="S97" s="187"/>
      <c r="T97" s="271"/>
      <c r="U97" s="271"/>
      <c r="V97" s="271"/>
      <c r="W97" s="271"/>
      <c r="X97" s="271"/>
      <c r="Y97" s="271"/>
      <c r="Z97" s="271"/>
      <c r="AA97" s="271"/>
      <c r="AB97" s="271"/>
      <c r="AC97" s="271"/>
      <c r="AD97" s="271"/>
      <c r="AE97" s="271"/>
      <c r="AF97" s="271"/>
      <c r="AG97" s="271"/>
      <c r="AI97" s="187"/>
      <c r="AJ97" s="187"/>
      <c r="AK97" s="187"/>
      <c r="AL97" s="187"/>
      <c r="AM97" s="187"/>
      <c r="AN97" s="187"/>
      <c r="AO97" s="187"/>
      <c r="AP97" s="187"/>
      <c r="AQ97" s="187"/>
      <c r="AR97" s="187"/>
      <c r="AS97" s="187"/>
      <c r="AT97" s="187"/>
      <c r="AU97" s="187"/>
      <c r="AV97" s="187"/>
      <c r="AW97" s="187"/>
      <c r="AX97" s="187"/>
    </row>
    <row r="98" spans="1:50">
      <c r="A98" s="68" t="s">
        <v>71</v>
      </c>
      <c r="B98" s="70">
        <v>1.1839924224484963</v>
      </c>
      <c r="C98" s="70">
        <v>1.0174930536531914</v>
      </c>
      <c r="D98" s="70">
        <v>1.0174930536531914</v>
      </c>
      <c r="E98" s="70">
        <v>0.86379520201028692</v>
      </c>
      <c r="F98" s="70">
        <v>1.100975149418056</v>
      </c>
      <c r="G98" s="70">
        <v>0.81624527174995021</v>
      </c>
      <c r="H98" s="70">
        <v>0.9635886501558143</v>
      </c>
      <c r="I98" s="70">
        <v>0.92470537312845535</v>
      </c>
      <c r="J98" s="70">
        <v>1.0053682872697611</v>
      </c>
      <c r="K98" s="70">
        <v>0.93072729690200773</v>
      </c>
      <c r="L98" s="70">
        <v>0.73969968192913682</v>
      </c>
      <c r="M98" s="70">
        <v>0.73457813007157868</v>
      </c>
      <c r="N98" s="70">
        <v>0.76977026634051215</v>
      </c>
      <c r="O98" s="70">
        <v>0.86170512099043328</v>
      </c>
      <c r="P98" s="70">
        <v>0.82818592774077782</v>
      </c>
      <c r="Q98" s="70">
        <v>0.69743736475974183</v>
      </c>
      <c r="R98" s="433">
        <v>0.77026421854008054</v>
      </c>
      <c r="S98" s="187"/>
      <c r="T98" s="271"/>
      <c r="U98" s="271"/>
      <c r="V98" s="271"/>
      <c r="W98" s="271"/>
      <c r="X98" s="271"/>
      <c r="Y98" s="271"/>
      <c r="Z98" s="271"/>
      <c r="AA98" s="271"/>
      <c r="AB98" s="271"/>
      <c r="AC98" s="271"/>
      <c r="AD98" s="271"/>
      <c r="AE98" s="271"/>
      <c r="AF98" s="271"/>
      <c r="AG98" s="271"/>
      <c r="AI98" s="187"/>
      <c r="AJ98" s="187"/>
      <c r="AK98" s="187"/>
      <c r="AL98" s="187"/>
      <c r="AM98" s="187"/>
      <c r="AN98" s="187"/>
      <c r="AO98" s="187"/>
      <c r="AP98" s="187"/>
      <c r="AQ98" s="187"/>
      <c r="AR98" s="187"/>
      <c r="AS98" s="187"/>
      <c r="AT98" s="187"/>
      <c r="AU98" s="187"/>
      <c r="AV98" s="187"/>
      <c r="AW98" s="187"/>
      <c r="AX98" s="187"/>
    </row>
    <row r="99" spans="1:50">
      <c r="A99" s="68" t="s">
        <v>72</v>
      </c>
      <c r="B99" s="70">
        <v>2.6080476900149034</v>
      </c>
      <c r="C99" s="70">
        <v>1.1677695601401323</v>
      </c>
      <c r="D99" s="70">
        <v>1.1677695601401323</v>
      </c>
      <c r="E99" s="70">
        <v>0.46382189239332094</v>
      </c>
      <c r="F99" s="70">
        <v>1.0706638115631693</v>
      </c>
      <c r="G99" s="70">
        <v>1.7261219792865361</v>
      </c>
      <c r="H99" s="70">
        <v>3.7359900373599007</v>
      </c>
      <c r="I99" s="70">
        <v>0.63411540900443886</v>
      </c>
      <c r="J99" s="70">
        <v>1.7751479289940828</v>
      </c>
      <c r="K99" s="70">
        <v>0.54794520547945202</v>
      </c>
      <c r="L99" s="70">
        <v>1.1142061281337048</v>
      </c>
      <c r="M99" s="70">
        <v>1.594896331738437</v>
      </c>
      <c r="N99" s="70">
        <v>0.50479555779909135</v>
      </c>
      <c r="O99" s="70">
        <v>0</v>
      </c>
      <c r="P99" s="70">
        <v>1.0911074740861975</v>
      </c>
      <c r="Q99" s="70">
        <v>3.1269543464665417</v>
      </c>
      <c r="R99" s="433">
        <v>0.67521944632005404</v>
      </c>
      <c r="S99" s="187"/>
      <c r="T99" s="271"/>
      <c r="U99" s="271"/>
      <c r="V99" s="271"/>
      <c r="W99" s="271"/>
      <c r="X99" s="271"/>
      <c r="Y99" s="271"/>
      <c r="Z99" s="271"/>
      <c r="AA99" s="271"/>
      <c r="AB99" s="271"/>
      <c r="AC99" s="271"/>
      <c r="AD99" s="271"/>
      <c r="AE99" s="271"/>
      <c r="AF99" s="271"/>
      <c r="AG99" s="271"/>
      <c r="AI99" s="187"/>
      <c r="AJ99" s="187"/>
      <c r="AK99" s="187"/>
      <c r="AL99" s="187"/>
      <c r="AM99" s="187"/>
      <c r="AN99" s="187"/>
      <c r="AO99" s="187"/>
      <c r="AP99" s="187"/>
      <c r="AQ99" s="187"/>
      <c r="AR99" s="187"/>
      <c r="AS99" s="187"/>
      <c r="AT99" s="187"/>
      <c r="AU99" s="187"/>
      <c r="AV99" s="187"/>
      <c r="AW99" s="187"/>
      <c r="AX99" s="187"/>
    </row>
    <row r="100" spans="1:50">
      <c r="A100" s="69" t="s">
        <v>1</v>
      </c>
      <c r="B100" s="69"/>
      <c r="C100" s="69"/>
      <c r="D100" s="69"/>
      <c r="E100" s="69"/>
      <c r="F100" s="69"/>
      <c r="G100" s="69"/>
      <c r="H100" s="69"/>
      <c r="I100" s="69"/>
      <c r="J100" s="69"/>
      <c r="K100" s="69"/>
      <c r="L100" s="69"/>
      <c r="M100" s="69"/>
      <c r="N100" s="69"/>
      <c r="O100" s="69"/>
      <c r="P100" s="69"/>
      <c r="Q100" s="69"/>
      <c r="R100" s="170"/>
      <c r="S100" s="187"/>
      <c r="T100" s="271"/>
      <c r="U100" s="271"/>
      <c r="V100" s="271"/>
      <c r="W100" s="271"/>
      <c r="X100" s="271"/>
      <c r="Y100" s="271"/>
      <c r="Z100" s="271"/>
      <c r="AA100" s="271"/>
      <c r="AB100" s="271"/>
      <c r="AC100" s="271"/>
      <c r="AD100" s="271"/>
      <c r="AE100" s="271"/>
      <c r="AF100" s="271"/>
      <c r="AG100" s="271"/>
      <c r="AI100" s="187"/>
      <c r="AJ100" s="187"/>
      <c r="AK100" s="187"/>
      <c r="AL100" s="187"/>
      <c r="AM100" s="187"/>
      <c r="AN100" s="187"/>
      <c r="AO100" s="187"/>
      <c r="AP100" s="187"/>
      <c r="AQ100" s="187"/>
      <c r="AR100" s="187"/>
      <c r="AS100" s="187"/>
      <c r="AT100" s="187"/>
      <c r="AU100" s="187"/>
      <c r="AV100" s="187"/>
      <c r="AW100" s="187"/>
      <c r="AX100" s="187"/>
    </row>
    <row r="101" spans="1:50">
      <c r="A101" s="68" t="s">
        <v>112</v>
      </c>
      <c r="B101" s="70">
        <v>406.37450199203192</v>
      </c>
      <c r="C101" s="70">
        <v>344.69696969696975</v>
      </c>
      <c r="D101" s="70">
        <v>303.03030303030306</v>
      </c>
      <c r="E101" s="70">
        <v>351.44927536231887</v>
      </c>
      <c r="F101" s="70">
        <v>383.33333333333337</v>
      </c>
      <c r="G101" s="70">
        <v>352.05992509363301</v>
      </c>
      <c r="H101" s="70">
        <v>381.65680473372782</v>
      </c>
      <c r="I101" s="70">
        <v>329.82456140350882</v>
      </c>
      <c r="J101" s="70">
        <v>381.29496402877697</v>
      </c>
      <c r="K101" s="70">
        <v>327.33812949640287</v>
      </c>
      <c r="L101" s="70">
        <v>317.07317073170731</v>
      </c>
      <c r="M101" s="70">
        <v>298.61111111111109</v>
      </c>
      <c r="N101" s="70">
        <v>322.34432234432239</v>
      </c>
      <c r="O101" s="70">
        <v>361.77474402730377</v>
      </c>
      <c r="P101" s="70">
        <v>421.40468227424748</v>
      </c>
      <c r="Q101" s="70">
        <v>404.41176470588238</v>
      </c>
      <c r="R101" s="433">
        <v>398.62542955326461</v>
      </c>
      <c r="S101" s="187"/>
      <c r="T101" s="271"/>
      <c r="U101" s="271"/>
      <c r="V101" s="271"/>
      <c r="W101" s="271"/>
      <c r="X101" s="271"/>
      <c r="Y101" s="271"/>
      <c r="Z101" s="271"/>
      <c r="AA101" s="271"/>
      <c r="AB101" s="271"/>
      <c r="AC101" s="271"/>
      <c r="AD101" s="271"/>
      <c r="AE101" s="271"/>
      <c r="AF101" s="271"/>
      <c r="AG101" s="271"/>
      <c r="AI101" s="187"/>
      <c r="AJ101" s="187"/>
      <c r="AK101" s="187"/>
      <c r="AL101" s="187"/>
      <c r="AM101" s="187"/>
      <c r="AN101" s="187"/>
      <c r="AO101" s="187"/>
      <c r="AP101" s="187"/>
      <c r="AQ101" s="187"/>
      <c r="AR101" s="187"/>
      <c r="AS101" s="187"/>
      <c r="AT101" s="187"/>
      <c r="AU101" s="187"/>
      <c r="AV101" s="187"/>
      <c r="AW101" s="187"/>
      <c r="AX101" s="187"/>
    </row>
    <row r="102" spans="1:50">
      <c r="A102" s="68" t="s">
        <v>115</v>
      </c>
      <c r="B102" s="70">
        <v>40.983606557377044</v>
      </c>
      <c r="C102" s="70">
        <v>53.824362606232292</v>
      </c>
      <c r="D102" s="70">
        <v>28.328611898016998</v>
      </c>
      <c r="E102" s="70">
        <v>45.070422535211272</v>
      </c>
      <c r="F102" s="70">
        <v>38.356164383561648</v>
      </c>
      <c r="G102" s="70">
        <v>23.255813953488371</v>
      </c>
      <c r="H102" s="70">
        <v>42.016806722689076</v>
      </c>
      <c r="I102" s="70">
        <v>36.84210526315789</v>
      </c>
      <c r="J102" s="70">
        <v>33.333333333333336</v>
      </c>
      <c r="K102" s="70">
        <v>27.700831024930746</v>
      </c>
      <c r="L102" s="70">
        <v>43.814432989690715</v>
      </c>
      <c r="M102" s="70">
        <v>17.676767676767675</v>
      </c>
      <c r="N102" s="70">
        <v>46.153846153846153</v>
      </c>
      <c r="O102" s="70">
        <v>26.385224274406333</v>
      </c>
      <c r="P102" s="70">
        <v>29.177718832891248</v>
      </c>
      <c r="Q102" s="70">
        <v>39.755351681957187</v>
      </c>
      <c r="R102" s="433">
        <v>39.325842696629209</v>
      </c>
      <c r="S102" s="187"/>
      <c r="T102" s="271"/>
      <c r="U102" s="271"/>
      <c r="V102" s="271"/>
      <c r="W102" s="271"/>
      <c r="X102" s="271"/>
      <c r="Y102" s="271"/>
      <c r="Z102" s="271"/>
      <c r="AA102" s="271"/>
      <c r="AB102" s="271"/>
      <c r="AC102" s="271"/>
      <c r="AD102" s="271"/>
      <c r="AE102" s="271"/>
      <c r="AF102" s="271"/>
      <c r="AG102" s="271"/>
      <c r="AI102" s="187"/>
      <c r="AJ102" s="187"/>
      <c r="AK102" s="187"/>
      <c r="AL102" s="187"/>
      <c r="AM102" s="187"/>
      <c r="AN102" s="187"/>
      <c r="AO102" s="187"/>
      <c r="AP102" s="187"/>
      <c r="AQ102" s="187"/>
      <c r="AR102" s="187"/>
      <c r="AS102" s="187"/>
      <c r="AT102" s="187"/>
      <c r="AU102" s="187"/>
      <c r="AV102" s="187"/>
      <c r="AW102" s="187"/>
      <c r="AX102" s="187"/>
    </row>
    <row r="103" spans="1:50">
      <c r="A103" s="68" t="s">
        <v>113</v>
      </c>
      <c r="B103" s="70">
        <v>13.440860215053764</v>
      </c>
      <c r="C103" s="70">
        <v>9.3959731543624159</v>
      </c>
      <c r="D103" s="70">
        <v>8.053691275167786</v>
      </c>
      <c r="E103" s="70">
        <v>8.3194675540765388</v>
      </c>
      <c r="F103" s="70">
        <v>5.4255679891488642</v>
      </c>
      <c r="G103" s="70">
        <v>7.6948812311809967</v>
      </c>
      <c r="H103" s="70">
        <v>5.6298381421534129</v>
      </c>
      <c r="I103" s="70">
        <v>9.0025207057976235</v>
      </c>
      <c r="J103" s="70">
        <v>6.7476383265856956</v>
      </c>
      <c r="K103" s="70">
        <v>9.7867878364208316</v>
      </c>
      <c r="L103" s="70">
        <v>5.5729710902124694</v>
      </c>
      <c r="M103" s="70">
        <v>5.4174633524537921</v>
      </c>
      <c r="N103" s="70">
        <v>6.5892689049262634</v>
      </c>
      <c r="O103" s="70">
        <v>6.8852459016393448</v>
      </c>
      <c r="P103" s="70">
        <v>7.731958762886598</v>
      </c>
      <c r="Q103" s="70">
        <v>8.7491898898250167</v>
      </c>
      <c r="R103" s="433">
        <v>6.0432569974554706</v>
      </c>
      <c r="S103" s="187"/>
      <c r="T103" s="271"/>
      <c r="U103" s="271"/>
      <c r="V103" s="271"/>
      <c r="W103" s="271"/>
      <c r="X103" s="271"/>
      <c r="Y103" s="271"/>
      <c r="Z103" s="271"/>
      <c r="AA103" s="271"/>
      <c r="AB103" s="271"/>
      <c r="AC103" s="271"/>
      <c r="AD103" s="271"/>
      <c r="AE103" s="271"/>
      <c r="AF103" s="271"/>
      <c r="AG103" s="271"/>
      <c r="AI103" s="187"/>
      <c r="AJ103" s="187"/>
      <c r="AK103" s="187"/>
      <c r="AL103" s="187"/>
      <c r="AM103" s="187"/>
      <c r="AN103" s="187"/>
      <c r="AO103" s="187"/>
      <c r="AP103" s="187"/>
      <c r="AQ103" s="187"/>
      <c r="AR103" s="187"/>
      <c r="AS103" s="187"/>
      <c r="AT103" s="187"/>
      <c r="AU103" s="187"/>
      <c r="AV103" s="187"/>
      <c r="AW103" s="187"/>
      <c r="AX103" s="187"/>
    </row>
    <row r="104" spans="1:50">
      <c r="A104" s="68" t="s">
        <v>114</v>
      </c>
      <c r="B104" s="70">
        <v>1.2026113847211086</v>
      </c>
      <c r="C104" s="70">
        <v>1.2141447867658219</v>
      </c>
      <c r="D104" s="70">
        <v>1.062376688420094</v>
      </c>
      <c r="E104" s="70">
        <v>0.74664011946241915</v>
      </c>
      <c r="F104" s="70">
        <v>1.2158172028484859</v>
      </c>
      <c r="G104" s="70">
        <v>0.84201456881021386</v>
      </c>
      <c r="H104" s="70">
        <v>1.0914162135941954</v>
      </c>
      <c r="I104" s="70">
        <v>0.91201924942756241</v>
      </c>
      <c r="J104" s="70">
        <v>1.0664371643997081</v>
      </c>
      <c r="K104" s="70">
        <v>0.91465691032628982</v>
      </c>
      <c r="L104" s="70">
        <v>0.8537227762338111</v>
      </c>
      <c r="M104" s="70">
        <v>0.84166582500084164</v>
      </c>
      <c r="N104" s="70">
        <v>0.83982800322493956</v>
      </c>
      <c r="O104" s="70">
        <v>0.9691767189906717</v>
      </c>
      <c r="P104" s="70">
        <v>0.97989525257644861</v>
      </c>
      <c r="Q104" s="70">
        <v>0.7738440704198104</v>
      </c>
      <c r="R104" s="433">
        <v>0.74239049740163321</v>
      </c>
      <c r="S104" s="187"/>
      <c r="T104" s="271"/>
      <c r="U104" s="271"/>
      <c r="V104" s="271"/>
      <c r="W104" s="271"/>
      <c r="X104" s="271"/>
      <c r="Y104" s="271"/>
      <c r="Z104" s="271"/>
      <c r="AA104" s="271"/>
      <c r="AB104" s="271"/>
      <c r="AC104" s="271"/>
      <c r="AD104" s="271"/>
      <c r="AE104" s="271"/>
      <c r="AF104" s="271"/>
      <c r="AG104" s="271"/>
      <c r="AI104" s="187"/>
      <c r="AJ104" s="187"/>
      <c r="AK104" s="187"/>
      <c r="AL104" s="187"/>
      <c r="AM104" s="187"/>
      <c r="AN104" s="187"/>
      <c r="AO104" s="187"/>
      <c r="AP104" s="187"/>
      <c r="AQ104" s="187"/>
      <c r="AR104" s="187"/>
      <c r="AS104" s="187"/>
      <c r="AT104" s="187"/>
      <c r="AU104" s="187"/>
      <c r="AV104" s="187"/>
      <c r="AW104" s="187"/>
      <c r="AX104" s="187"/>
    </row>
    <row r="105" spans="1:50">
      <c r="A105" s="17" t="s">
        <v>116</v>
      </c>
      <c r="B105" s="19">
        <v>2.2404779686333085</v>
      </c>
      <c r="C105" s="19">
        <v>5.921539600296077</v>
      </c>
      <c r="D105" s="70">
        <v>1.4803849000740192</v>
      </c>
      <c r="E105" s="19">
        <v>2.6560424966799467</v>
      </c>
      <c r="F105" s="19">
        <v>5.2596975673898756</v>
      </c>
      <c r="G105" s="19">
        <v>0</v>
      </c>
      <c r="H105" s="19">
        <v>1.4705882352941175</v>
      </c>
      <c r="I105" s="19">
        <v>1.9267822736030829</v>
      </c>
      <c r="J105" s="19">
        <v>0</v>
      </c>
      <c r="K105" s="19">
        <v>1.2437810945273631</v>
      </c>
      <c r="L105" s="19">
        <v>0.60790273556231011</v>
      </c>
      <c r="M105" s="19">
        <v>1.0905125408942202</v>
      </c>
      <c r="N105" s="19">
        <v>1.0729613733905579</v>
      </c>
      <c r="O105" s="19">
        <v>1.7709563164108619</v>
      </c>
      <c r="P105" s="19">
        <v>0</v>
      </c>
      <c r="Q105" s="19">
        <v>1.2492192379762648</v>
      </c>
      <c r="R105" s="433">
        <v>0.60901339829476242</v>
      </c>
      <c r="S105" s="187"/>
      <c r="T105" s="271"/>
      <c r="U105" s="271"/>
      <c r="V105" s="271"/>
      <c r="W105" s="271"/>
      <c r="X105" s="271"/>
      <c r="Y105" s="271"/>
      <c r="Z105" s="271"/>
      <c r="AA105" s="271"/>
      <c r="AB105" s="271"/>
      <c r="AC105" s="271"/>
      <c r="AD105" s="271"/>
      <c r="AE105" s="271"/>
      <c r="AF105" s="271"/>
      <c r="AG105" s="271"/>
      <c r="AI105" s="187"/>
      <c r="AJ105" s="187"/>
      <c r="AK105" s="187"/>
      <c r="AL105" s="187"/>
      <c r="AM105" s="187"/>
      <c r="AN105" s="187"/>
      <c r="AO105" s="187"/>
      <c r="AP105" s="187"/>
      <c r="AQ105" s="187"/>
      <c r="AR105" s="187"/>
      <c r="AS105" s="187"/>
      <c r="AT105" s="187"/>
      <c r="AU105" s="187"/>
      <c r="AV105" s="187"/>
      <c r="AW105" s="187"/>
      <c r="AX105" s="187"/>
    </row>
    <row r="106" spans="1:50">
      <c r="A106" s="69" t="s">
        <v>408</v>
      </c>
      <c r="B106" s="69"/>
      <c r="C106" s="69"/>
      <c r="D106" s="69"/>
      <c r="E106" s="69"/>
      <c r="F106" s="69"/>
      <c r="G106" s="69"/>
      <c r="H106" s="69"/>
      <c r="I106" s="69"/>
      <c r="J106" s="69"/>
      <c r="K106" s="69"/>
      <c r="L106" s="69"/>
      <c r="M106" s="69"/>
      <c r="N106" s="69"/>
      <c r="O106" s="69"/>
      <c r="P106" s="69"/>
      <c r="Q106" s="69"/>
      <c r="R106" s="170"/>
      <c r="S106" s="294"/>
      <c r="T106" s="271"/>
      <c r="U106" s="271"/>
      <c r="V106" s="271"/>
      <c r="W106" s="271"/>
      <c r="X106" s="271"/>
      <c r="Y106" s="271"/>
      <c r="Z106" s="271"/>
      <c r="AA106" s="271"/>
      <c r="AB106" s="271"/>
      <c r="AC106" s="271"/>
      <c r="AD106" s="271"/>
      <c r="AE106" s="271"/>
      <c r="AF106" s="271"/>
      <c r="AG106" s="271"/>
      <c r="AI106" s="187"/>
      <c r="AJ106" s="187"/>
      <c r="AK106" s="187"/>
      <c r="AL106" s="187"/>
      <c r="AM106" s="187"/>
      <c r="AN106" s="187"/>
      <c r="AO106" s="187"/>
      <c r="AP106" s="187"/>
      <c r="AQ106" s="187"/>
      <c r="AR106" s="187"/>
      <c r="AS106" s="187"/>
      <c r="AT106" s="187"/>
      <c r="AU106" s="187"/>
      <c r="AV106" s="187"/>
      <c r="AW106" s="187"/>
      <c r="AX106" s="187"/>
    </row>
    <row r="107" spans="1:50">
      <c r="A107" s="68" t="s">
        <v>91</v>
      </c>
      <c r="B107" s="70">
        <v>6.6964285714285712</v>
      </c>
      <c r="C107" s="70">
        <v>2.2593764121102575</v>
      </c>
      <c r="D107" s="70">
        <v>1.8075011296882062</v>
      </c>
      <c r="E107" s="70">
        <v>3.7071362372567194</v>
      </c>
      <c r="F107" s="70">
        <v>4.2412818096135716</v>
      </c>
      <c r="G107" s="70">
        <v>1.5045135406218655</v>
      </c>
      <c r="H107" s="70">
        <v>3.1282586027111576</v>
      </c>
      <c r="I107" s="70">
        <v>4.9407114624505928</v>
      </c>
      <c r="J107" s="70">
        <v>4.3124101581217058</v>
      </c>
      <c r="K107" s="70">
        <v>3.2756200280767431</v>
      </c>
      <c r="L107" s="70">
        <v>2.6098303610265332</v>
      </c>
      <c r="M107" s="70">
        <v>3.3726812816188869</v>
      </c>
      <c r="N107" s="70">
        <v>5.0675675675675675</v>
      </c>
      <c r="O107" s="70">
        <v>4.0304523063143751</v>
      </c>
      <c r="P107" s="70">
        <v>5.2931596091205213</v>
      </c>
      <c r="Q107" s="70">
        <v>3.5382574082264489</v>
      </c>
      <c r="R107" s="433">
        <v>2.9325513196480939</v>
      </c>
      <c r="S107" s="294"/>
      <c r="T107" s="271"/>
      <c r="U107" s="271"/>
      <c r="V107" s="271"/>
      <c r="W107" s="271"/>
      <c r="X107" s="271"/>
      <c r="Y107" s="271"/>
      <c r="Z107" s="271"/>
      <c r="AA107" s="271"/>
      <c r="AB107" s="271"/>
      <c r="AC107" s="271"/>
      <c r="AD107" s="271"/>
      <c r="AE107" s="271"/>
      <c r="AF107" s="271"/>
      <c r="AG107" s="271"/>
      <c r="AI107" s="187"/>
      <c r="AJ107" s="187"/>
      <c r="AK107" s="187"/>
      <c r="AL107" s="187"/>
      <c r="AM107" s="187"/>
      <c r="AN107" s="187"/>
      <c r="AO107" s="187"/>
      <c r="AP107" s="187"/>
      <c r="AQ107" s="187"/>
      <c r="AR107" s="187"/>
      <c r="AS107" s="187"/>
      <c r="AT107" s="187"/>
      <c r="AU107" s="187"/>
      <c r="AV107" s="187"/>
      <c r="AW107" s="187"/>
      <c r="AX107" s="187"/>
    </row>
    <row r="108" spans="1:50">
      <c r="A108" s="68" t="s">
        <v>92</v>
      </c>
      <c r="B108" s="70">
        <v>3.4782608695652177</v>
      </c>
      <c r="C108" s="70">
        <v>3.9301996541424309</v>
      </c>
      <c r="D108" s="70">
        <v>3.9301996541424309</v>
      </c>
      <c r="E108" s="70">
        <v>2.9585798816568047</v>
      </c>
      <c r="F108" s="70">
        <v>3.5050289545870159</v>
      </c>
      <c r="G108" s="70">
        <v>2.329192546583851</v>
      </c>
      <c r="H108" s="70">
        <v>3.4061000154822727</v>
      </c>
      <c r="I108" s="70">
        <v>1.6124303723248312</v>
      </c>
      <c r="J108" s="70">
        <v>3.3627574611181168</v>
      </c>
      <c r="K108" s="70">
        <v>1.5841013824884793</v>
      </c>
      <c r="L108" s="70">
        <v>1.639792292976223</v>
      </c>
      <c r="M108" s="70">
        <v>0.63865116873163874</v>
      </c>
      <c r="N108" s="70">
        <v>1.7623363544813695</v>
      </c>
      <c r="O108" s="70">
        <v>2.4704199713951374</v>
      </c>
      <c r="P108" s="70">
        <v>2.4673081667900321</v>
      </c>
      <c r="Q108" s="70">
        <v>1.3959390862944161</v>
      </c>
      <c r="R108" s="433">
        <v>2.0118194392053312</v>
      </c>
      <c r="S108" s="294"/>
      <c r="T108" s="271"/>
      <c r="U108" s="271"/>
      <c r="V108" s="271"/>
      <c r="W108" s="271"/>
      <c r="X108" s="271"/>
      <c r="Y108" s="271"/>
      <c r="Z108" s="271"/>
      <c r="AA108" s="271"/>
      <c r="AB108" s="271"/>
      <c r="AC108" s="271"/>
      <c r="AD108" s="271"/>
      <c r="AE108" s="271"/>
      <c r="AF108" s="271"/>
      <c r="AG108" s="271"/>
      <c r="AI108" s="187"/>
      <c r="AJ108" s="187"/>
      <c r="AK108" s="187"/>
      <c r="AL108" s="187"/>
      <c r="AM108" s="187"/>
      <c r="AN108" s="187"/>
      <c r="AO108" s="187"/>
      <c r="AP108" s="187"/>
      <c r="AQ108" s="187"/>
      <c r="AR108" s="187"/>
      <c r="AS108" s="187"/>
      <c r="AT108" s="187"/>
      <c r="AU108" s="187"/>
      <c r="AV108" s="187"/>
      <c r="AW108" s="187"/>
      <c r="AX108" s="187"/>
    </row>
    <row r="109" spans="1:50">
      <c r="A109" s="68" t="s">
        <v>93</v>
      </c>
      <c r="B109" s="70">
        <v>3.8371705038371702</v>
      </c>
      <c r="C109" s="70">
        <v>4.5561930475869046</v>
      </c>
      <c r="D109" s="70">
        <v>3.5437057036787043</v>
      </c>
      <c r="E109" s="70">
        <v>2.8833107191316145</v>
      </c>
      <c r="F109" s="70">
        <v>4.9809065249875477</v>
      </c>
      <c r="G109" s="70">
        <v>2.8432848302391704</v>
      </c>
      <c r="H109" s="70">
        <v>3.5575131289174995</v>
      </c>
      <c r="I109" s="70">
        <v>4.3514644351464433</v>
      </c>
      <c r="J109" s="70">
        <v>3.9695141314703082</v>
      </c>
      <c r="K109" s="70">
        <v>3.6817672482791739</v>
      </c>
      <c r="L109" s="70">
        <v>2.5457438345266508</v>
      </c>
      <c r="M109" s="70">
        <v>3.116651825467498</v>
      </c>
      <c r="N109" s="70">
        <v>3.1876138433515484</v>
      </c>
      <c r="O109" s="70">
        <v>2.6737967914438503</v>
      </c>
      <c r="P109" s="70">
        <v>2.9850746268656718</v>
      </c>
      <c r="Q109" s="70">
        <v>1.9926425505824648</v>
      </c>
      <c r="R109" s="433">
        <v>4.4234289200732153</v>
      </c>
      <c r="S109" s="294"/>
      <c r="T109" s="271"/>
      <c r="U109" s="271"/>
      <c r="V109" s="271"/>
      <c r="W109" s="271"/>
      <c r="X109" s="271"/>
      <c r="Y109" s="271"/>
      <c r="Z109" s="271"/>
      <c r="AA109" s="271"/>
      <c r="AB109" s="271"/>
      <c r="AC109" s="271"/>
      <c r="AD109" s="271"/>
      <c r="AE109" s="271"/>
      <c r="AF109" s="271"/>
      <c r="AG109" s="271"/>
      <c r="AI109" s="187"/>
      <c r="AJ109" s="187"/>
      <c r="AK109" s="187"/>
      <c r="AL109" s="187"/>
      <c r="AM109" s="187"/>
      <c r="AN109" s="187"/>
      <c r="AO109" s="187"/>
      <c r="AP109" s="187"/>
      <c r="AQ109" s="187"/>
      <c r="AR109" s="187"/>
      <c r="AS109" s="187"/>
      <c r="AT109" s="187"/>
      <c r="AU109" s="187"/>
      <c r="AV109" s="187"/>
      <c r="AW109" s="187"/>
      <c r="AX109" s="187"/>
    </row>
    <row r="110" spans="1:50">
      <c r="A110" s="68" t="s">
        <v>94</v>
      </c>
      <c r="B110" s="70">
        <v>3.2</v>
      </c>
      <c r="C110" s="70">
        <v>4.3004587155963305</v>
      </c>
      <c r="D110" s="70">
        <v>3.1536697247706424</v>
      </c>
      <c r="E110" s="70">
        <v>3.3254815020091453</v>
      </c>
      <c r="F110" s="70">
        <v>4.9254343959501981</v>
      </c>
      <c r="G110" s="70">
        <v>3.7416851441241685</v>
      </c>
      <c r="H110" s="70">
        <v>4.4425933638761625</v>
      </c>
      <c r="I110" s="70">
        <v>4.7701073274148671</v>
      </c>
      <c r="J110" s="70">
        <v>3.7864445285876562</v>
      </c>
      <c r="K110" s="70">
        <v>4.9566294919454768</v>
      </c>
      <c r="L110" s="70">
        <v>2.5402201524132089</v>
      </c>
      <c r="M110" s="70">
        <v>3.445210046677039</v>
      </c>
      <c r="N110" s="70">
        <v>2.9827662395050814</v>
      </c>
      <c r="O110" s="70">
        <v>4.7674418604651168</v>
      </c>
      <c r="P110" s="70">
        <v>3.6154106880578465</v>
      </c>
      <c r="Q110" s="70">
        <v>4.7630111524163565</v>
      </c>
      <c r="R110" s="433">
        <v>4.5724737082761777</v>
      </c>
      <c r="S110" s="294"/>
      <c r="T110" s="271"/>
      <c r="U110" s="271"/>
      <c r="V110" s="271"/>
      <c r="W110" s="271"/>
      <c r="X110" s="271"/>
      <c r="Y110" s="271"/>
      <c r="Z110" s="271"/>
      <c r="AA110" s="271"/>
      <c r="AB110" s="271"/>
      <c r="AC110" s="271"/>
      <c r="AD110" s="271"/>
      <c r="AE110" s="271"/>
      <c r="AF110" s="271"/>
      <c r="AG110" s="271"/>
      <c r="AI110" s="187"/>
      <c r="AJ110" s="187"/>
      <c r="AK110" s="187"/>
      <c r="AL110" s="187"/>
      <c r="AM110" s="187"/>
      <c r="AN110" s="187"/>
      <c r="AO110" s="187"/>
      <c r="AP110" s="187"/>
      <c r="AQ110" s="187"/>
      <c r="AR110" s="187"/>
      <c r="AS110" s="187"/>
      <c r="AT110" s="187"/>
      <c r="AU110" s="187"/>
      <c r="AV110" s="187"/>
      <c r="AW110" s="187"/>
      <c r="AX110" s="187"/>
    </row>
    <row r="111" spans="1:50">
      <c r="A111" s="68" t="s">
        <v>95</v>
      </c>
      <c r="B111" s="70">
        <v>4.0453074433656955</v>
      </c>
      <c r="C111" s="70">
        <v>3.8175224279442639</v>
      </c>
      <c r="D111" s="70">
        <v>2.2905134567665586</v>
      </c>
      <c r="E111" s="70">
        <v>2.3103581055063533</v>
      </c>
      <c r="F111" s="70">
        <v>3.9649415692821366</v>
      </c>
      <c r="G111" s="70">
        <v>3.0630998570553398</v>
      </c>
      <c r="H111" s="70">
        <v>4.1232638888888893</v>
      </c>
      <c r="I111" s="70">
        <v>1.6666666666666667</v>
      </c>
      <c r="J111" s="70">
        <v>3.6319612590799033</v>
      </c>
      <c r="K111" s="70">
        <v>2.9354207436399218</v>
      </c>
      <c r="L111" s="70">
        <v>4.3495452748121792</v>
      </c>
      <c r="M111" s="70">
        <v>3.197158081705151</v>
      </c>
      <c r="N111" s="70">
        <v>3.4228991956186889</v>
      </c>
      <c r="O111" s="70">
        <v>3.7851478010093724</v>
      </c>
      <c r="P111" s="70">
        <v>3.5106196243637</v>
      </c>
      <c r="Q111" s="70">
        <v>4.443621551564525</v>
      </c>
      <c r="R111" s="433">
        <v>4.010938924339106</v>
      </c>
      <c r="S111" s="294"/>
      <c r="T111" s="271"/>
      <c r="U111" s="271"/>
      <c r="V111" s="271"/>
      <c r="W111" s="271"/>
      <c r="X111" s="271"/>
      <c r="Y111" s="271"/>
      <c r="Z111" s="271"/>
      <c r="AA111" s="271"/>
      <c r="AB111" s="271"/>
      <c r="AC111" s="271"/>
      <c r="AD111" s="271"/>
      <c r="AE111" s="271"/>
      <c r="AF111" s="271"/>
      <c r="AG111" s="271"/>
      <c r="AI111" s="187"/>
      <c r="AJ111" s="187"/>
      <c r="AK111" s="187"/>
      <c r="AL111" s="187"/>
      <c r="AM111" s="187"/>
      <c r="AN111" s="187"/>
      <c r="AO111" s="187"/>
      <c r="AP111" s="187"/>
      <c r="AQ111" s="187"/>
      <c r="AR111" s="187"/>
      <c r="AS111" s="187"/>
      <c r="AT111" s="187"/>
      <c r="AU111" s="187"/>
      <c r="AV111" s="187"/>
      <c r="AW111" s="187"/>
      <c r="AX111" s="187"/>
    </row>
    <row r="112" spans="1:50">
      <c r="A112" s="68" t="s">
        <v>96</v>
      </c>
      <c r="B112" s="70">
        <v>4.0415704387990763</v>
      </c>
      <c r="C112" s="70">
        <v>5.3248136315228969</v>
      </c>
      <c r="D112" s="70">
        <v>2.6624068157614484</v>
      </c>
      <c r="E112" s="70">
        <v>4.1273584905660377</v>
      </c>
      <c r="F112" s="70">
        <v>6.345177664974619</v>
      </c>
      <c r="G112" s="70">
        <v>3.2829940906106372</v>
      </c>
      <c r="H112" s="70">
        <v>6.666666666666667</v>
      </c>
      <c r="I112" s="70">
        <v>3.2195750160978749</v>
      </c>
      <c r="J112" s="70">
        <v>3.0138637733574445</v>
      </c>
      <c r="K112" s="70">
        <v>5.0729232720355109</v>
      </c>
      <c r="L112" s="70">
        <v>1.2254901960784315</v>
      </c>
      <c r="M112" s="70">
        <v>3.5460992907801416</v>
      </c>
      <c r="N112" s="70">
        <v>5.793742757821553</v>
      </c>
      <c r="O112" s="70">
        <v>3.5608308605341246</v>
      </c>
      <c r="P112" s="70">
        <v>4.9261083743842367</v>
      </c>
      <c r="Q112" s="70">
        <v>3.2216494845360821</v>
      </c>
      <c r="R112" s="433">
        <v>2.6367831245880025</v>
      </c>
      <c r="S112" s="294"/>
      <c r="T112" s="271"/>
      <c r="U112" s="271"/>
      <c r="V112" s="271"/>
      <c r="W112" s="271"/>
      <c r="X112" s="271"/>
      <c r="Y112" s="271"/>
      <c r="Z112" s="271"/>
      <c r="AA112" s="271"/>
      <c r="AB112" s="271"/>
      <c r="AC112" s="271"/>
      <c r="AD112" s="271"/>
      <c r="AE112" s="271"/>
      <c r="AF112" s="271"/>
      <c r="AG112" s="271"/>
      <c r="AI112" s="187"/>
      <c r="AJ112" s="187"/>
      <c r="AK112" s="187"/>
      <c r="AL112" s="187"/>
      <c r="AM112" s="187"/>
      <c r="AN112" s="187"/>
      <c r="AO112" s="187"/>
      <c r="AP112" s="187"/>
      <c r="AQ112" s="187"/>
      <c r="AR112" s="187"/>
      <c r="AS112" s="187"/>
      <c r="AT112" s="187"/>
      <c r="AU112" s="187"/>
      <c r="AV112" s="187"/>
      <c r="AW112" s="187"/>
      <c r="AX112" s="187"/>
    </row>
    <row r="113" spans="1:50">
      <c r="A113" s="68" t="s">
        <v>97</v>
      </c>
      <c r="B113" s="70">
        <v>3.883495145631068</v>
      </c>
      <c r="C113" s="70">
        <v>4.7341587764020394</v>
      </c>
      <c r="D113" s="70">
        <v>2.5491624180626364</v>
      </c>
      <c r="E113" s="70">
        <v>4.0755835494627641</v>
      </c>
      <c r="F113" s="70">
        <v>2.2831050228310499</v>
      </c>
      <c r="G113" s="70">
        <v>4.6082949308755756</v>
      </c>
      <c r="H113" s="70">
        <v>4.296875</v>
      </c>
      <c r="I113" s="70">
        <v>3.8431975403535739</v>
      </c>
      <c r="J113" s="70">
        <v>5.0669562070213532</v>
      </c>
      <c r="K113" s="70">
        <v>4.6528274874731563</v>
      </c>
      <c r="L113" s="70">
        <v>2.1246458923512752</v>
      </c>
      <c r="M113" s="70">
        <v>2.622950819672131</v>
      </c>
      <c r="N113" s="70">
        <v>4.9228749589760419</v>
      </c>
      <c r="O113" s="70">
        <v>3.4482758620689653</v>
      </c>
      <c r="P113" s="70">
        <v>5.0200803212851408</v>
      </c>
      <c r="Q113" s="70">
        <v>2.6890756302521011</v>
      </c>
      <c r="R113" s="433">
        <v>5.0369375419744795</v>
      </c>
      <c r="S113" s="294"/>
      <c r="T113" s="271"/>
      <c r="U113" s="271"/>
      <c r="V113" s="271"/>
      <c r="W113" s="271"/>
      <c r="X113" s="271"/>
      <c r="Y113" s="271"/>
      <c r="Z113" s="271"/>
      <c r="AA113" s="271"/>
      <c r="AB113" s="271"/>
      <c r="AC113" s="271"/>
      <c r="AD113" s="271"/>
      <c r="AE113" s="271"/>
      <c r="AF113" s="271"/>
      <c r="AG113" s="271"/>
      <c r="AI113" s="187"/>
      <c r="AJ113" s="187"/>
      <c r="AK113" s="187"/>
      <c r="AL113" s="187"/>
      <c r="AM113" s="187"/>
      <c r="AN113" s="187"/>
      <c r="AO113" s="187"/>
      <c r="AP113" s="187"/>
      <c r="AQ113" s="187"/>
      <c r="AR113" s="187"/>
      <c r="AS113" s="187"/>
      <c r="AT113" s="187"/>
      <c r="AU113" s="187"/>
      <c r="AV113" s="187"/>
      <c r="AW113" s="187"/>
      <c r="AX113" s="187"/>
    </row>
    <row r="114" spans="1:50">
      <c r="A114" s="68" t="s">
        <v>98</v>
      </c>
      <c r="B114" s="70">
        <v>1.1481056257175661</v>
      </c>
      <c r="C114" s="70">
        <v>4.7846889952153111</v>
      </c>
      <c r="D114" s="70">
        <v>2.3923444976076556</v>
      </c>
      <c r="E114" s="70">
        <v>1.2970168612191959</v>
      </c>
      <c r="F114" s="70">
        <v>1.29366106080207</v>
      </c>
      <c r="G114" s="70">
        <v>5.2219321148825069</v>
      </c>
      <c r="H114" s="70">
        <v>5.2700922266139658</v>
      </c>
      <c r="I114" s="70">
        <v>2.8449502133712663</v>
      </c>
      <c r="J114" s="70">
        <v>1.3157894736842104</v>
      </c>
      <c r="K114" s="70">
        <v>3.75</v>
      </c>
      <c r="L114" s="70">
        <v>5.3547523427041499</v>
      </c>
      <c r="M114" s="70">
        <v>2.3923444976076556</v>
      </c>
      <c r="N114" s="70">
        <v>2.3201856148491879</v>
      </c>
      <c r="O114" s="70">
        <v>2.6809651474530831</v>
      </c>
      <c r="P114" s="70">
        <v>6.2111801242236018</v>
      </c>
      <c r="Q114" s="70">
        <v>5.2910052910052912</v>
      </c>
      <c r="R114" s="433">
        <v>4.160887656033287</v>
      </c>
      <c r="S114" s="294"/>
      <c r="T114" s="271"/>
      <c r="U114" s="271"/>
      <c r="V114" s="271"/>
      <c r="W114" s="271"/>
      <c r="X114" s="271"/>
      <c r="Y114" s="271"/>
      <c r="Z114" s="271"/>
      <c r="AA114" s="271"/>
      <c r="AB114" s="271"/>
      <c r="AC114" s="271"/>
      <c r="AD114" s="271"/>
      <c r="AE114" s="271"/>
      <c r="AF114" s="271"/>
      <c r="AG114" s="271"/>
      <c r="AI114" s="187"/>
      <c r="AJ114" s="187"/>
      <c r="AK114" s="187"/>
      <c r="AL114" s="187"/>
      <c r="AM114" s="187"/>
      <c r="AN114" s="187"/>
      <c r="AO114" s="187"/>
      <c r="AP114" s="187"/>
      <c r="AQ114" s="187"/>
      <c r="AR114" s="187"/>
      <c r="AS114" s="187"/>
      <c r="AT114" s="187"/>
      <c r="AU114" s="187"/>
      <c r="AV114" s="187"/>
      <c r="AW114" s="187"/>
      <c r="AX114" s="187"/>
    </row>
    <row r="115" spans="1:50">
      <c r="A115" s="68" t="s">
        <v>99</v>
      </c>
      <c r="B115" s="70">
        <v>7.0335126189491106</v>
      </c>
      <c r="C115" s="70">
        <v>3.4542314335060449</v>
      </c>
      <c r="D115" s="70">
        <v>3.4542314335060449</v>
      </c>
      <c r="E115" s="70">
        <v>3.2095369096744615</v>
      </c>
      <c r="F115" s="70">
        <v>4.1189931350114417</v>
      </c>
      <c r="G115" s="70">
        <v>2.3266635644485807</v>
      </c>
      <c r="H115" s="70">
        <v>4.8520135856380397</v>
      </c>
      <c r="I115" s="70">
        <v>2.8653295128939829</v>
      </c>
      <c r="J115" s="70">
        <v>5.4619936276741008</v>
      </c>
      <c r="K115" s="70">
        <v>3.2317636195752537</v>
      </c>
      <c r="L115" s="70">
        <v>4.954954954954955</v>
      </c>
      <c r="M115" s="70">
        <v>2.0885547201336676</v>
      </c>
      <c r="N115" s="70">
        <v>2.0738282870178351</v>
      </c>
      <c r="O115" s="70">
        <v>2.916666666666667</v>
      </c>
      <c r="P115" s="70">
        <v>4.2753313381787095</v>
      </c>
      <c r="Q115" s="70">
        <v>4.873726185201595</v>
      </c>
      <c r="R115" s="433">
        <v>1.3083296990841693</v>
      </c>
      <c r="S115" s="294"/>
      <c r="T115" s="271"/>
      <c r="U115" s="271"/>
      <c r="V115" s="271"/>
      <c r="W115" s="271"/>
      <c r="X115" s="271"/>
      <c r="Y115" s="271"/>
      <c r="Z115" s="271"/>
      <c r="AA115" s="271"/>
      <c r="AB115" s="271"/>
      <c r="AC115" s="271"/>
      <c r="AD115" s="271"/>
      <c r="AE115" s="271"/>
      <c r="AF115" s="271"/>
      <c r="AG115" s="271"/>
      <c r="AI115" s="187"/>
      <c r="AJ115" s="187"/>
      <c r="AK115" s="187"/>
      <c r="AL115" s="187"/>
      <c r="AM115" s="187"/>
      <c r="AN115" s="187"/>
      <c r="AO115" s="187"/>
      <c r="AP115" s="187"/>
      <c r="AQ115" s="187"/>
      <c r="AR115" s="187"/>
      <c r="AS115" s="187"/>
      <c r="AT115" s="187"/>
      <c r="AU115" s="187"/>
      <c r="AV115" s="187"/>
      <c r="AW115" s="187"/>
      <c r="AX115" s="187"/>
    </row>
    <row r="116" spans="1:50">
      <c r="A116" s="68" t="s">
        <v>100</v>
      </c>
      <c r="B116" s="70">
        <v>6.5019505851755524</v>
      </c>
      <c r="C116" s="70">
        <v>3.9893617021276593</v>
      </c>
      <c r="D116" s="70">
        <v>3.3244680851063828</v>
      </c>
      <c r="E116" s="70">
        <v>3.3400133600534403</v>
      </c>
      <c r="F116" s="70">
        <v>7.7084793272599867</v>
      </c>
      <c r="G116" s="70">
        <v>4.3859649122807012</v>
      </c>
      <c r="H116" s="70">
        <v>6.1068702290076331</v>
      </c>
      <c r="I116" s="70">
        <v>2.1770682148040637</v>
      </c>
      <c r="J116" s="70">
        <v>2.2455089820359282</v>
      </c>
      <c r="K116" s="70">
        <v>4.8678720445062584</v>
      </c>
      <c r="L116" s="70">
        <v>2.028397565922921</v>
      </c>
      <c r="M116" s="70">
        <v>2.4600246002460024</v>
      </c>
      <c r="N116" s="70">
        <v>3.0807147258163892</v>
      </c>
      <c r="O116" s="70">
        <v>3.1230480949406618</v>
      </c>
      <c r="P116" s="70">
        <v>2.4891101431238334</v>
      </c>
      <c r="Q116" s="70">
        <v>3.8289725590299937</v>
      </c>
      <c r="R116" s="433">
        <v>3.2195750160978749</v>
      </c>
      <c r="S116" s="294"/>
      <c r="T116" s="271"/>
      <c r="U116" s="271"/>
      <c r="V116" s="271"/>
      <c r="W116" s="271"/>
      <c r="X116" s="271"/>
      <c r="Y116" s="271"/>
      <c r="Z116" s="271"/>
      <c r="AA116" s="271"/>
      <c r="AB116" s="271"/>
      <c r="AC116" s="271"/>
      <c r="AD116" s="271"/>
      <c r="AE116" s="271"/>
      <c r="AF116" s="271"/>
      <c r="AG116" s="271"/>
      <c r="AI116" s="187"/>
      <c r="AJ116" s="187"/>
      <c r="AK116" s="187"/>
      <c r="AL116" s="187"/>
      <c r="AM116" s="187"/>
      <c r="AN116" s="187"/>
      <c r="AO116" s="187"/>
      <c r="AP116" s="187"/>
      <c r="AQ116" s="187"/>
      <c r="AR116" s="187"/>
      <c r="AS116" s="187"/>
      <c r="AT116" s="187"/>
      <c r="AU116" s="187"/>
      <c r="AV116" s="187"/>
      <c r="AW116" s="187"/>
      <c r="AX116" s="187"/>
    </row>
    <row r="117" spans="1:50">
      <c r="A117" s="68" t="s">
        <v>101</v>
      </c>
      <c r="B117" s="70">
        <v>4.526748971193415</v>
      </c>
      <c r="C117" s="70">
        <v>1.680672268907563</v>
      </c>
      <c r="D117" s="70">
        <v>3.7815126050420167</v>
      </c>
      <c r="E117" s="70">
        <v>2.7384755819260613</v>
      </c>
      <c r="F117" s="70">
        <v>2.6200873362445414</v>
      </c>
      <c r="G117" s="70">
        <v>3.2588454376163876</v>
      </c>
      <c r="H117" s="70">
        <v>3.5460992907801416</v>
      </c>
      <c r="I117" s="70">
        <v>0.49212598425196852</v>
      </c>
      <c r="J117" s="70">
        <v>0.96200096200096208</v>
      </c>
      <c r="K117" s="70">
        <v>2.2172949002217295</v>
      </c>
      <c r="L117" s="70">
        <v>1.7621145374449341</v>
      </c>
      <c r="M117" s="70">
        <v>2.1276595744680851</v>
      </c>
      <c r="N117" s="70">
        <v>3.2546786004882016</v>
      </c>
      <c r="O117" s="70">
        <v>4.0834845735027221</v>
      </c>
      <c r="P117" s="70">
        <v>3.3712600084281501</v>
      </c>
      <c r="Q117" s="70">
        <v>3.3840947546531304</v>
      </c>
      <c r="R117" s="433">
        <v>3.6663611365719526</v>
      </c>
      <c r="S117" s="294"/>
      <c r="T117" s="271"/>
      <c r="U117" s="271"/>
      <c r="V117" s="271"/>
      <c r="W117" s="271"/>
      <c r="X117" s="271"/>
      <c r="Y117" s="271"/>
      <c r="Z117" s="271"/>
      <c r="AA117" s="271"/>
      <c r="AB117" s="271"/>
      <c r="AC117" s="271"/>
      <c r="AD117" s="271"/>
      <c r="AE117" s="271"/>
      <c r="AF117" s="271"/>
      <c r="AG117" s="271"/>
      <c r="AI117" s="187"/>
      <c r="AJ117" s="187"/>
      <c r="AK117" s="187"/>
      <c r="AL117" s="187"/>
      <c r="AM117" s="187"/>
      <c r="AN117" s="187"/>
      <c r="AO117" s="187"/>
      <c r="AP117" s="187"/>
      <c r="AQ117" s="187"/>
      <c r="AR117" s="187"/>
      <c r="AS117" s="187"/>
      <c r="AT117" s="187"/>
      <c r="AU117" s="187"/>
      <c r="AV117" s="187"/>
      <c r="AW117" s="187"/>
      <c r="AX117" s="187"/>
    </row>
    <row r="118" spans="1:50">
      <c r="A118" s="68" t="s">
        <v>102</v>
      </c>
      <c r="B118" s="70">
        <v>4.6382189239332101</v>
      </c>
      <c r="C118" s="70">
        <v>3.6968576709796674</v>
      </c>
      <c r="D118" s="70">
        <v>1.8484288354898337</v>
      </c>
      <c r="E118" s="70">
        <v>5.2137643378519289</v>
      </c>
      <c r="F118" s="70">
        <v>4.0281973816717018</v>
      </c>
      <c r="G118" s="70">
        <v>7.7433628318584073</v>
      </c>
      <c r="H118" s="70">
        <v>3.484320557491289</v>
      </c>
      <c r="I118" s="70">
        <v>7.1174377224199281</v>
      </c>
      <c r="J118" s="70">
        <v>2.4539877300613497</v>
      </c>
      <c r="K118" s="70">
        <v>1.215066828675577</v>
      </c>
      <c r="L118" s="70">
        <v>2.2346368715083798</v>
      </c>
      <c r="M118" s="70">
        <v>0</v>
      </c>
      <c r="N118" s="70">
        <v>2.1052631578947367</v>
      </c>
      <c r="O118" s="70">
        <v>4.3149946062567421</v>
      </c>
      <c r="P118" s="70">
        <v>4.3859649122807012</v>
      </c>
      <c r="Q118" s="70">
        <v>6.045949214026602</v>
      </c>
      <c r="R118" s="433">
        <v>3.5502958579881656</v>
      </c>
      <c r="S118" s="294"/>
      <c r="T118" s="271"/>
      <c r="U118" s="271"/>
      <c r="V118" s="271"/>
      <c r="W118" s="271"/>
      <c r="X118" s="271"/>
      <c r="Y118" s="271"/>
      <c r="Z118" s="271"/>
      <c r="AA118" s="271"/>
      <c r="AB118" s="271"/>
      <c r="AC118" s="271"/>
      <c r="AD118" s="271"/>
      <c r="AE118" s="271"/>
      <c r="AF118" s="271"/>
      <c r="AG118" s="271"/>
      <c r="AI118" s="187"/>
      <c r="AJ118" s="187"/>
      <c r="AK118" s="187"/>
      <c r="AL118" s="187"/>
      <c r="AM118" s="187"/>
      <c r="AN118" s="187"/>
      <c r="AO118" s="187"/>
      <c r="AP118" s="187"/>
      <c r="AQ118" s="187"/>
      <c r="AR118" s="187"/>
      <c r="AS118" s="187"/>
      <c r="AT118" s="187"/>
      <c r="AU118" s="187"/>
      <c r="AV118" s="187"/>
      <c r="AW118" s="187"/>
      <c r="AX118" s="187"/>
    </row>
    <row r="119" spans="1:50">
      <c r="A119" s="68" t="s">
        <v>103</v>
      </c>
      <c r="B119" s="70">
        <v>3.0186608122941823</v>
      </c>
      <c r="C119" s="70">
        <v>2.2434099831744252</v>
      </c>
      <c r="D119" s="70">
        <v>1.6825574873808187</v>
      </c>
      <c r="E119" s="70">
        <v>2.8856243441762852</v>
      </c>
      <c r="F119" s="70">
        <v>1.332267519317879</v>
      </c>
      <c r="G119" s="70">
        <v>1.6207455429497568</v>
      </c>
      <c r="H119" s="70">
        <v>3.9303761931499155</v>
      </c>
      <c r="I119" s="70">
        <v>4.7306176084099869</v>
      </c>
      <c r="J119" s="70">
        <v>2.7078256160303273</v>
      </c>
      <c r="K119" s="70">
        <v>2.6816840976133012</v>
      </c>
      <c r="L119" s="70">
        <v>2.5680534155110424</v>
      </c>
      <c r="M119" s="70">
        <v>2.2189349112426036</v>
      </c>
      <c r="N119" s="70">
        <v>1.9356399709654004</v>
      </c>
      <c r="O119" s="70">
        <v>2.7617373838814965</v>
      </c>
      <c r="P119" s="70">
        <v>2.7513756878439217</v>
      </c>
      <c r="Q119" s="70">
        <v>2.5759917568263782</v>
      </c>
      <c r="R119" s="433">
        <v>1.3044612575006522</v>
      </c>
      <c r="S119" s="294"/>
      <c r="T119" s="271"/>
      <c r="U119" s="271"/>
      <c r="V119" s="271"/>
      <c r="W119" s="271"/>
      <c r="X119" s="271"/>
      <c r="Y119" s="271"/>
      <c r="Z119" s="271"/>
      <c r="AA119" s="271"/>
      <c r="AB119" s="271"/>
      <c r="AC119" s="271"/>
      <c r="AD119" s="271"/>
      <c r="AE119" s="271"/>
      <c r="AF119" s="271"/>
      <c r="AG119" s="271"/>
      <c r="AI119" s="187"/>
      <c r="AJ119" s="187"/>
      <c r="AK119" s="187"/>
      <c r="AL119" s="187"/>
      <c r="AM119" s="187"/>
      <c r="AN119" s="187"/>
      <c r="AO119" s="187"/>
      <c r="AP119" s="187"/>
      <c r="AQ119" s="187"/>
      <c r="AR119" s="187"/>
      <c r="AS119" s="187"/>
      <c r="AT119" s="187"/>
      <c r="AU119" s="187"/>
      <c r="AV119" s="187"/>
      <c r="AW119" s="187"/>
      <c r="AX119" s="187"/>
    </row>
    <row r="120" spans="1:50">
      <c r="A120" s="68" t="s">
        <v>104</v>
      </c>
      <c r="B120" s="70">
        <v>1.873536299765808</v>
      </c>
      <c r="C120" s="70">
        <v>4.2533081285444236</v>
      </c>
      <c r="D120" s="70">
        <v>4.2533081285444236</v>
      </c>
      <c r="E120" s="70">
        <v>3.3254156769596199</v>
      </c>
      <c r="F120" s="70">
        <v>2.398081534772182</v>
      </c>
      <c r="G120" s="70">
        <v>4.1570438799076213</v>
      </c>
      <c r="H120" s="70">
        <v>3.6958817317845827</v>
      </c>
      <c r="I120" s="70">
        <v>1.9493177387914229</v>
      </c>
      <c r="J120" s="70">
        <v>1.4771048744460857</v>
      </c>
      <c r="K120" s="70">
        <v>2.4863252113376428</v>
      </c>
      <c r="L120" s="70">
        <v>2.5012506253126561</v>
      </c>
      <c r="M120" s="70">
        <v>3.0918727915194344</v>
      </c>
      <c r="N120" s="70">
        <v>3.1124944419742104</v>
      </c>
      <c r="O120" s="70">
        <v>1.3630168105406633</v>
      </c>
      <c r="P120" s="70">
        <v>2.7894002789400276</v>
      </c>
      <c r="Q120" s="70">
        <v>2.4366471734892787</v>
      </c>
      <c r="R120" s="433">
        <v>1.9598236158745712</v>
      </c>
      <c r="S120" s="294"/>
      <c r="T120" s="271"/>
      <c r="U120" s="271"/>
      <c r="V120" s="271"/>
      <c r="W120" s="271"/>
      <c r="X120" s="271"/>
      <c r="Y120" s="271"/>
      <c r="Z120" s="271"/>
      <c r="AA120" s="271"/>
      <c r="AB120" s="271"/>
      <c r="AC120" s="271"/>
      <c r="AD120" s="271"/>
      <c r="AE120" s="271"/>
      <c r="AF120" s="271"/>
      <c r="AG120" s="271"/>
      <c r="AI120" s="187"/>
      <c r="AJ120" s="187"/>
      <c r="AK120" s="187"/>
      <c r="AL120" s="187"/>
      <c r="AM120" s="187"/>
      <c r="AN120" s="187"/>
      <c r="AO120" s="187"/>
      <c r="AP120" s="187"/>
      <c r="AQ120" s="187"/>
      <c r="AR120" s="187"/>
      <c r="AS120" s="187"/>
      <c r="AT120" s="187"/>
      <c r="AU120" s="187"/>
      <c r="AV120" s="187"/>
      <c r="AW120" s="187"/>
      <c r="AX120" s="187"/>
    </row>
    <row r="121" spans="1:50">
      <c r="A121" s="68" t="s">
        <v>105</v>
      </c>
      <c r="B121" s="70">
        <v>7.0175438596491233</v>
      </c>
      <c r="C121" s="70">
        <v>3.5523978685612789</v>
      </c>
      <c r="D121" s="70">
        <v>3.5523978685612789</v>
      </c>
      <c r="E121" s="70">
        <v>3.6166365280289328</v>
      </c>
      <c r="F121" s="70">
        <v>6.0483870967741931</v>
      </c>
      <c r="G121" s="70">
        <v>10.040160642570282</v>
      </c>
      <c r="H121" s="70">
        <v>2.1645021645021645</v>
      </c>
      <c r="I121" s="70">
        <v>2.2988505747126435</v>
      </c>
      <c r="J121" s="70">
        <v>3.8314176245210727</v>
      </c>
      <c r="K121" s="70">
        <v>0</v>
      </c>
      <c r="L121" s="70">
        <v>3.8240917782026767</v>
      </c>
      <c r="M121" s="70">
        <v>0</v>
      </c>
      <c r="N121" s="70">
        <v>0</v>
      </c>
      <c r="O121" s="70">
        <v>3.6036036036036037</v>
      </c>
      <c r="P121" s="70">
        <v>9.1074681238615671</v>
      </c>
      <c r="Q121" s="70">
        <v>1.8726591760299625</v>
      </c>
      <c r="R121" s="433">
        <v>0</v>
      </c>
      <c r="S121" s="294"/>
      <c r="T121" s="271"/>
      <c r="U121" s="271"/>
      <c r="V121" s="271"/>
      <c r="W121" s="271"/>
      <c r="X121" s="271"/>
      <c r="Y121" s="271"/>
      <c r="Z121" s="271"/>
      <c r="AA121" s="271"/>
      <c r="AB121" s="271"/>
      <c r="AC121" s="271"/>
      <c r="AD121" s="271"/>
      <c r="AE121" s="271"/>
      <c r="AF121" s="271"/>
      <c r="AG121" s="271"/>
      <c r="AI121" s="187"/>
      <c r="AJ121" s="187"/>
      <c r="AK121" s="187"/>
      <c r="AL121" s="187"/>
      <c r="AM121" s="187"/>
      <c r="AN121" s="187"/>
      <c r="AO121" s="187"/>
      <c r="AP121" s="187"/>
      <c r="AQ121" s="187"/>
      <c r="AR121" s="187"/>
      <c r="AS121" s="187"/>
      <c r="AT121" s="187"/>
      <c r="AU121" s="187"/>
      <c r="AV121" s="187"/>
      <c r="AW121" s="187"/>
      <c r="AX121" s="187"/>
    </row>
    <row r="122" spans="1:50">
      <c r="A122" s="68" t="s">
        <v>106</v>
      </c>
      <c r="B122" s="70">
        <v>3.3875338753387534</v>
      </c>
      <c r="C122" s="70">
        <v>0.64766839378238339</v>
      </c>
      <c r="D122" s="70">
        <v>1.9430051813471503</v>
      </c>
      <c r="E122" s="70">
        <v>2.677376171352075</v>
      </c>
      <c r="F122" s="70">
        <v>3.8860103626943006</v>
      </c>
      <c r="G122" s="70">
        <v>2.0161290322580645</v>
      </c>
      <c r="H122" s="70">
        <v>6.934812760055479</v>
      </c>
      <c r="I122" s="70">
        <v>3.2829940906106372</v>
      </c>
      <c r="J122" s="70">
        <v>2.4645717806531118</v>
      </c>
      <c r="K122" s="70">
        <v>1.9815059445178336</v>
      </c>
      <c r="L122" s="70">
        <v>2.5493945188017846</v>
      </c>
      <c r="M122" s="70">
        <v>5.8207217694994187</v>
      </c>
      <c r="N122" s="70">
        <v>0.56947608200455579</v>
      </c>
      <c r="O122" s="70">
        <v>1.2048192771084338</v>
      </c>
      <c r="P122" s="70">
        <v>4.0579710144927539</v>
      </c>
      <c r="Q122" s="70">
        <v>0.60716454159077116</v>
      </c>
      <c r="R122" s="433">
        <v>1.946787800129786</v>
      </c>
      <c r="S122" s="294"/>
      <c r="T122" s="271"/>
      <c r="U122" s="271"/>
      <c r="V122" s="271"/>
      <c r="W122" s="271"/>
      <c r="X122" s="271"/>
      <c r="Y122" s="271"/>
      <c r="Z122" s="271"/>
      <c r="AA122" s="271"/>
      <c r="AB122" s="271"/>
      <c r="AC122" s="271"/>
      <c r="AD122" s="271"/>
      <c r="AE122" s="271"/>
      <c r="AF122" s="271"/>
      <c r="AG122" s="271"/>
      <c r="AI122" s="187"/>
      <c r="AJ122" s="187"/>
      <c r="AK122" s="187"/>
      <c r="AL122" s="187"/>
      <c r="AM122" s="187"/>
      <c r="AN122" s="187"/>
      <c r="AO122" s="187"/>
      <c r="AP122" s="187"/>
      <c r="AQ122" s="187"/>
      <c r="AR122" s="187"/>
      <c r="AS122" s="187"/>
      <c r="AT122" s="187"/>
      <c r="AU122" s="187"/>
      <c r="AV122" s="187"/>
      <c r="AW122" s="187"/>
      <c r="AX122" s="187"/>
    </row>
    <row r="123" spans="1:50">
      <c r="A123" s="68" t="s">
        <v>107</v>
      </c>
      <c r="B123" s="70">
        <v>2.0366598778004072</v>
      </c>
      <c r="C123" s="70">
        <v>7.009345794392523</v>
      </c>
      <c r="D123" s="70">
        <v>4.6728971962616823</v>
      </c>
      <c r="E123" s="70">
        <v>2.4813895781637716</v>
      </c>
      <c r="F123" s="70">
        <v>0</v>
      </c>
      <c r="G123" s="70">
        <v>2.5252525252525255</v>
      </c>
      <c r="H123" s="70">
        <v>6.0606060606060606</v>
      </c>
      <c r="I123" s="70">
        <v>8.9820359281437128</v>
      </c>
      <c r="J123" s="70">
        <v>2.5062656641604009</v>
      </c>
      <c r="K123" s="70">
        <v>2.9325513196480939</v>
      </c>
      <c r="L123" s="70">
        <v>7.5376884422110546</v>
      </c>
      <c r="M123" s="70">
        <v>7.3529411764705879</v>
      </c>
      <c r="N123" s="70">
        <v>4.4247787610619467</v>
      </c>
      <c r="O123" s="70">
        <v>4.6296296296296298</v>
      </c>
      <c r="P123" s="70">
        <v>4.6296296296296298</v>
      </c>
      <c r="Q123" s="70">
        <v>4.5977011494252871</v>
      </c>
      <c r="R123" s="433">
        <v>4.7732696897374707</v>
      </c>
      <c r="T123" s="271"/>
      <c r="U123" s="271"/>
      <c r="V123" s="271"/>
      <c r="W123" s="271"/>
      <c r="X123" s="271"/>
      <c r="Y123" s="271"/>
      <c r="Z123" s="271"/>
      <c r="AA123" s="271"/>
      <c r="AB123" s="271"/>
      <c r="AC123" s="271"/>
      <c r="AD123" s="271"/>
      <c r="AE123" s="271"/>
      <c r="AF123" s="271"/>
      <c r="AG123" s="271"/>
      <c r="AI123" s="187"/>
      <c r="AJ123" s="187"/>
      <c r="AK123" s="187"/>
      <c r="AL123" s="187"/>
      <c r="AM123" s="187"/>
      <c r="AN123" s="187"/>
      <c r="AO123" s="187"/>
      <c r="AP123" s="187"/>
      <c r="AQ123" s="187"/>
      <c r="AR123" s="187"/>
      <c r="AS123" s="187"/>
      <c r="AT123" s="187"/>
      <c r="AU123" s="187"/>
      <c r="AV123" s="187"/>
      <c r="AW123" s="187"/>
      <c r="AX123" s="187"/>
    </row>
    <row r="124" spans="1:50">
      <c r="A124" s="68" t="s">
        <v>108</v>
      </c>
      <c r="B124" s="70">
        <v>2.7144408251900107</v>
      </c>
      <c r="C124" s="70">
        <v>3.7141846480367882</v>
      </c>
      <c r="D124" s="70">
        <v>1.7686593562079944</v>
      </c>
      <c r="E124" s="70">
        <v>2.8782155063860406</v>
      </c>
      <c r="F124" s="70">
        <v>2.8922631959508314</v>
      </c>
      <c r="G124" s="70">
        <v>2.3037391458444092</v>
      </c>
      <c r="H124" s="70">
        <v>3.7495313085864268</v>
      </c>
      <c r="I124" s="70">
        <v>2.4783147459727384</v>
      </c>
      <c r="J124" s="70">
        <v>2.9693170570768723</v>
      </c>
      <c r="K124" s="70">
        <v>1.8208905810296308</v>
      </c>
      <c r="L124" s="70">
        <v>1.7753389283408652</v>
      </c>
      <c r="M124" s="70">
        <v>2.466270129116495</v>
      </c>
      <c r="N124" s="70">
        <v>3.0039050765995796</v>
      </c>
      <c r="O124" s="70">
        <v>2.4509803921568629</v>
      </c>
      <c r="P124" s="70">
        <v>4.1916167664670656</v>
      </c>
      <c r="Q124" s="70">
        <v>3.1076218514883873</v>
      </c>
      <c r="R124" s="433">
        <v>2.4867374005305041</v>
      </c>
      <c r="T124" s="271"/>
      <c r="U124" s="271"/>
      <c r="V124" s="271"/>
      <c r="W124" s="271"/>
      <c r="X124" s="271"/>
      <c r="Y124" s="271"/>
      <c r="Z124" s="271"/>
      <c r="AA124" s="271"/>
      <c r="AB124" s="271"/>
      <c r="AC124" s="271"/>
      <c r="AD124" s="271"/>
      <c r="AE124" s="271"/>
      <c r="AF124" s="271"/>
      <c r="AG124" s="271"/>
      <c r="AI124" s="187"/>
      <c r="AJ124" s="187"/>
      <c r="AK124" s="187"/>
      <c r="AL124" s="187"/>
      <c r="AM124" s="187"/>
      <c r="AN124" s="187"/>
      <c r="AO124" s="187"/>
      <c r="AP124" s="187"/>
      <c r="AQ124" s="187"/>
      <c r="AR124" s="187"/>
      <c r="AS124" s="187"/>
      <c r="AT124" s="187"/>
      <c r="AU124" s="187"/>
      <c r="AV124" s="187"/>
      <c r="AW124" s="187"/>
      <c r="AX124" s="187"/>
    </row>
    <row r="125" spans="1:50">
      <c r="A125" s="68" t="s">
        <v>109</v>
      </c>
      <c r="B125" s="70">
        <v>0</v>
      </c>
      <c r="C125" s="70">
        <v>0</v>
      </c>
      <c r="D125" s="70">
        <v>6.1255742725880555</v>
      </c>
      <c r="E125" s="70">
        <v>4.8701298701298699</v>
      </c>
      <c r="F125" s="70">
        <v>6.4</v>
      </c>
      <c r="G125" s="70">
        <v>1.6920473773265652</v>
      </c>
      <c r="H125" s="70">
        <v>9.1407678244972583</v>
      </c>
      <c r="I125" s="70">
        <v>3.3783783783783785</v>
      </c>
      <c r="J125" s="70">
        <v>5.272407732864675</v>
      </c>
      <c r="K125" s="70">
        <v>8.4889643463497464</v>
      </c>
      <c r="L125" s="70">
        <v>1.6501650165016502</v>
      </c>
      <c r="M125" s="70">
        <v>0</v>
      </c>
      <c r="N125" s="70">
        <v>4.665629860031105</v>
      </c>
      <c r="O125" s="70">
        <v>4.5871559633027523</v>
      </c>
      <c r="P125" s="70">
        <v>4.7846889952153111</v>
      </c>
      <c r="Q125" s="70">
        <v>8.5324232081911262</v>
      </c>
      <c r="R125" s="433">
        <v>1.5974440894568689</v>
      </c>
      <c r="T125" s="271"/>
      <c r="U125" s="271"/>
      <c r="V125" s="271"/>
      <c r="W125" s="271"/>
      <c r="X125" s="271"/>
      <c r="Y125" s="271"/>
      <c r="Z125" s="271"/>
      <c r="AA125" s="271"/>
      <c r="AB125" s="271"/>
      <c r="AC125" s="271"/>
      <c r="AD125" s="271"/>
      <c r="AE125" s="271"/>
      <c r="AF125" s="271"/>
      <c r="AG125" s="271"/>
      <c r="AI125" s="187"/>
      <c r="AJ125" s="187"/>
      <c r="AK125" s="187"/>
      <c r="AL125" s="187"/>
      <c r="AM125" s="187"/>
      <c r="AN125" s="187"/>
      <c r="AO125" s="187"/>
      <c r="AP125" s="187"/>
      <c r="AQ125" s="187"/>
      <c r="AR125" s="187"/>
      <c r="AS125" s="187"/>
      <c r="AT125" s="187"/>
      <c r="AU125" s="187"/>
      <c r="AV125" s="187"/>
      <c r="AW125" s="187"/>
      <c r="AX125" s="187"/>
    </row>
    <row r="126" spans="1:50">
      <c r="A126" s="17" t="s">
        <v>110</v>
      </c>
      <c r="B126" s="19">
        <v>5.3806833467850419</v>
      </c>
      <c r="C126" s="19">
        <v>2.4875621890547261</v>
      </c>
      <c r="D126" s="19">
        <v>3.8695411829740189</v>
      </c>
      <c r="E126" s="19">
        <v>4.3872477332553377</v>
      </c>
      <c r="F126" s="19">
        <v>3.2023289665211063</v>
      </c>
      <c r="G126" s="19">
        <v>2.7581979773214833</v>
      </c>
      <c r="H126" s="19">
        <v>2.4353120243531206</v>
      </c>
      <c r="I126" s="19">
        <v>3.3434650455927053</v>
      </c>
      <c r="J126" s="19">
        <v>3.1810294968189705</v>
      </c>
      <c r="K126" s="19">
        <v>2.3398654577361802</v>
      </c>
      <c r="L126" s="19">
        <v>5.2310374891020057</v>
      </c>
      <c r="M126" s="19">
        <v>1.8706574024585783</v>
      </c>
      <c r="N126" s="19">
        <v>1.0678056593699945</v>
      </c>
      <c r="O126" s="19">
        <v>1.8751674256630055</v>
      </c>
      <c r="P126" s="19">
        <v>2.9162248144220575</v>
      </c>
      <c r="Q126" s="19">
        <v>2.6954177897574128</v>
      </c>
      <c r="R126" s="118">
        <v>2.4861878453038671</v>
      </c>
      <c r="T126" s="271"/>
      <c r="U126" s="271"/>
      <c r="V126" s="271"/>
      <c r="W126" s="271"/>
      <c r="X126" s="271"/>
      <c r="Y126" s="271"/>
      <c r="Z126" s="271"/>
      <c r="AA126" s="271"/>
      <c r="AB126" s="271"/>
      <c r="AC126" s="271"/>
      <c r="AD126" s="271"/>
      <c r="AE126" s="271"/>
      <c r="AF126" s="271"/>
      <c r="AG126" s="271"/>
      <c r="AI126" s="187"/>
      <c r="AJ126" s="187"/>
      <c r="AK126" s="187"/>
      <c r="AL126" s="187"/>
      <c r="AM126" s="187"/>
      <c r="AN126" s="187"/>
      <c r="AO126" s="187"/>
      <c r="AP126" s="187"/>
      <c r="AQ126" s="187"/>
      <c r="AR126" s="187"/>
      <c r="AS126" s="187"/>
      <c r="AT126" s="187"/>
      <c r="AU126" s="187"/>
      <c r="AV126" s="187"/>
      <c r="AW126" s="187"/>
      <c r="AX126" s="187"/>
    </row>
    <row r="127" spans="1:50">
      <c r="A127" s="500" t="s">
        <v>540</v>
      </c>
    </row>
    <row r="128" spans="1:50">
      <c r="A128" s="552" t="s">
        <v>574</v>
      </c>
    </row>
    <row r="129" spans="1:1">
      <c r="A129" s="56"/>
    </row>
  </sheetData>
  <mergeCells count="2">
    <mergeCell ref="A5:R5"/>
    <mergeCell ref="A70:R70"/>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49" fitToHeight="2" orientation="landscape" r:id="rId1"/>
  <headerFooter>
    <oddFooter>&amp;L&amp;"Arial,Regular"&amp;8&amp;K01+023Fetal and Infant Deaths 2012&amp;R&amp;"Arial,Regular"&amp;8&amp;K01+022Page &amp;P of &amp;N</oddFooter>
  </headerFooter>
  <rowBreaks count="1" manualBreakCount="1">
    <brk id="68" max="17"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I130"/>
  <sheetViews>
    <sheetView zoomScaleNormal="100" workbookViewId="0">
      <pane ySplit="3" topLeftCell="A4" activePane="bottomLeft" state="frozen"/>
      <selection activeCell="F28" sqref="F28"/>
      <selection pane="bottomLeft" activeCell="A3" sqref="A3"/>
    </sheetView>
  </sheetViews>
  <sheetFormatPr defaultRowHeight="15"/>
  <cols>
    <col min="1" max="1" width="21.7109375" style="58" customWidth="1"/>
    <col min="2" max="17" width="8.28515625" style="58" customWidth="1"/>
    <col min="18" max="18" width="8.28515625" style="408" customWidth="1"/>
    <col min="19" max="16384" width="9.140625" style="58"/>
  </cols>
  <sheetData>
    <row r="1" spans="1:35" s="153" customFormat="1">
      <c r="A1" s="115" t="s">
        <v>199</v>
      </c>
      <c r="B1" s="115" t="s">
        <v>135</v>
      </c>
      <c r="C1" s="115" t="s">
        <v>214</v>
      </c>
      <c r="E1" s="83"/>
      <c r="F1" s="115"/>
      <c r="G1" s="116"/>
    </row>
    <row r="2" spans="1:35" s="5" customFormat="1" ht="9" customHeight="1">
      <c r="A2" s="81"/>
      <c r="B2" s="82"/>
      <c r="C2" s="83"/>
      <c r="D2" s="83"/>
      <c r="E2" s="83"/>
      <c r="F2" s="83"/>
      <c r="R2" s="153"/>
    </row>
    <row r="3" spans="1:35" s="5" customFormat="1" ht="20.25">
      <c r="A3" s="4" t="s">
        <v>197</v>
      </c>
      <c r="R3" s="153"/>
    </row>
    <row r="4" spans="1:35" s="12" customFormat="1" ht="12.75"/>
    <row r="5" spans="1:35" s="12" customFormat="1" ht="31.5" customHeight="1">
      <c r="A5" s="626" t="str">
        <f>Contents!E12</f>
        <v xml:space="preserve">Table 8: Number of post-neonatal deaths, by sex, ethnic group, maternal age group, deprivation quintile of residence, gestational age, birthweight and district health board, 1996−2012
</v>
      </c>
      <c r="B5" s="626"/>
      <c r="C5" s="626"/>
      <c r="D5" s="626"/>
      <c r="E5" s="626"/>
      <c r="F5" s="626"/>
      <c r="G5" s="626"/>
      <c r="H5" s="626"/>
      <c r="I5" s="626"/>
      <c r="J5" s="626"/>
      <c r="K5" s="626"/>
      <c r="L5" s="626"/>
      <c r="M5" s="626"/>
      <c r="N5" s="626"/>
      <c r="O5" s="626"/>
      <c r="P5" s="626"/>
      <c r="Q5" s="626"/>
      <c r="R5" s="626"/>
    </row>
    <row r="6" spans="1:35">
      <c r="A6" s="11" t="s">
        <v>74</v>
      </c>
      <c r="B6" s="62">
        <v>1996</v>
      </c>
      <c r="C6" s="62">
        <v>1997</v>
      </c>
      <c r="D6" s="62">
        <v>1998</v>
      </c>
      <c r="E6" s="62">
        <v>1999</v>
      </c>
      <c r="F6" s="62">
        <v>2000</v>
      </c>
      <c r="G6" s="62">
        <v>2001</v>
      </c>
      <c r="H6" s="62">
        <v>2002</v>
      </c>
      <c r="I6" s="62">
        <v>2003</v>
      </c>
      <c r="J6" s="62">
        <v>2004</v>
      </c>
      <c r="K6" s="62">
        <v>2005</v>
      </c>
      <c r="L6" s="62">
        <v>2006</v>
      </c>
      <c r="M6" s="62">
        <v>2007</v>
      </c>
      <c r="N6" s="62">
        <v>2008</v>
      </c>
      <c r="O6" s="62">
        <v>2009</v>
      </c>
      <c r="P6" s="62">
        <v>2010</v>
      </c>
      <c r="Q6" s="62">
        <v>2011</v>
      </c>
      <c r="R6" s="410">
        <v>2012</v>
      </c>
      <c r="S6" s="56"/>
    </row>
    <row r="7" spans="1:35">
      <c r="A7" s="69" t="s">
        <v>117</v>
      </c>
      <c r="B7" s="69"/>
      <c r="C7" s="69"/>
      <c r="D7" s="69"/>
      <c r="E7" s="69"/>
      <c r="F7" s="69"/>
      <c r="G7" s="69"/>
      <c r="H7" s="69"/>
      <c r="I7" s="69"/>
      <c r="J7" s="69"/>
      <c r="K7" s="69"/>
      <c r="L7" s="69"/>
      <c r="M7" s="69"/>
      <c r="N7" s="69"/>
      <c r="O7" s="69"/>
      <c r="P7" s="69"/>
      <c r="Q7" s="69"/>
      <c r="R7" s="170"/>
    </row>
    <row r="8" spans="1:35">
      <c r="A8" s="59" t="s">
        <v>48</v>
      </c>
      <c r="B8" s="59">
        <v>194</v>
      </c>
      <c r="C8" s="59">
        <v>182</v>
      </c>
      <c r="D8" s="59">
        <v>137</v>
      </c>
      <c r="E8" s="59">
        <v>153</v>
      </c>
      <c r="F8" s="59">
        <v>143</v>
      </c>
      <c r="G8" s="59">
        <v>145</v>
      </c>
      <c r="H8" s="59">
        <v>116</v>
      </c>
      <c r="I8" s="59">
        <v>120</v>
      </c>
      <c r="J8" s="59">
        <v>149</v>
      </c>
      <c r="K8" s="59">
        <v>111</v>
      </c>
      <c r="L8" s="59">
        <v>143</v>
      </c>
      <c r="M8" s="59">
        <v>146</v>
      </c>
      <c r="N8" s="59">
        <v>136</v>
      </c>
      <c r="O8" s="59">
        <v>135</v>
      </c>
      <c r="P8" s="59">
        <v>126</v>
      </c>
      <c r="Q8" s="59">
        <v>125</v>
      </c>
      <c r="R8" s="77">
        <v>100</v>
      </c>
      <c r="S8" s="294"/>
    </row>
    <row r="9" spans="1:35">
      <c r="A9" s="69" t="s">
        <v>75</v>
      </c>
      <c r="B9" s="69"/>
      <c r="C9" s="69"/>
      <c r="D9" s="69"/>
      <c r="E9" s="69"/>
      <c r="F9" s="69"/>
      <c r="G9" s="69"/>
      <c r="H9" s="69"/>
      <c r="I9" s="69"/>
      <c r="J9" s="69"/>
      <c r="K9" s="69"/>
      <c r="L9" s="69"/>
      <c r="M9" s="69"/>
      <c r="N9" s="69"/>
      <c r="O9" s="69"/>
      <c r="P9" s="69"/>
      <c r="Q9" s="69"/>
      <c r="R9" s="170"/>
      <c r="S9" s="428"/>
      <c r="T9" s="547"/>
      <c r="U9" s="547"/>
      <c r="V9" s="547"/>
      <c r="W9" s="547"/>
      <c r="X9" s="547"/>
      <c r="Y9" s="547"/>
      <c r="Z9" s="547"/>
      <c r="AA9" s="547"/>
      <c r="AB9" s="547"/>
      <c r="AC9" s="547"/>
      <c r="AD9" s="547"/>
      <c r="AE9" s="547"/>
      <c r="AF9" s="547"/>
      <c r="AG9" s="547"/>
      <c r="AH9" s="547"/>
      <c r="AI9" s="547"/>
    </row>
    <row r="10" spans="1:35">
      <c r="A10" s="68" t="s">
        <v>76</v>
      </c>
      <c r="B10" s="106">
        <v>104</v>
      </c>
      <c r="C10" s="106">
        <v>107</v>
      </c>
      <c r="D10" s="106">
        <v>89</v>
      </c>
      <c r="E10" s="106">
        <v>96</v>
      </c>
      <c r="F10" s="106">
        <v>85</v>
      </c>
      <c r="G10" s="106">
        <v>96</v>
      </c>
      <c r="H10" s="106">
        <v>59</v>
      </c>
      <c r="I10" s="106">
        <v>74</v>
      </c>
      <c r="J10" s="106">
        <v>78</v>
      </c>
      <c r="K10" s="106">
        <v>62</v>
      </c>
      <c r="L10" s="106">
        <v>88</v>
      </c>
      <c r="M10" s="106">
        <v>86</v>
      </c>
      <c r="N10" s="106">
        <v>79</v>
      </c>
      <c r="O10" s="106">
        <v>77</v>
      </c>
      <c r="P10" s="106">
        <v>72</v>
      </c>
      <c r="Q10" s="106">
        <v>77</v>
      </c>
      <c r="R10" s="106">
        <v>60</v>
      </c>
      <c r="S10" s="294"/>
    </row>
    <row r="11" spans="1:35">
      <c r="A11" s="68" t="s">
        <v>77</v>
      </c>
      <c r="B11" s="106">
        <v>90</v>
      </c>
      <c r="C11" s="106">
        <v>75</v>
      </c>
      <c r="D11" s="106">
        <v>48</v>
      </c>
      <c r="E11" s="106">
        <v>57</v>
      </c>
      <c r="F11" s="106">
        <v>58</v>
      </c>
      <c r="G11" s="106">
        <v>49</v>
      </c>
      <c r="H11" s="106">
        <v>57</v>
      </c>
      <c r="I11" s="106">
        <v>46</v>
      </c>
      <c r="J11" s="106">
        <v>71</v>
      </c>
      <c r="K11" s="106">
        <v>49</v>
      </c>
      <c r="L11" s="106">
        <v>55</v>
      </c>
      <c r="M11" s="106">
        <v>60</v>
      </c>
      <c r="N11" s="106">
        <v>57</v>
      </c>
      <c r="O11" s="106">
        <v>58</v>
      </c>
      <c r="P11" s="106">
        <v>54</v>
      </c>
      <c r="Q11" s="106">
        <v>48</v>
      </c>
      <c r="R11" s="106">
        <v>40</v>
      </c>
      <c r="S11" s="294"/>
    </row>
    <row r="12" spans="1:35">
      <c r="A12" s="69" t="s">
        <v>79</v>
      </c>
      <c r="B12" s="69"/>
      <c r="C12" s="170"/>
      <c r="D12" s="170"/>
      <c r="E12" s="170"/>
      <c r="F12" s="170"/>
      <c r="G12" s="170"/>
      <c r="H12" s="170"/>
      <c r="I12" s="170"/>
      <c r="J12" s="170"/>
      <c r="K12" s="170"/>
      <c r="L12" s="170"/>
      <c r="M12" s="170"/>
      <c r="N12" s="170"/>
      <c r="O12" s="170"/>
      <c r="P12" s="170"/>
      <c r="Q12" s="170"/>
      <c r="R12" s="170"/>
      <c r="S12" s="428"/>
    </row>
    <row r="13" spans="1:35">
      <c r="A13" s="68" t="s">
        <v>80</v>
      </c>
      <c r="B13" s="106">
        <v>107</v>
      </c>
      <c r="C13" s="106">
        <v>98</v>
      </c>
      <c r="D13" s="106">
        <v>63</v>
      </c>
      <c r="E13" s="106">
        <v>80</v>
      </c>
      <c r="F13" s="106">
        <v>75</v>
      </c>
      <c r="G13" s="106">
        <v>75</v>
      </c>
      <c r="H13" s="106">
        <v>54</v>
      </c>
      <c r="I13" s="106">
        <v>63</v>
      </c>
      <c r="J13" s="106">
        <v>76</v>
      </c>
      <c r="K13" s="106">
        <v>57</v>
      </c>
      <c r="L13" s="106">
        <v>68</v>
      </c>
      <c r="M13" s="106">
        <v>73</v>
      </c>
      <c r="N13" s="106">
        <v>66</v>
      </c>
      <c r="O13" s="106">
        <v>66</v>
      </c>
      <c r="P13" s="106">
        <v>64</v>
      </c>
      <c r="Q13" s="106">
        <v>67</v>
      </c>
      <c r="R13" s="106">
        <v>44</v>
      </c>
      <c r="S13" s="546"/>
    </row>
    <row r="14" spans="1:35">
      <c r="A14" s="68" t="s">
        <v>403</v>
      </c>
      <c r="B14" s="106">
        <v>23</v>
      </c>
      <c r="C14" s="106">
        <v>21</v>
      </c>
      <c r="D14" s="106">
        <v>18</v>
      </c>
      <c r="E14" s="106">
        <v>22</v>
      </c>
      <c r="F14" s="106">
        <v>22</v>
      </c>
      <c r="G14" s="106">
        <v>20</v>
      </c>
      <c r="H14" s="106">
        <v>20</v>
      </c>
      <c r="I14" s="106">
        <v>11</v>
      </c>
      <c r="J14" s="106">
        <v>24</v>
      </c>
      <c r="K14" s="106">
        <v>14</v>
      </c>
      <c r="L14" s="106">
        <v>23</v>
      </c>
      <c r="M14" s="106">
        <v>23</v>
      </c>
      <c r="N14" s="106">
        <v>17</v>
      </c>
      <c r="O14" s="106">
        <v>18</v>
      </c>
      <c r="P14" s="106">
        <v>17</v>
      </c>
      <c r="Q14" s="106">
        <v>22</v>
      </c>
      <c r="R14" s="106">
        <v>15</v>
      </c>
      <c r="S14" s="546"/>
    </row>
    <row r="15" spans="1:35" s="531" customFormat="1">
      <c r="A15" s="532" t="s">
        <v>551</v>
      </c>
      <c r="B15" s="106">
        <v>6</v>
      </c>
      <c r="C15" s="106">
        <v>9</v>
      </c>
      <c r="D15" s="106">
        <v>4</v>
      </c>
      <c r="E15" s="106">
        <v>5</v>
      </c>
      <c r="F15" s="106">
        <v>5</v>
      </c>
      <c r="G15" s="106">
        <v>6</v>
      </c>
      <c r="H15" s="106">
        <v>4</v>
      </c>
      <c r="I15" s="106">
        <v>8</v>
      </c>
      <c r="J15" s="106">
        <v>5</v>
      </c>
      <c r="K15" s="106">
        <v>6</v>
      </c>
      <c r="L15" s="106">
        <v>7</v>
      </c>
      <c r="M15" s="106">
        <v>3</v>
      </c>
      <c r="N15" s="106">
        <v>5</v>
      </c>
      <c r="O15" s="106">
        <v>6</v>
      </c>
      <c r="P15" s="106">
        <v>3</v>
      </c>
      <c r="Q15" s="106">
        <v>5</v>
      </c>
      <c r="R15" s="106">
        <v>4</v>
      </c>
      <c r="S15" s="546"/>
    </row>
    <row r="16" spans="1:35">
      <c r="A16" s="532" t="s">
        <v>552</v>
      </c>
      <c r="B16" s="106">
        <v>58</v>
      </c>
      <c r="C16" s="106">
        <v>54</v>
      </c>
      <c r="D16" s="106">
        <v>52</v>
      </c>
      <c r="E16" s="106">
        <v>46</v>
      </c>
      <c r="F16" s="106">
        <v>41</v>
      </c>
      <c r="G16" s="106">
        <v>44</v>
      </c>
      <c r="H16" s="106">
        <v>38</v>
      </c>
      <c r="I16" s="106">
        <v>38</v>
      </c>
      <c r="J16" s="106">
        <v>44</v>
      </c>
      <c r="K16" s="106">
        <v>34</v>
      </c>
      <c r="L16" s="106">
        <v>45</v>
      </c>
      <c r="M16" s="106">
        <v>47</v>
      </c>
      <c r="N16" s="106">
        <v>48</v>
      </c>
      <c r="O16" s="106">
        <v>45</v>
      </c>
      <c r="P16" s="106">
        <v>42</v>
      </c>
      <c r="Q16" s="106">
        <v>31</v>
      </c>
      <c r="R16" s="106">
        <v>37</v>
      </c>
      <c r="S16" s="546"/>
    </row>
    <row r="17" spans="1:35">
      <c r="A17" s="69" t="s">
        <v>187</v>
      </c>
      <c r="B17" s="69"/>
      <c r="C17" s="69"/>
      <c r="D17" s="69"/>
      <c r="E17" s="69"/>
      <c r="F17" s="69"/>
      <c r="G17" s="69"/>
      <c r="H17" s="69"/>
      <c r="I17" s="69"/>
      <c r="J17" s="69"/>
      <c r="K17" s="69"/>
      <c r="L17" s="69"/>
      <c r="M17" s="69"/>
      <c r="N17" s="69"/>
      <c r="O17" s="69"/>
      <c r="P17" s="69"/>
      <c r="Q17" s="69"/>
      <c r="R17" s="170"/>
      <c r="S17" s="428"/>
    </row>
    <row r="18" spans="1:35">
      <c r="A18" s="68" t="s">
        <v>82</v>
      </c>
      <c r="B18" s="106">
        <v>35</v>
      </c>
      <c r="C18" s="106">
        <v>24</v>
      </c>
      <c r="D18" s="106">
        <v>23</v>
      </c>
      <c r="E18" s="106">
        <v>26</v>
      </c>
      <c r="F18" s="106">
        <v>22</v>
      </c>
      <c r="G18" s="106">
        <v>24</v>
      </c>
      <c r="H18" s="106">
        <v>15</v>
      </c>
      <c r="I18" s="106">
        <v>13</v>
      </c>
      <c r="J18" s="106">
        <v>18</v>
      </c>
      <c r="K18" s="106">
        <v>22</v>
      </c>
      <c r="L18" s="106">
        <v>21</v>
      </c>
      <c r="M18" s="106">
        <v>23</v>
      </c>
      <c r="N18" s="106">
        <v>25</v>
      </c>
      <c r="O18" s="106">
        <v>25</v>
      </c>
      <c r="P18" s="106">
        <v>22</v>
      </c>
      <c r="Q18" s="106">
        <v>12</v>
      </c>
      <c r="R18" s="106">
        <v>14</v>
      </c>
      <c r="S18" s="546"/>
      <c r="T18" s="546"/>
      <c r="U18" s="546"/>
      <c r="V18" s="546"/>
      <c r="W18" s="546"/>
      <c r="X18" s="546"/>
      <c r="Y18" s="546"/>
      <c r="Z18" s="546"/>
      <c r="AA18" s="546"/>
      <c r="AB18" s="546"/>
      <c r="AC18" s="546"/>
      <c r="AD18" s="546"/>
      <c r="AE18" s="546"/>
      <c r="AF18" s="546"/>
      <c r="AG18" s="546"/>
      <c r="AH18" s="546"/>
      <c r="AI18" s="546"/>
    </row>
    <row r="19" spans="1:35">
      <c r="A19" s="68" t="s">
        <v>83</v>
      </c>
      <c r="B19" s="106">
        <v>59</v>
      </c>
      <c r="C19" s="106">
        <v>52</v>
      </c>
      <c r="D19" s="106">
        <v>37</v>
      </c>
      <c r="E19" s="106">
        <v>52</v>
      </c>
      <c r="F19" s="106">
        <v>51</v>
      </c>
      <c r="G19" s="106">
        <v>31</v>
      </c>
      <c r="H19" s="106">
        <v>35</v>
      </c>
      <c r="I19" s="106">
        <v>30</v>
      </c>
      <c r="J19" s="106">
        <v>39</v>
      </c>
      <c r="K19" s="106">
        <v>27</v>
      </c>
      <c r="L19" s="106">
        <v>33</v>
      </c>
      <c r="M19" s="106">
        <v>41</v>
      </c>
      <c r="N19" s="106">
        <v>31</v>
      </c>
      <c r="O19" s="106">
        <v>41</v>
      </c>
      <c r="P19" s="106">
        <v>44</v>
      </c>
      <c r="Q19" s="106">
        <v>43</v>
      </c>
      <c r="R19" s="106">
        <v>30</v>
      </c>
      <c r="S19" s="546"/>
      <c r="T19" s="546"/>
      <c r="U19" s="546"/>
      <c r="V19" s="546"/>
      <c r="W19" s="546"/>
      <c r="X19" s="546"/>
      <c r="Y19" s="546"/>
      <c r="Z19" s="546"/>
      <c r="AA19" s="546"/>
      <c r="AB19" s="546"/>
      <c r="AC19" s="546"/>
      <c r="AD19" s="546"/>
      <c r="AE19" s="546"/>
      <c r="AF19" s="546"/>
      <c r="AG19" s="546"/>
      <c r="AH19" s="546"/>
      <c r="AI19" s="546"/>
    </row>
    <row r="20" spans="1:35">
      <c r="A20" s="68" t="s">
        <v>84</v>
      </c>
      <c r="B20" s="106">
        <v>46</v>
      </c>
      <c r="C20" s="106">
        <v>50</v>
      </c>
      <c r="D20" s="106">
        <v>34</v>
      </c>
      <c r="E20" s="106">
        <v>34</v>
      </c>
      <c r="F20" s="106">
        <v>24</v>
      </c>
      <c r="G20" s="106">
        <v>28</v>
      </c>
      <c r="H20" s="106">
        <v>23</v>
      </c>
      <c r="I20" s="106">
        <v>34</v>
      </c>
      <c r="J20" s="106">
        <v>37</v>
      </c>
      <c r="K20" s="106">
        <v>21</v>
      </c>
      <c r="L20" s="106">
        <v>43</v>
      </c>
      <c r="M20" s="106">
        <v>30</v>
      </c>
      <c r="N20" s="106">
        <v>30</v>
      </c>
      <c r="O20" s="106">
        <v>27</v>
      </c>
      <c r="P20" s="106">
        <v>24</v>
      </c>
      <c r="Q20" s="106">
        <v>30</v>
      </c>
      <c r="R20" s="106">
        <v>19</v>
      </c>
      <c r="S20" s="546"/>
      <c r="T20" s="546"/>
      <c r="U20" s="546"/>
      <c r="V20" s="546"/>
      <c r="W20" s="546"/>
      <c r="X20" s="546"/>
      <c r="Y20" s="546"/>
      <c r="Z20" s="546"/>
      <c r="AA20" s="546"/>
      <c r="AB20" s="546"/>
      <c r="AC20" s="546"/>
      <c r="AD20" s="546"/>
      <c r="AE20" s="546"/>
      <c r="AF20" s="546"/>
      <c r="AG20" s="546"/>
      <c r="AH20" s="546"/>
      <c r="AI20" s="546"/>
    </row>
    <row r="21" spans="1:35">
      <c r="A21" s="68" t="s">
        <v>85</v>
      </c>
      <c r="B21" s="106">
        <v>30</v>
      </c>
      <c r="C21" s="106">
        <v>33</v>
      </c>
      <c r="D21" s="106">
        <v>21</v>
      </c>
      <c r="E21" s="106">
        <v>28</v>
      </c>
      <c r="F21" s="106">
        <v>29</v>
      </c>
      <c r="G21" s="106">
        <v>44</v>
      </c>
      <c r="H21" s="106">
        <v>17</v>
      </c>
      <c r="I21" s="106">
        <v>20</v>
      </c>
      <c r="J21" s="106">
        <v>30</v>
      </c>
      <c r="K21" s="106">
        <v>23</v>
      </c>
      <c r="L21" s="106">
        <v>24</v>
      </c>
      <c r="M21" s="106">
        <v>24</v>
      </c>
      <c r="N21" s="106">
        <v>26</v>
      </c>
      <c r="O21" s="106">
        <v>22</v>
      </c>
      <c r="P21" s="106">
        <v>14</v>
      </c>
      <c r="Q21" s="106">
        <v>27</v>
      </c>
      <c r="R21" s="106">
        <v>16</v>
      </c>
      <c r="S21" s="546"/>
      <c r="T21" s="546"/>
      <c r="U21" s="546"/>
      <c r="V21" s="546"/>
      <c r="W21" s="546"/>
      <c r="X21" s="546"/>
      <c r="Y21" s="546"/>
      <c r="Z21" s="546"/>
      <c r="AA21" s="546"/>
      <c r="AB21" s="546"/>
      <c r="AC21" s="546"/>
      <c r="AD21" s="546"/>
      <c r="AE21" s="546"/>
      <c r="AF21" s="546"/>
      <c r="AG21" s="546"/>
      <c r="AH21" s="546"/>
      <c r="AI21" s="546"/>
    </row>
    <row r="22" spans="1:35">
      <c r="A22" s="68" t="s">
        <v>86</v>
      </c>
      <c r="B22" s="106">
        <v>16</v>
      </c>
      <c r="C22" s="106">
        <v>19</v>
      </c>
      <c r="D22" s="106">
        <v>19</v>
      </c>
      <c r="E22" s="106">
        <v>10</v>
      </c>
      <c r="F22" s="106">
        <v>14</v>
      </c>
      <c r="G22" s="106">
        <v>12</v>
      </c>
      <c r="H22" s="106">
        <v>19</v>
      </c>
      <c r="I22" s="106">
        <v>15</v>
      </c>
      <c r="J22" s="106">
        <v>16</v>
      </c>
      <c r="K22" s="106">
        <v>14</v>
      </c>
      <c r="L22" s="106">
        <v>16</v>
      </c>
      <c r="M22" s="106">
        <v>18</v>
      </c>
      <c r="N22" s="106">
        <v>12</v>
      </c>
      <c r="O22" s="106">
        <v>12</v>
      </c>
      <c r="P22" s="106">
        <v>15</v>
      </c>
      <c r="Q22" s="106">
        <v>6</v>
      </c>
      <c r="R22" s="106">
        <v>16</v>
      </c>
      <c r="S22" s="546"/>
    </row>
    <row r="23" spans="1:35">
      <c r="A23" s="68" t="s">
        <v>87</v>
      </c>
      <c r="B23" s="106">
        <v>5</v>
      </c>
      <c r="C23" s="106">
        <v>1</v>
      </c>
      <c r="D23" s="106">
        <v>2</v>
      </c>
      <c r="E23" s="106">
        <v>1</v>
      </c>
      <c r="F23" s="106">
        <v>0</v>
      </c>
      <c r="G23" s="106">
        <v>5</v>
      </c>
      <c r="H23" s="106">
        <v>5</v>
      </c>
      <c r="I23" s="106">
        <v>5</v>
      </c>
      <c r="J23" s="106">
        <v>2</v>
      </c>
      <c r="K23" s="106">
        <v>2</v>
      </c>
      <c r="L23" s="106">
        <v>4</v>
      </c>
      <c r="M23" s="106">
        <v>7</v>
      </c>
      <c r="N23" s="106">
        <v>7</v>
      </c>
      <c r="O23" s="106">
        <v>4</v>
      </c>
      <c r="P23" s="106">
        <v>3</v>
      </c>
      <c r="Q23" s="106">
        <v>2</v>
      </c>
      <c r="R23" s="106">
        <v>4</v>
      </c>
      <c r="S23" s="294"/>
    </row>
    <row r="24" spans="1:35">
      <c r="A24" s="68" t="s">
        <v>69</v>
      </c>
      <c r="B24" s="106">
        <v>3</v>
      </c>
      <c r="C24" s="106">
        <v>3</v>
      </c>
      <c r="D24" s="106">
        <v>1</v>
      </c>
      <c r="E24" s="106">
        <v>2</v>
      </c>
      <c r="F24" s="106">
        <v>3</v>
      </c>
      <c r="G24" s="106">
        <v>1</v>
      </c>
      <c r="H24" s="106">
        <v>2</v>
      </c>
      <c r="I24" s="106">
        <v>3</v>
      </c>
      <c r="J24" s="106">
        <v>7</v>
      </c>
      <c r="K24" s="106">
        <v>2</v>
      </c>
      <c r="L24" s="106">
        <v>2</v>
      </c>
      <c r="M24" s="106">
        <v>3</v>
      </c>
      <c r="N24" s="106">
        <v>5</v>
      </c>
      <c r="O24" s="106">
        <v>4</v>
      </c>
      <c r="P24" s="106">
        <v>4</v>
      </c>
      <c r="Q24" s="106">
        <v>5</v>
      </c>
      <c r="R24" s="106">
        <v>1</v>
      </c>
      <c r="S24" s="546"/>
    </row>
    <row r="25" spans="1:35">
      <c r="A25" s="69" t="s">
        <v>88</v>
      </c>
      <c r="B25" s="69"/>
      <c r="C25" s="69"/>
      <c r="D25" s="69"/>
      <c r="E25" s="69"/>
      <c r="F25" s="69"/>
      <c r="G25" s="69"/>
      <c r="H25" s="69"/>
      <c r="I25" s="69"/>
      <c r="J25" s="69"/>
      <c r="K25" s="69"/>
      <c r="L25" s="69"/>
      <c r="M25" s="69"/>
      <c r="N25" s="69"/>
      <c r="O25" s="69"/>
      <c r="P25" s="69"/>
      <c r="Q25" s="69"/>
      <c r="R25" s="170"/>
      <c r="S25" s="428"/>
    </row>
    <row r="26" spans="1:35">
      <c r="A26" s="68" t="s">
        <v>89</v>
      </c>
      <c r="B26" s="106">
        <v>16</v>
      </c>
      <c r="C26" s="106">
        <v>12</v>
      </c>
      <c r="D26" s="106">
        <v>6</v>
      </c>
      <c r="E26" s="106">
        <v>9</v>
      </c>
      <c r="F26" s="106">
        <v>9</v>
      </c>
      <c r="G26" s="106">
        <v>9</v>
      </c>
      <c r="H26" s="106">
        <v>7</v>
      </c>
      <c r="I26" s="106">
        <v>10</v>
      </c>
      <c r="J26" s="106">
        <v>3</v>
      </c>
      <c r="K26" s="106">
        <v>10</v>
      </c>
      <c r="L26" s="106">
        <v>12</v>
      </c>
      <c r="M26" s="106">
        <v>9</v>
      </c>
      <c r="N26" s="106">
        <v>11</v>
      </c>
      <c r="O26" s="106">
        <v>16</v>
      </c>
      <c r="P26" s="106">
        <v>9</v>
      </c>
      <c r="Q26" s="106">
        <v>3</v>
      </c>
      <c r="R26" s="106">
        <v>8</v>
      </c>
      <c r="S26" s="294"/>
    </row>
    <row r="27" spans="1:35">
      <c r="A27" s="14">
        <v>2</v>
      </c>
      <c r="B27" s="106">
        <v>18</v>
      </c>
      <c r="C27" s="106">
        <v>18</v>
      </c>
      <c r="D27" s="106">
        <v>16</v>
      </c>
      <c r="E27" s="106">
        <v>17</v>
      </c>
      <c r="F27" s="106">
        <v>15</v>
      </c>
      <c r="G27" s="106">
        <v>15</v>
      </c>
      <c r="H27" s="106">
        <v>15</v>
      </c>
      <c r="I27" s="106">
        <v>14</v>
      </c>
      <c r="J27" s="106">
        <v>16</v>
      </c>
      <c r="K27" s="106">
        <v>13</v>
      </c>
      <c r="L27" s="106">
        <v>11</v>
      </c>
      <c r="M27" s="106">
        <v>14</v>
      </c>
      <c r="N27" s="106">
        <v>15</v>
      </c>
      <c r="O27" s="106">
        <v>10</v>
      </c>
      <c r="P27" s="106">
        <v>11</v>
      </c>
      <c r="Q27" s="106">
        <v>9</v>
      </c>
      <c r="R27" s="106">
        <v>13</v>
      </c>
      <c r="S27" s="294"/>
    </row>
    <row r="28" spans="1:35">
      <c r="A28" s="14">
        <v>3</v>
      </c>
      <c r="B28" s="106">
        <v>32</v>
      </c>
      <c r="C28" s="106">
        <v>20</v>
      </c>
      <c r="D28" s="106">
        <v>23</v>
      </c>
      <c r="E28" s="106">
        <v>19</v>
      </c>
      <c r="F28" s="106">
        <v>13</v>
      </c>
      <c r="G28" s="106">
        <v>26</v>
      </c>
      <c r="H28" s="106">
        <v>13</v>
      </c>
      <c r="I28" s="106">
        <v>17</v>
      </c>
      <c r="J28" s="106">
        <v>17</v>
      </c>
      <c r="K28" s="106">
        <v>16</v>
      </c>
      <c r="L28" s="106">
        <v>19</v>
      </c>
      <c r="M28" s="106">
        <v>25</v>
      </c>
      <c r="N28" s="106">
        <v>17</v>
      </c>
      <c r="O28" s="106">
        <v>16</v>
      </c>
      <c r="P28" s="106">
        <v>20</v>
      </c>
      <c r="Q28" s="106">
        <v>19</v>
      </c>
      <c r="R28" s="106">
        <v>10</v>
      </c>
      <c r="S28" s="294"/>
    </row>
    <row r="29" spans="1:35">
      <c r="A29" s="14">
        <v>4</v>
      </c>
      <c r="B29" s="106">
        <v>38</v>
      </c>
      <c r="C29" s="106">
        <v>44</v>
      </c>
      <c r="D29" s="106">
        <v>32</v>
      </c>
      <c r="E29" s="106">
        <v>36</v>
      </c>
      <c r="F29" s="106">
        <v>33</v>
      </c>
      <c r="G29" s="106">
        <v>26</v>
      </c>
      <c r="H29" s="106">
        <v>25</v>
      </c>
      <c r="I29" s="106">
        <v>27</v>
      </c>
      <c r="J29" s="106">
        <v>36</v>
      </c>
      <c r="K29" s="106">
        <v>20</v>
      </c>
      <c r="L29" s="106">
        <v>25</v>
      </c>
      <c r="M29" s="106">
        <v>27</v>
      </c>
      <c r="N29" s="106">
        <v>31</v>
      </c>
      <c r="O29" s="106">
        <v>26</v>
      </c>
      <c r="P29" s="106">
        <v>25</v>
      </c>
      <c r="Q29" s="106">
        <v>30</v>
      </c>
      <c r="R29" s="106">
        <v>16</v>
      </c>
      <c r="S29" s="294"/>
    </row>
    <row r="30" spans="1:35">
      <c r="A30" s="68" t="s">
        <v>90</v>
      </c>
      <c r="B30" s="106">
        <v>89</v>
      </c>
      <c r="C30" s="106">
        <v>87</v>
      </c>
      <c r="D30" s="106">
        <v>60</v>
      </c>
      <c r="E30" s="106">
        <v>72</v>
      </c>
      <c r="F30" s="106">
        <v>72</v>
      </c>
      <c r="G30" s="106">
        <v>67</v>
      </c>
      <c r="H30" s="106">
        <v>54</v>
      </c>
      <c r="I30" s="106">
        <v>51</v>
      </c>
      <c r="J30" s="106">
        <v>75</v>
      </c>
      <c r="K30" s="106">
        <v>51</v>
      </c>
      <c r="L30" s="106">
        <v>75</v>
      </c>
      <c r="M30" s="106">
        <v>70</v>
      </c>
      <c r="N30" s="106">
        <v>60</v>
      </c>
      <c r="O30" s="106">
        <v>65</v>
      </c>
      <c r="P30" s="106">
        <v>59</v>
      </c>
      <c r="Q30" s="106">
        <v>64</v>
      </c>
      <c r="R30" s="106">
        <v>52</v>
      </c>
      <c r="S30" s="294"/>
    </row>
    <row r="31" spans="1:35">
      <c r="A31" s="68" t="s">
        <v>69</v>
      </c>
      <c r="B31" s="106">
        <v>1</v>
      </c>
      <c r="C31" s="106">
        <v>1</v>
      </c>
      <c r="D31" s="106">
        <v>0</v>
      </c>
      <c r="E31" s="106">
        <v>0</v>
      </c>
      <c r="F31" s="106">
        <v>1</v>
      </c>
      <c r="G31" s="106">
        <v>2</v>
      </c>
      <c r="H31" s="106">
        <v>2</v>
      </c>
      <c r="I31" s="106">
        <v>1</v>
      </c>
      <c r="J31" s="106">
        <v>2</v>
      </c>
      <c r="K31" s="106">
        <v>1</v>
      </c>
      <c r="L31" s="106">
        <v>1</v>
      </c>
      <c r="M31" s="106">
        <v>1</v>
      </c>
      <c r="N31" s="106">
        <v>2</v>
      </c>
      <c r="O31" s="106">
        <v>2</v>
      </c>
      <c r="P31" s="106">
        <v>2</v>
      </c>
      <c r="Q31" s="106">
        <v>0</v>
      </c>
      <c r="R31" s="106">
        <v>1</v>
      </c>
      <c r="S31" s="294"/>
    </row>
    <row r="32" spans="1:35">
      <c r="A32" s="69" t="s">
        <v>119</v>
      </c>
      <c r="B32" s="69"/>
      <c r="C32" s="69"/>
      <c r="D32" s="69"/>
      <c r="E32" s="69"/>
      <c r="F32" s="69"/>
      <c r="G32" s="69"/>
      <c r="H32" s="69"/>
      <c r="I32" s="69"/>
      <c r="J32" s="69"/>
      <c r="K32" s="69"/>
      <c r="L32" s="69"/>
      <c r="M32" s="69"/>
      <c r="N32" s="69"/>
      <c r="O32" s="69"/>
      <c r="P32" s="69"/>
      <c r="Q32" s="69"/>
      <c r="R32" s="170"/>
      <c r="S32" s="428"/>
    </row>
    <row r="33" spans="1:19">
      <c r="A33" s="68" t="s">
        <v>118</v>
      </c>
      <c r="B33" s="106">
        <v>18</v>
      </c>
      <c r="C33" s="106">
        <v>21</v>
      </c>
      <c r="D33" s="106">
        <v>11</v>
      </c>
      <c r="E33" s="106">
        <v>14</v>
      </c>
      <c r="F33" s="106">
        <v>15</v>
      </c>
      <c r="G33" s="106">
        <v>25</v>
      </c>
      <c r="H33" s="106">
        <v>20</v>
      </c>
      <c r="I33" s="106">
        <v>9</v>
      </c>
      <c r="J33" s="106">
        <v>24</v>
      </c>
      <c r="K33" s="106">
        <v>14</v>
      </c>
      <c r="L33" s="106">
        <v>21</v>
      </c>
      <c r="M33" s="106">
        <v>24</v>
      </c>
      <c r="N33" s="106">
        <v>25</v>
      </c>
      <c r="O33" s="106">
        <v>22</v>
      </c>
      <c r="P33" s="106">
        <v>15</v>
      </c>
      <c r="Q33" s="106">
        <v>21</v>
      </c>
      <c r="R33" s="106">
        <v>16</v>
      </c>
      <c r="S33" s="294"/>
    </row>
    <row r="34" spans="1:19">
      <c r="A34" s="68" t="s">
        <v>70</v>
      </c>
      <c r="B34" s="106">
        <v>27</v>
      </c>
      <c r="C34" s="106">
        <v>25</v>
      </c>
      <c r="D34" s="106">
        <v>26</v>
      </c>
      <c r="E34" s="106">
        <v>10</v>
      </c>
      <c r="F34" s="106">
        <v>30</v>
      </c>
      <c r="G34" s="106">
        <v>18</v>
      </c>
      <c r="H34" s="106">
        <v>20</v>
      </c>
      <c r="I34" s="106">
        <v>18</v>
      </c>
      <c r="J34" s="106">
        <v>27</v>
      </c>
      <c r="K34" s="106">
        <v>16</v>
      </c>
      <c r="L34" s="106">
        <v>12</v>
      </c>
      <c r="M34" s="106">
        <v>16</v>
      </c>
      <c r="N34" s="106">
        <v>21</v>
      </c>
      <c r="O34" s="106">
        <v>18</v>
      </c>
      <c r="P34" s="106">
        <v>18</v>
      </c>
      <c r="Q34" s="106">
        <v>17</v>
      </c>
      <c r="R34" s="106">
        <v>16</v>
      </c>
      <c r="S34" s="294"/>
    </row>
    <row r="35" spans="1:19">
      <c r="A35" s="68" t="s">
        <v>71</v>
      </c>
      <c r="B35" s="106">
        <v>125</v>
      </c>
      <c r="C35" s="106">
        <v>110</v>
      </c>
      <c r="D35" s="106">
        <v>95</v>
      </c>
      <c r="E35" s="106">
        <v>123</v>
      </c>
      <c r="F35" s="106">
        <v>92</v>
      </c>
      <c r="G35" s="106">
        <v>98</v>
      </c>
      <c r="H35" s="106">
        <v>64</v>
      </c>
      <c r="I35" s="106">
        <v>80</v>
      </c>
      <c r="J35" s="106">
        <v>84</v>
      </c>
      <c r="K35" s="106">
        <v>66</v>
      </c>
      <c r="L35" s="106">
        <v>100</v>
      </c>
      <c r="M35" s="106">
        <v>97</v>
      </c>
      <c r="N35" s="106">
        <v>72</v>
      </c>
      <c r="O35" s="106">
        <v>78</v>
      </c>
      <c r="P35" s="106">
        <v>82</v>
      </c>
      <c r="Q35" s="106">
        <v>78</v>
      </c>
      <c r="R35" s="106">
        <v>63</v>
      </c>
      <c r="S35" s="294"/>
    </row>
    <row r="36" spans="1:19">
      <c r="A36" s="68" t="s">
        <v>72</v>
      </c>
      <c r="B36" s="106">
        <v>6</v>
      </c>
      <c r="C36" s="106">
        <v>5</v>
      </c>
      <c r="D36" s="106">
        <v>3</v>
      </c>
      <c r="E36" s="106"/>
      <c r="F36" s="106">
        <v>3</v>
      </c>
      <c r="G36" s="106">
        <v>2</v>
      </c>
      <c r="H36" s="106">
        <v>2</v>
      </c>
      <c r="I36" s="106">
        <v>1</v>
      </c>
      <c r="J36" s="106">
        <v>3</v>
      </c>
      <c r="K36" s="106">
        <v>4</v>
      </c>
      <c r="L36" s="106">
        <v>1</v>
      </c>
      <c r="M36" s="106">
        <v>1</v>
      </c>
      <c r="N36" s="106">
        <v>3</v>
      </c>
      <c r="O36" s="106">
        <v>2</v>
      </c>
      <c r="P36" s="106">
        <v>0</v>
      </c>
      <c r="Q36" s="106">
        <v>3</v>
      </c>
      <c r="R36" s="106">
        <v>1</v>
      </c>
      <c r="S36" s="294"/>
    </row>
    <row r="37" spans="1:19">
      <c r="A37" s="68" t="s">
        <v>69</v>
      </c>
      <c r="B37" s="106">
        <v>18</v>
      </c>
      <c r="C37" s="106">
        <v>21</v>
      </c>
      <c r="D37" s="106">
        <v>2</v>
      </c>
      <c r="E37" s="106">
        <v>5</v>
      </c>
      <c r="F37" s="106">
        <v>3</v>
      </c>
      <c r="G37" s="106">
        <v>2</v>
      </c>
      <c r="H37" s="106">
        <v>10</v>
      </c>
      <c r="I37" s="106">
        <v>12</v>
      </c>
      <c r="J37" s="106">
        <v>11</v>
      </c>
      <c r="K37" s="106">
        <v>11</v>
      </c>
      <c r="L37" s="106">
        <v>9</v>
      </c>
      <c r="M37" s="106">
        <v>8</v>
      </c>
      <c r="N37" s="106">
        <v>15</v>
      </c>
      <c r="O37" s="106">
        <v>15</v>
      </c>
      <c r="P37" s="106">
        <v>11</v>
      </c>
      <c r="Q37" s="106">
        <v>6</v>
      </c>
      <c r="R37" s="106">
        <v>4</v>
      </c>
      <c r="S37" s="294"/>
    </row>
    <row r="38" spans="1:19">
      <c r="A38" s="69" t="s">
        <v>1</v>
      </c>
      <c r="B38" s="69"/>
      <c r="C38" s="69"/>
      <c r="D38" s="69"/>
      <c r="E38" s="69"/>
      <c r="F38" s="69"/>
      <c r="G38" s="69"/>
      <c r="H38" s="69"/>
      <c r="I38" s="69"/>
      <c r="J38" s="69"/>
      <c r="K38" s="69"/>
      <c r="L38" s="69"/>
      <c r="M38" s="69"/>
      <c r="N38" s="69"/>
      <c r="O38" s="69"/>
      <c r="P38" s="69"/>
      <c r="Q38" s="69"/>
      <c r="R38" s="170"/>
      <c r="S38" s="428"/>
    </row>
    <row r="39" spans="1:19">
      <c r="A39" s="68" t="s">
        <v>112</v>
      </c>
      <c r="B39" s="106">
        <v>14</v>
      </c>
      <c r="C39" s="106">
        <v>11</v>
      </c>
      <c r="D39" s="106">
        <v>7</v>
      </c>
      <c r="E39" s="106">
        <v>9</v>
      </c>
      <c r="F39" s="106">
        <v>5</v>
      </c>
      <c r="G39" s="106">
        <v>15</v>
      </c>
      <c r="H39" s="106">
        <v>14</v>
      </c>
      <c r="I39" s="106">
        <v>6</v>
      </c>
      <c r="J39" s="106">
        <v>11</v>
      </c>
      <c r="K39" s="106">
        <v>8</v>
      </c>
      <c r="L39" s="106">
        <v>10</v>
      </c>
      <c r="M39" s="106">
        <v>10</v>
      </c>
      <c r="N39" s="106">
        <v>19</v>
      </c>
      <c r="O39" s="106">
        <v>15</v>
      </c>
      <c r="P39" s="106">
        <v>10</v>
      </c>
      <c r="Q39" s="106">
        <v>13</v>
      </c>
      <c r="R39" s="106">
        <v>12</v>
      </c>
      <c r="S39" s="546"/>
    </row>
    <row r="40" spans="1:19">
      <c r="A40" s="68" t="s">
        <v>115</v>
      </c>
      <c r="B40" s="106">
        <v>6</v>
      </c>
      <c r="C40" s="106">
        <v>10</v>
      </c>
      <c r="D40" s="106">
        <v>3</v>
      </c>
      <c r="E40" s="106">
        <v>4</v>
      </c>
      <c r="F40" s="106">
        <v>5</v>
      </c>
      <c r="G40" s="106">
        <v>6</v>
      </c>
      <c r="H40" s="106">
        <v>8</v>
      </c>
      <c r="I40" s="106">
        <v>4</v>
      </c>
      <c r="J40" s="106">
        <v>8</v>
      </c>
      <c r="K40" s="106">
        <v>5</v>
      </c>
      <c r="L40" s="106">
        <v>9</v>
      </c>
      <c r="M40" s="106">
        <v>8</v>
      </c>
      <c r="N40" s="106">
        <v>7</v>
      </c>
      <c r="O40" s="106">
        <v>7</v>
      </c>
      <c r="P40" s="106">
        <v>5</v>
      </c>
      <c r="Q40" s="106">
        <v>7</v>
      </c>
      <c r="R40" s="106">
        <v>5</v>
      </c>
      <c r="S40" s="546"/>
    </row>
    <row r="41" spans="1:19">
      <c r="A41" s="68" t="s">
        <v>113</v>
      </c>
      <c r="B41" s="106">
        <v>30</v>
      </c>
      <c r="C41" s="106">
        <v>25</v>
      </c>
      <c r="D41" s="106">
        <v>20</v>
      </c>
      <c r="E41" s="106">
        <v>13</v>
      </c>
      <c r="F41" s="106">
        <v>31</v>
      </c>
      <c r="G41" s="106">
        <v>29</v>
      </c>
      <c r="H41" s="106">
        <v>20</v>
      </c>
      <c r="I41" s="106">
        <v>18</v>
      </c>
      <c r="J41" s="106">
        <v>24</v>
      </c>
      <c r="K41" s="106">
        <v>22</v>
      </c>
      <c r="L41" s="106">
        <v>20</v>
      </c>
      <c r="M41" s="106">
        <v>22</v>
      </c>
      <c r="N41" s="106">
        <v>20</v>
      </c>
      <c r="O41" s="106">
        <v>23</v>
      </c>
      <c r="P41" s="106">
        <v>22</v>
      </c>
      <c r="Q41" s="106">
        <v>19</v>
      </c>
      <c r="R41" s="106">
        <v>15</v>
      </c>
      <c r="S41" s="546"/>
    </row>
    <row r="42" spans="1:19">
      <c r="A42" s="68" t="s">
        <v>114</v>
      </c>
      <c r="B42" s="106">
        <v>126</v>
      </c>
      <c r="C42" s="106">
        <v>116</v>
      </c>
      <c r="D42" s="106">
        <v>105</v>
      </c>
      <c r="E42" s="106">
        <v>122</v>
      </c>
      <c r="F42" s="106">
        <v>97</v>
      </c>
      <c r="G42" s="106">
        <v>93</v>
      </c>
      <c r="H42" s="106">
        <v>63</v>
      </c>
      <c r="I42" s="106">
        <v>82</v>
      </c>
      <c r="J42" s="106">
        <v>95</v>
      </c>
      <c r="K42" s="106">
        <v>73</v>
      </c>
      <c r="L42" s="106">
        <v>96</v>
      </c>
      <c r="M42" s="106">
        <v>99</v>
      </c>
      <c r="N42" s="106">
        <v>78</v>
      </c>
      <c r="O42" s="106">
        <v>77</v>
      </c>
      <c r="P42" s="106">
        <v>80</v>
      </c>
      <c r="Q42" s="106">
        <v>79</v>
      </c>
      <c r="R42" s="106">
        <v>64</v>
      </c>
      <c r="S42" s="546"/>
    </row>
    <row r="43" spans="1:19">
      <c r="A43" s="68" t="s">
        <v>116</v>
      </c>
      <c r="B43" s="106">
        <v>16</v>
      </c>
      <c r="C43" s="106">
        <v>20</v>
      </c>
      <c r="D43" s="106">
        <v>2</v>
      </c>
      <c r="E43" s="106">
        <v>5</v>
      </c>
      <c r="F43" s="106">
        <v>5</v>
      </c>
      <c r="G43" s="106">
        <v>2</v>
      </c>
      <c r="H43" s="106">
        <v>1</v>
      </c>
      <c r="I43" s="106">
        <v>1</v>
      </c>
      <c r="J43" s="106">
        <v>1</v>
      </c>
      <c r="K43" s="106">
        <v>0</v>
      </c>
      <c r="L43" s="106">
        <v>1</v>
      </c>
      <c r="M43" s="106">
        <v>1</v>
      </c>
      <c r="N43" s="106">
        <v>3</v>
      </c>
      <c r="O43" s="106">
        <v>0</v>
      </c>
      <c r="P43" s="106">
        <v>1</v>
      </c>
      <c r="Q43" s="106">
        <v>3</v>
      </c>
      <c r="R43" s="106">
        <v>0</v>
      </c>
    </row>
    <row r="44" spans="1:19">
      <c r="A44" s="15" t="s">
        <v>69</v>
      </c>
      <c r="B44" s="78">
        <v>2</v>
      </c>
      <c r="C44" s="78">
        <v>0</v>
      </c>
      <c r="D44" s="78">
        <v>0</v>
      </c>
      <c r="E44" s="78">
        <v>0</v>
      </c>
      <c r="F44" s="78">
        <v>0</v>
      </c>
      <c r="G44" s="78">
        <v>0</v>
      </c>
      <c r="H44" s="78">
        <v>10</v>
      </c>
      <c r="I44" s="78">
        <v>9</v>
      </c>
      <c r="J44" s="78">
        <v>10</v>
      </c>
      <c r="K44" s="78">
        <v>3</v>
      </c>
      <c r="L44" s="78">
        <v>7</v>
      </c>
      <c r="M44" s="78">
        <v>6</v>
      </c>
      <c r="N44" s="78">
        <v>9</v>
      </c>
      <c r="O44" s="78">
        <v>13</v>
      </c>
      <c r="P44" s="78">
        <v>8</v>
      </c>
      <c r="Q44" s="78">
        <v>4</v>
      </c>
      <c r="R44" s="78">
        <v>4</v>
      </c>
      <c r="S44" s="546"/>
    </row>
    <row r="45" spans="1:19">
      <c r="A45" s="69" t="s">
        <v>408</v>
      </c>
      <c r="B45" s="69"/>
      <c r="C45" s="69"/>
      <c r="D45" s="69"/>
      <c r="E45" s="69"/>
      <c r="F45" s="69"/>
      <c r="G45" s="69"/>
      <c r="H45" s="69"/>
      <c r="I45" s="69"/>
      <c r="J45" s="69"/>
      <c r="K45" s="69"/>
      <c r="L45" s="69"/>
      <c r="M45" s="69"/>
      <c r="N45" s="69"/>
      <c r="O45" s="69"/>
      <c r="P45" s="69"/>
      <c r="Q45" s="69"/>
      <c r="R45" s="170"/>
      <c r="S45" s="428"/>
    </row>
    <row r="46" spans="1:19">
      <c r="A46" s="68" t="s">
        <v>91</v>
      </c>
      <c r="B46" s="106">
        <v>14</v>
      </c>
      <c r="C46" s="106">
        <v>12</v>
      </c>
      <c r="D46" s="106">
        <v>11</v>
      </c>
      <c r="E46" s="106">
        <v>12</v>
      </c>
      <c r="F46" s="106">
        <v>9</v>
      </c>
      <c r="G46" s="106">
        <v>11</v>
      </c>
      <c r="H46" s="106">
        <v>4</v>
      </c>
      <c r="I46" s="106">
        <v>7</v>
      </c>
      <c r="J46" s="106">
        <v>11</v>
      </c>
      <c r="K46" s="106">
        <v>6</v>
      </c>
      <c r="L46" s="106">
        <v>6</v>
      </c>
      <c r="M46" s="68">
        <v>4</v>
      </c>
      <c r="N46" s="68">
        <v>6</v>
      </c>
      <c r="O46" s="68">
        <v>8</v>
      </c>
      <c r="P46" s="106">
        <v>11</v>
      </c>
      <c r="Q46" s="106">
        <v>4</v>
      </c>
      <c r="R46" s="106">
        <v>8</v>
      </c>
      <c r="S46" s="294"/>
    </row>
    <row r="47" spans="1:19">
      <c r="A47" s="68" t="s">
        <v>92</v>
      </c>
      <c r="B47" s="106">
        <v>14</v>
      </c>
      <c r="C47" s="106">
        <v>16</v>
      </c>
      <c r="D47" s="106">
        <v>8</v>
      </c>
      <c r="E47" s="106">
        <v>8</v>
      </c>
      <c r="F47" s="106">
        <v>13</v>
      </c>
      <c r="G47" s="106">
        <v>20</v>
      </c>
      <c r="H47" s="106">
        <v>12</v>
      </c>
      <c r="I47" s="106">
        <v>14</v>
      </c>
      <c r="J47" s="106">
        <v>10</v>
      </c>
      <c r="K47" s="106">
        <v>15</v>
      </c>
      <c r="L47" s="106">
        <v>10</v>
      </c>
      <c r="M47" s="68">
        <v>10</v>
      </c>
      <c r="N47" s="68">
        <v>14</v>
      </c>
      <c r="O47" s="68">
        <v>5</v>
      </c>
      <c r="P47" s="106">
        <v>16</v>
      </c>
      <c r="Q47" s="106">
        <v>7</v>
      </c>
      <c r="R47" s="106">
        <v>2</v>
      </c>
      <c r="S47" s="294"/>
    </row>
    <row r="48" spans="1:19">
      <c r="A48" s="68" t="s">
        <v>93</v>
      </c>
      <c r="B48" s="106">
        <v>16</v>
      </c>
      <c r="C48" s="106">
        <v>12</v>
      </c>
      <c r="D48" s="106">
        <v>14</v>
      </c>
      <c r="E48" s="106">
        <v>11</v>
      </c>
      <c r="F48" s="106">
        <v>10</v>
      </c>
      <c r="G48" s="106">
        <v>14</v>
      </c>
      <c r="H48" s="106">
        <v>11</v>
      </c>
      <c r="I48" s="106">
        <v>6</v>
      </c>
      <c r="J48" s="106">
        <v>15</v>
      </c>
      <c r="K48" s="106">
        <v>10</v>
      </c>
      <c r="L48" s="106">
        <v>8</v>
      </c>
      <c r="M48" s="68">
        <v>12</v>
      </c>
      <c r="N48" s="68">
        <v>17</v>
      </c>
      <c r="O48" s="68">
        <v>10</v>
      </c>
      <c r="P48" s="106">
        <v>8</v>
      </c>
      <c r="Q48" s="106">
        <v>8</v>
      </c>
      <c r="R48" s="106">
        <v>11</v>
      </c>
      <c r="S48" s="294"/>
    </row>
    <row r="49" spans="1:19">
      <c r="A49" s="68" t="s">
        <v>94</v>
      </c>
      <c r="B49" s="106">
        <v>20</v>
      </c>
      <c r="C49" s="106">
        <v>32</v>
      </c>
      <c r="D49" s="106">
        <v>19</v>
      </c>
      <c r="E49" s="106">
        <v>16</v>
      </c>
      <c r="F49" s="106">
        <v>26</v>
      </c>
      <c r="G49" s="106">
        <v>21</v>
      </c>
      <c r="H49" s="106">
        <v>20</v>
      </c>
      <c r="I49" s="106">
        <v>23</v>
      </c>
      <c r="J49" s="106">
        <v>31</v>
      </c>
      <c r="K49" s="106">
        <v>24</v>
      </c>
      <c r="L49" s="106">
        <v>36</v>
      </c>
      <c r="M49" s="68">
        <v>27</v>
      </c>
      <c r="N49" s="68">
        <v>18</v>
      </c>
      <c r="O49" s="68">
        <v>30</v>
      </c>
      <c r="P49" s="106">
        <v>18</v>
      </c>
      <c r="Q49" s="106">
        <v>28</v>
      </c>
      <c r="R49" s="106">
        <v>17</v>
      </c>
      <c r="S49" s="294"/>
    </row>
    <row r="50" spans="1:19">
      <c r="A50" s="68" t="s">
        <v>95</v>
      </c>
      <c r="B50" s="106">
        <v>18</v>
      </c>
      <c r="C50" s="106">
        <v>23</v>
      </c>
      <c r="D50" s="106">
        <v>14</v>
      </c>
      <c r="E50" s="106">
        <v>22</v>
      </c>
      <c r="F50" s="106">
        <v>9</v>
      </c>
      <c r="G50" s="106">
        <v>11</v>
      </c>
      <c r="H50" s="106">
        <v>10</v>
      </c>
      <c r="I50" s="106">
        <v>12</v>
      </c>
      <c r="J50" s="106">
        <v>10</v>
      </c>
      <c r="K50" s="106">
        <v>8</v>
      </c>
      <c r="L50" s="106">
        <v>18</v>
      </c>
      <c r="M50" s="68">
        <v>16</v>
      </c>
      <c r="N50" s="68">
        <v>13</v>
      </c>
      <c r="O50" s="68">
        <v>17</v>
      </c>
      <c r="P50" s="106">
        <v>10</v>
      </c>
      <c r="Q50" s="106">
        <v>18</v>
      </c>
      <c r="R50" s="106">
        <v>14</v>
      </c>
      <c r="S50" s="294"/>
    </row>
    <row r="51" spans="1:19">
      <c r="A51" s="68" t="s">
        <v>96</v>
      </c>
      <c r="B51" s="106">
        <v>11</v>
      </c>
      <c r="C51" s="106">
        <v>8</v>
      </c>
      <c r="D51" s="106">
        <v>6</v>
      </c>
      <c r="E51" s="106">
        <v>6</v>
      </c>
      <c r="F51" s="106">
        <v>7</v>
      </c>
      <c r="G51" s="106">
        <v>10</v>
      </c>
      <c r="H51" s="106">
        <v>1</v>
      </c>
      <c r="I51" s="106">
        <v>4</v>
      </c>
      <c r="J51" s="106">
        <v>2</v>
      </c>
      <c r="K51" s="106">
        <v>1</v>
      </c>
      <c r="L51" s="106">
        <v>2</v>
      </c>
      <c r="M51" s="68">
        <v>13</v>
      </c>
      <c r="N51" s="68">
        <v>5</v>
      </c>
      <c r="O51" s="68">
        <v>3</v>
      </c>
      <c r="P51" s="106">
        <v>6</v>
      </c>
      <c r="Q51" s="106">
        <v>6</v>
      </c>
      <c r="R51" s="106">
        <v>3</v>
      </c>
      <c r="S51" s="294"/>
    </row>
    <row r="52" spans="1:19">
      <c r="A52" s="68" t="s">
        <v>97</v>
      </c>
      <c r="B52" s="106">
        <v>9</v>
      </c>
      <c r="C52" s="106">
        <v>8</v>
      </c>
      <c r="D52" s="106">
        <v>12</v>
      </c>
      <c r="E52" s="106">
        <v>10</v>
      </c>
      <c r="F52" s="106">
        <v>11</v>
      </c>
      <c r="G52" s="106">
        <v>7</v>
      </c>
      <c r="H52" s="106">
        <v>6</v>
      </c>
      <c r="I52" s="106">
        <v>8</v>
      </c>
      <c r="J52" s="106">
        <v>9</v>
      </c>
      <c r="K52" s="106">
        <v>3</v>
      </c>
      <c r="L52" s="106">
        <v>4</v>
      </c>
      <c r="M52" s="68">
        <v>10</v>
      </c>
      <c r="N52" s="68">
        <v>6</v>
      </c>
      <c r="O52" s="68">
        <v>5</v>
      </c>
      <c r="P52" s="106">
        <v>10</v>
      </c>
      <c r="Q52" s="106">
        <v>8</v>
      </c>
      <c r="R52" s="106">
        <v>2</v>
      </c>
      <c r="S52" s="294"/>
    </row>
    <row r="53" spans="1:19">
      <c r="A53" s="68" t="s">
        <v>98</v>
      </c>
      <c r="B53" s="106">
        <v>6</v>
      </c>
      <c r="C53" s="106">
        <v>3</v>
      </c>
      <c r="D53" s="106">
        <v>1</v>
      </c>
      <c r="E53" s="106">
        <v>6</v>
      </c>
      <c r="F53" s="106">
        <v>3</v>
      </c>
      <c r="G53" s="106">
        <v>0</v>
      </c>
      <c r="H53" s="106">
        <v>2</v>
      </c>
      <c r="I53" s="106">
        <v>3</v>
      </c>
      <c r="J53" s="106">
        <v>4</v>
      </c>
      <c r="K53" s="106">
        <v>4</v>
      </c>
      <c r="L53" s="106">
        <v>2</v>
      </c>
      <c r="M53" s="68">
        <v>1</v>
      </c>
      <c r="N53" s="68">
        <v>1</v>
      </c>
      <c r="O53" s="68">
        <v>1</v>
      </c>
      <c r="P53" s="106">
        <v>0</v>
      </c>
      <c r="Q53" s="106">
        <v>4</v>
      </c>
      <c r="R53" s="106">
        <v>1</v>
      </c>
      <c r="S53" s="294"/>
    </row>
    <row r="54" spans="1:19">
      <c r="A54" s="68" t="s">
        <v>99</v>
      </c>
      <c r="B54" s="106">
        <v>9</v>
      </c>
      <c r="C54" s="106">
        <v>14</v>
      </c>
      <c r="D54" s="106">
        <v>7</v>
      </c>
      <c r="E54" s="106">
        <v>4</v>
      </c>
      <c r="F54" s="106">
        <v>7</v>
      </c>
      <c r="G54" s="106">
        <v>7</v>
      </c>
      <c r="H54" s="106">
        <v>6</v>
      </c>
      <c r="I54" s="106">
        <v>1</v>
      </c>
      <c r="J54" s="106">
        <v>5</v>
      </c>
      <c r="K54" s="106">
        <v>3</v>
      </c>
      <c r="L54" s="106">
        <v>7</v>
      </c>
      <c r="M54" s="68">
        <v>4</v>
      </c>
      <c r="N54" s="68">
        <v>9</v>
      </c>
      <c r="O54" s="68">
        <v>3</v>
      </c>
      <c r="P54" s="106">
        <v>9</v>
      </c>
      <c r="Q54" s="106">
        <v>9</v>
      </c>
      <c r="R54" s="106">
        <v>3</v>
      </c>
      <c r="S54" s="294"/>
    </row>
    <row r="55" spans="1:19">
      <c r="A55" s="68" t="s">
        <v>100</v>
      </c>
      <c r="B55" s="106">
        <v>6</v>
      </c>
      <c r="C55" s="106">
        <v>4</v>
      </c>
      <c r="D55" s="106">
        <v>2</v>
      </c>
      <c r="E55" s="106">
        <v>5</v>
      </c>
      <c r="F55" s="106">
        <v>1</v>
      </c>
      <c r="G55" s="106">
        <v>3</v>
      </c>
      <c r="H55" s="106">
        <v>6</v>
      </c>
      <c r="I55" s="106">
        <v>9</v>
      </c>
      <c r="J55" s="106">
        <v>4</v>
      </c>
      <c r="K55" s="106">
        <v>3</v>
      </c>
      <c r="L55" s="106">
        <v>2</v>
      </c>
      <c r="M55" s="68">
        <v>4</v>
      </c>
      <c r="N55" s="68">
        <v>5</v>
      </c>
      <c r="O55" s="68">
        <v>7</v>
      </c>
      <c r="P55" s="106">
        <v>0</v>
      </c>
      <c r="Q55" s="106">
        <v>3</v>
      </c>
      <c r="R55" s="106">
        <v>3</v>
      </c>
      <c r="S55" s="294"/>
    </row>
    <row r="56" spans="1:19">
      <c r="A56" s="68" t="s">
        <v>101</v>
      </c>
      <c r="B56" s="106">
        <v>5</v>
      </c>
      <c r="C56" s="106">
        <v>3</v>
      </c>
      <c r="D56" s="106">
        <v>5</v>
      </c>
      <c r="E56" s="106">
        <v>3</v>
      </c>
      <c r="F56" s="106">
        <v>5</v>
      </c>
      <c r="G56" s="106">
        <v>5</v>
      </c>
      <c r="H56" s="106">
        <v>4</v>
      </c>
      <c r="I56" s="106">
        <v>4</v>
      </c>
      <c r="J56" s="106">
        <v>7</v>
      </c>
      <c r="K56" s="106">
        <v>6</v>
      </c>
      <c r="L56" s="106">
        <v>8</v>
      </c>
      <c r="M56" s="68">
        <v>4</v>
      </c>
      <c r="N56" s="68">
        <v>5</v>
      </c>
      <c r="O56" s="68">
        <v>3</v>
      </c>
      <c r="P56" s="106">
        <v>4</v>
      </c>
      <c r="Q56" s="106">
        <v>4</v>
      </c>
      <c r="R56" s="106">
        <v>2</v>
      </c>
      <c r="S56" s="294"/>
    </row>
    <row r="57" spans="1:19">
      <c r="A57" s="68" t="s">
        <v>102</v>
      </c>
      <c r="B57" s="106">
        <v>5</v>
      </c>
      <c r="C57" s="106">
        <v>7</v>
      </c>
      <c r="D57" s="106">
        <v>1</v>
      </c>
      <c r="E57" s="106">
        <v>0</v>
      </c>
      <c r="F57" s="106">
        <v>5</v>
      </c>
      <c r="G57" s="106">
        <v>5</v>
      </c>
      <c r="H57" s="106">
        <v>3</v>
      </c>
      <c r="I57" s="106">
        <v>1</v>
      </c>
      <c r="J57" s="106">
        <v>3</v>
      </c>
      <c r="K57" s="106">
        <v>2</v>
      </c>
      <c r="L57" s="106">
        <v>1</v>
      </c>
      <c r="M57" s="68">
        <v>4</v>
      </c>
      <c r="N57" s="68">
        <v>4</v>
      </c>
      <c r="O57" s="68">
        <v>3</v>
      </c>
      <c r="P57" s="106">
        <v>3</v>
      </c>
      <c r="Q57" s="106">
        <v>2</v>
      </c>
      <c r="R57" s="106">
        <v>6</v>
      </c>
      <c r="S57" s="294"/>
    </row>
    <row r="58" spans="1:19">
      <c r="A58" s="68" t="s">
        <v>103</v>
      </c>
      <c r="B58" s="106">
        <v>11</v>
      </c>
      <c r="C58" s="106">
        <v>10</v>
      </c>
      <c r="D58" s="106">
        <v>4</v>
      </c>
      <c r="E58" s="106">
        <v>13</v>
      </c>
      <c r="F58" s="106">
        <v>6</v>
      </c>
      <c r="G58" s="106">
        <v>3</v>
      </c>
      <c r="H58" s="106">
        <v>7</v>
      </c>
      <c r="I58" s="106">
        <v>3</v>
      </c>
      <c r="J58" s="106">
        <v>8</v>
      </c>
      <c r="K58" s="106">
        <v>4</v>
      </c>
      <c r="L58" s="106">
        <v>11</v>
      </c>
      <c r="M58" s="68">
        <v>9</v>
      </c>
      <c r="N58" s="68">
        <v>7</v>
      </c>
      <c r="O58" s="68">
        <v>8</v>
      </c>
      <c r="P58" s="106">
        <v>4</v>
      </c>
      <c r="Q58" s="106">
        <v>3</v>
      </c>
      <c r="R58" s="106">
        <v>8</v>
      </c>
      <c r="S58" s="294"/>
    </row>
    <row r="59" spans="1:19">
      <c r="A59" s="68" t="s">
        <v>104</v>
      </c>
      <c r="B59" s="106">
        <v>7</v>
      </c>
      <c r="C59" s="106">
        <v>8</v>
      </c>
      <c r="D59" s="106">
        <v>1</v>
      </c>
      <c r="E59" s="106">
        <v>12</v>
      </c>
      <c r="F59" s="106">
        <v>6</v>
      </c>
      <c r="G59" s="106">
        <v>5</v>
      </c>
      <c r="H59" s="106">
        <v>6</v>
      </c>
      <c r="I59" s="106">
        <v>5</v>
      </c>
      <c r="J59" s="106">
        <v>6</v>
      </c>
      <c r="K59" s="106">
        <v>1</v>
      </c>
      <c r="L59" s="106">
        <v>8</v>
      </c>
      <c r="M59" s="68">
        <v>7</v>
      </c>
      <c r="N59" s="68">
        <v>7</v>
      </c>
      <c r="O59" s="68">
        <v>11</v>
      </c>
      <c r="P59" s="106">
        <v>6</v>
      </c>
      <c r="Q59" s="106">
        <v>1</v>
      </c>
      <c r="R59" s="106">
        <v>3</v>
      </c>
      <c r="S59" s="294"/>
    </row>
    <row r="60" spans="1:19">
      <c r="A60" s="68" t="s">
        <v>105</v>
      </c>
      <c r="B60" s="106">
        <v>2</v>
      </c>
      <c r="C60" s="106">
        <v>2</v>
      </c>
      <c r="D60" s="106">
        <v>1</v>
      </c>
      <c r="E60" s="106">
        <v>1</v>
      </c>
      <c r="F60" s="106">
        <v>1</v>
      </c>
      <c r="G60" s="106">
        <v>1</v>
      </c>
      <c r="H60" s="106">
        <v>1</v>
      </c>
      <c r="I60" s="106">
        <v>0</v>
      </c>
      <c r="J60" s="106">
        <v>1</v>
      </c>
      <c r="K60" s="106">
        <v>1</v>
      </c>
      <c r="L60" s="106">
        <v>2</v>
      </c>
      <c r="M60" s="68">
        <v>2</v>
      </c>
      <c r="N60" s="68">
        <v>1</v>
      </c>
      <c r="O60" s="68">
        <v>2</v>
      </c>
      <c r="P60" s="106">
        <v>1</v>
      </c>
      <c r="Q60" s="106">
        <v>0</v>
      </c>
      <c r="R60" s="106">
        <v>0</v>
      </c>
      <c r="S60" s="294"/>
    </row>
    <row r="61" spans="1:19">
      <c r="A61" s="68" t="s">
        <v>106</v>
      </c>
      <c r="B61" s="106">
        <v>6</v>
      </c>
      <c r="C61" s="106">
        <v>4</v>
      </c>
      <c r="D61" s="106">
        <v>5</v>
      </c>
      <c r="E61" s="106">
        <v>3</v>
      </c>
      <c r="F61" s="106">
        <v>2</v>
      </c>
      <c r="G61" s="106">
        <v>1</v>
      </c>
      <c r="H61" s="106">
        <v>1</v>
      </c>
      <c r="I61" s="106">
        <v>3</v>
      </c>
      <c r="J61" s="106">
        <v>1</v>
      </c>
      <c r="K61" s="106">
        <v>0</v>
      </c>
      <c r="L61" s="106">
        <v>2</v>
      </c>
      <c r="M61" s="68">
        <v>2</v>
      </c>
      <c r="N61" s="68">
        <v>0</v>
      </c>
      <c r="O61" s="68">
        <v>1</v>
      </c>
      <c r="P61" s="106">
        <v>0</v>
      </c>
      <c r="Q61" s="106">
        <v>4</v>
      </c>
      <c r="R61" s="106">
        <v>1</v>
      </c>
      <c r="S61" s="294"/>
    </row>
    <row r="62" spans="1:19">
      <c r="A62" s="68" t="s">
        <v>107</v>
      </c>
      <c r="B62" s="106">
        <v>1</v>
      </c>
      <c r="C62" s="106">
        <v>0</v>
      </c>
      <c r="D62" s="106">
        <v>1</v>
      </c>
      <c r="E62" s="106">
        <v>1</v>
      </c>
      <c r="F62" s="106">
        <v>0</v>
      </c>
      <c r="G62" s="106">
        <v>0</v>
      </c>
      <c r="H62" s="106">
        <v>2</v>
      </c>
      <c r="I62" s="106">
        <v>0</v>
      </c>
      <c r="J62" s="106">
        <v>1</v>
      </c>
      <c r="K62" s="106">
        <v>0</v>
      </c>
      <c r="L62" s="106">
        <v>0</v>
      </c>
      <c r="M62" s="68">
        <v>0</v>
      </c>
      <c r="N62" s="68">
        <v>0</v>
      </c>
      <c r="O62" s="68">
        <v>0</v>
      </c>
      <c r="P62" s="106">
        <v>0</v>
      </c>
      <c r="Q62" s="106">
        <v>0</v>
      </c>
      <c r="R62" s="106">
        <v>0</v>
      </c>
      <c r="S62" s="294"/>
    </row>
    <row r="63" spans="1:19">
      <c r="A63" s="68" t="s">
        <v>108</v>
      </c>
      <c r="B63" s="106">
        <v>23</v>
      </c>
      <c r="C63" s="106">
        <v>11</v>
      </c>
      <c r="D63" s="106">
        <v>12</v>
      </c>
      <c r="E63" s="106">
        <v>14</v>
      </c>
      <c r="F63" s="106">
        <v>12</v>
      </c>
      <c r="G63" s="106">
        <v>10</v>
      </c>
      <c r="H63" s="106">
        <v>8</v>
      </c>
      <c r="I63" s="106">
        <v>6</v>
      </c>
      <c r="J63" s="106">
        <v>7</v>
      </c>
      <c r="K63" s="106">
        <v>9</v>
      </c>
      <c r="L63" s="106">
        <v>11</v>
      </c>
      <c r="M63" s="68">
        <v>10</v>
      </c>
      <c r="N63" s="68">
        <v>7</v>
      </c>
      <c r="O63" s="68">
        <v>10</v>
      </c>
      <c r="P63" s="106">
        <v>10</v>
      </c>
      <c r="Q63" s="106">
        <v>10</v>
      </c>
      <c r="R63" s="106">
        <v>9</v>
      </c>
      <c r="S63" s="294"/>
    </row>
    <row r="64" spans="1:19">
      <c r="A64" s="68" t="s">
        <v>109</v>
      </c>
      <c r="B64" s="106">
        <v>0</v>
      </c>
      <c r="C64" s="106">
        <v>2</v>
      </c>
      <c r="D64" s="106">
        <v>3</v>
      </c>
      <c r="E64" s="106">
        <v>0</v>
      </c>
      <c r="F64" s="106">
        <v>1</v>
      </c>
      <c r="G64" s="106">
        <v>2</v>
      </c>
      <c r="H64" s="106">
        <v>0</v>
      </c>
      <c r="I64" s="106">
        <v>0</v>
      </c>
      <c r="J64" s="106">
        <v>3</v>
      </c>
      <c r="K64" s="106">
        <v>1</v>
      </c>
      <c r="L64" s="106">
        <v>0</v>
      </c>
      <c r="M64" s="68">
        <v>1</v>
      </c>
      <c r="N64" s="68">
        <v>0</v>
      </c>
      <c r="O64" s="68">
        <v>3</v>
      </c>
      <c r="P64" s="106">
        <v>1</v>
      </c>
      <c r="Q64" s="106">
        <v>0</v>
      </c>
      <c r="R64" s="106">
        <v>0</v>
      </c>
      <c r="S64" s="294"/>
    </row>
    <row r="65" spans="1:35">
      <c r="A65" s="68" t="s">
        <v>110</v>
      </c>
      <c r="B65" s="106">
        <v>10</v>
      </c>
      <c r="C65" s="106">
        <v>2</v>
      </c>
      <c r="D65" s="106">
        <v>10</v>
      </c>
      <c r="E65" s="106">
        <v>6</v>
      </c>
      <c r="F65" s="106">
        <v>8</v>
      </c>
      <c r="G65" s="106">
        <v>7</v>
      </c>
      <c r="H65" s="106">
        <v>4</v>
      </c>
      <c r="I65" s="106">
        <v>10</v>
      </c>
      <c r="J65" s="106">
        <v>9</v>
      </c>
      <c r="K65" s="106">
        <v>9</v>
      </c>
      <c r="L65" s="106">
        <v>4</v>
      </c>
      <c r="M65" s="68">
        <v>5</v>
      </c>
      <c r="N65" s="68">
        <v>9</v>
      </c>
      <c r="O65" s="68">
        <v>3</v>
      </c>
      <c r="P65" s="106">
        <v>7</v>
      </c>
      <c r="Q65" s="106">
        <v>6</v>
      </c>
      <c r="R65" s="106">
        <v>6</v>
      </c>
      <c r="S65" s="546"/>
      <c r="T65" s="294"/>
    </row>
    <row r="66" spans="1:35">
      <c r="A66" s="397" t="s">
        <v>69</v>
      </c>
      <c r="B66" s="107">
        <v>1</v>
      </c>
      <c r="C66" s="107">
        <v>1</v>
      </c>
      <c r="D66" s="107">
        <v>0</v>
      </c>
      <c r="E66" s="107">
        <v>0</v>
      </c>
      <c r="F66" s="107">
        <v>1</v>
      </c>
      <c r="G66" s="107">
        <v>2</v>
      </c>
      <c r="H66" s="107">
        <v>2</v>
      </c>
      <c r="I66" s="107">
        <v>1</v>
      </c>
      <c r="J66" s="107">
        <v>2</v>
      </c>
      <c r="K66" s="107">
        <v>1</v>
      </c>
      <c r="L66" s="107">
        <v>1</v>
      </c>
      <c r="M66" s="17">
        <v>1</v>
      </c>
      <c r="N66" s="17">
        <v>2</v>
      </c>
      <c r="O66" s="17">
        <v>2</v>
      </c>
      <c r="P66" s="107">
        <v>2</v>
      </c>
      <c r="Q66" s="107">
        <v>0</v>
      </c>
      <c r="R66" s="107">
        <v>1</v>
      </c>
      <c r="S66" s="546"/>
      <c r="T66" s="294"/>
    </row>
    <row r="67" spans="1:35">
      <c r="A67" s="68"/>
      <c r="B67" s="68"/>
      <c r="C67" s="68"/>
      <c r="D67" s="68"/>
      <c r="E67" s="68"/>
      <c r="F67" s="68"/>
      <c r="G67" s="68"/>
      <c r="H67" s="68"/>
      <c r="I67" s="68"/>
      <c r="J67" s="68"/>
      <c r="K67" s="68"/>
      <c r="L67" s="68"/>
      <c r="M67" s="68"/>
      <c r="N67" s="68"/>
      <c r="O67" s="68"/>
      <c r="P67" s="68"/>
      <c r="Q67" s="68"/>
      <c r="R67" s="68"/>
      <c r="S67" s="428"/>
      <c r="T67" s="428"/>
    </row>
    <row r="68" spans="1:35">
      <c r="S68" s="428"/>
      <c r="T68" s="428"/>
    </row>
    <row r="69" spans="1:35" ht="32.25" customHeight="1">
      <c r="A69" s="626" t="str">
        <f>Contents!E13</f>
        <v xml:space="preserve">Table 9: Post-neonatal death rate, by sex, ethnic group, maternal age group, deprivation quintile of residence, gestational age, birthweight and district health board, 1996−2012
</v>
      </c>
      <c r="B69" s="626"/>
      <c r="C69" s="626"/>
      <c r="D69" s="626"/>
      <c r="E69" s="626"/>
      <c r="F69" s="626"/>
      <c r="G69" s="626"/>
      <c r="H69" s="626"/>
      <c r="I69" s="626"/>
      <c r="J69" s="626"/>
      <c r="K69" s="626"/>
      <c r="L69" s="626"/>
      <c r="M69" s="626"/>
      <c r="N69" s="626"/>
      <c r="O69" s="626"/>
      <c r="P69" s="626"/>
      <c r="Q69" s="626"/>
      <c r="R69" s="626"/>
      <c r="S69" s="428"/>
      <c r="T69" s="428"/>
    </row>
    <row r="70" spans="1:35">
      <c r="A70" s="11" t="s">
        <v>74</v>
      </c>
      <c r="B70" s="62">
        <v>1996</v>
      </c>
      <c r="C70" s="62">
        <v>1997</v>
      </c>
      <c r="D70" s="181" t="s">
        <v>354</v>
      </c>
      <c r="E70" s="62">
        <v>1999</v>
      </c>
      <c r="F70" s="62">
        <v>2000</v>
      </c>
      <c r="G70" s="62">
        <v>2001</v>
      </c>
      <c r="H70" s="62">
        <v>2002</v>
      </c>
      <c r="I70" s="62">
        <v>2003</v>
      </c>
      <c r="J70" s="62">
        <v>2004</v>
      </c>
      <c r="K70" s="62">
        <v>2005</v>
      </c>
      <c r="L70" s="62">
        <v>2006</v>
      </c>
      <c r="M70" s="62">
        <v>2007</v>
      </c>
      <c r="N70" s="62">
        <v>2008</v>
      </c>
      <c r="O70" s="62">
        <v>2009</v>
      </c>
      <c r="P70" s="62">
        <v>2010</v>
      </c>
      <c r="Q70" s="62">
        <v>2011</v>
      </c>
      <c r="R70" s="410">
        <v>2012</v>
      </c>
      <c r="S70" s="428"/>
      <c r="T70" s="428"/>
    </row>
    <row r="71" spans="1:35">
      <c r="A71" s="69" t="s">
        <v>117</v>
      </c>
      <c r="B71" s="69"/>
      <c r="C71" s="69"/>
      <c r="D71" s="170"/>
      <c r="E71" s="69"/>
      <c r="F71" s="69"/>
      <c r="G71" s="69"/>
      <c r="H71" s="69"/>
      <c r="I71" s="69"/>
      <c r="J71" s="69"/>
      <c r="K71" s="69"/>
      <c r="L71" s="69"/>
      <c r="M71" s="69"/>
      <c r="N71" s="69"/>
      <c r="O71" s="69"/>
      <c r="P71" s="69"/>
      <c r="Q71" s="69"/>
      <c r="R71" s="170"/>
      <c r="S71" s="428"/>
      <c r="T71" s="428"/>
    </row>
    <row r="72" spans="1:35">
      <c r="A72" s="59" t="s">
        <v>48</v>
      </c>
      <c r="B72" s="60">
        <v>3.3777901591391855</v>
      </c>
      <c r="C72" s="60">
        <v>3.1523885405480305</v>
      </c>
      <c r="D72" s="60">
        <v>2.3729518134894514</v>
      </c>
      <c r="E72" s="60">
        <v>2.6645303982863413</v>
      </c>
      <c r="F72" s="60">
        <v>2.5090360388812858</v>
      </c>
      <c r="G72" s="60">
        <v>2.5789698349459305</v>
      </c>
      <c r="H72" s="60">
        <v>2.1278547188847106</v>
      </c>
      <c r="I72" s="60">
        <v>2.1210407239819005</v>
      </c>
      <c r="J72" s="60">
        <v>2.5373363077499449</v>
      </c>
      <c r="K72" s="60">
        <v>1.8901016568188398</v>
      </c>
      <c r="L72" s="60">
        <v>2.3724989215913994</v>
      </c>
      <c r="M72" s="60">
        <v>2.2419803135701231</v>
      </c>
      <c r="N72" s="60">
        <v>2.081643273690172</v>
      </c>
      <c r="O72" s="60">
        <v>2.133206921071344</v>
      </c>
      <c r="P72" s="60">
        <v>1.9474798683132661</v>
      </c>
      <c r="Q72" s="60">
        <v>2.0104866986200016</v>
      </c>
      <c r="R72" s="434">
        <v>1.6119932296284356</v>
      </c>
      <c r="S72" s="187"/>
      <c r="T72" s="428"/>
    </row>
    <row r="73" spans="1:35">
      <c r="A73" s="69" t="s">
        <v>75</v>
      </c>
      <c r="B73" s="69"/>
      <c r="C73" s="69"/>
      <c r="D73" s="170"/>
      <c r="E73" s="69"/>
      <c r="F73" s="69"/>
      <c r="G73" s="69"/>
      <c r="H73" s="69"/>
      <c r="I73" s="69"/>
      <c r="J73" s="69"/>
      <c r="K73" s="69"/>
      <c r="L73" s="69"/>
      <c r="M73" s="69"/>
      <c r="N73" s="69"/>
      <c r="O73" s="69"/>
      <c r="P73" s="69"/>
      <c r="Q73" s="69"/>
      <c r="R73" s="170"/>
      <c r="S73" s="428"/>
      <c r="T73" s="547"/>
      <c r="U73" s="547"/>
      <c r="V73" s="547"/>
      <c r="W73" s="547"/>
      <c r="X73" s="547"/>
      <c r="Y73" s="547"/>
      <c r="Z73" s="547"/>
      <c r="AA73" s="547"/>
      <c r="AB73" s="547"/>
      <c r="AC73" s="547"/>
      <c r="AD73" s="547"/>
      <c r="AE73" s="547"/>
      <c r="AF73" s="547"/>
      <c r="AG73" s="547"/>
      <c r="AH73" s="547"/>
      <c r="AI73" s="547"/>
    </row>
    <row r="74" spans="1:35">
      <c r="A74" s="68" t="s">
        <v>76</v>
      </c>
      <c r="B74" s="70">
        <v>3.5195776506819185</v>
      </c>
      <c r="C74" s="70">
        <v>3.6279795205642014</v>
      </c>
      <c r="D74" s="70">
        <v>3.0176652086935882</v>
      </c>
      <c r="E74" s="70">
        <v>3.2684189023559855</v>
      </c>
      <c r="F74" s="70">
        <v>2.8959831010868453</v>
      </c>
      <c r="G74" s="70">
        <v>3.3595800524934383</v>
      </c>
      <c r="H74" s="70">
        <v>2.120623966645101</v>
      </c>
      <c r="I74" s="70">
        <v>2.5473321858864031</v>
      </c>
      <c r="J74" s="70">
        <v>2.5921371838755776</v>
      </c>
      <c r="K74" s="70">
        <v>2.0620613962151197</v>
      </c>
      <c r="L74" s="70">
        <v>2.856400934822124</v>
      </c>
      <c r="M74" s="70">
        <v>2.5618874556882836</v>
      </c>
      <c r="N74" s="70">
        <v>2.3496520135625483</v>
      </c>
      <c r="O74" s="70">
        <v>2.3705436857336371</v>
      </c>
      <c r="P74" s="70">
        <v>2.1609291995558091</v>
      </c>
      <c r="Q74" s="70">
        <v>2.4142471938295604</v>
      </c>
      <c r="R74" s="434">
        <v>1.8928639030853682</v>
      </c>
      <c r="S74" s="187"/>
      <c r="T74" s="428"/>
    </row>
    <row r="75" spans="1:35">
      <c r="A75" s="68" t="s">
        <v>77</v>
      </c>
      <c r="B75" s="70">
        <v>3.2275416890801507</v>
      </c>
      <c r="C75" s="70">
        <v>2.6557133245989872</v>
      </c>
      <c r="D75" s="70">
        <v>1.699656527743352</v>
      </c>
      <c r="E75" s="70">
        <v>2.0321580091981888</v>
      </c>
      <c r="F75" s="70">
        <v>2.0981803711608729</v>
      </c>
      <c r="G75" s="70">
        <v>1.772215993345148</v>
      </c>
      <c r="H75" s="70">
        <v>2.1353913010901735</v>
      </c>
      <c r="I75" s="70">
        <v>1.6711472789362785</v>
      </c>
      <c r="J75" s="70">
        <v>2.4797429449566919</v>
      </c>
      <c r="K75" s="70">
        <v>1.7096999302163294</v>
      </c>
      <c r="L75" s="70">
        <v>1.8665580669245909</v>
      </c>
      <c r="M75" s="70">
        <v>1.9016227180527383</v>
      </c>
      <c r="N75" s="70">
        <v>1.7974835230677051</v>
      </c>
      <c r="O75" s="70">
        <v>1.8829334805051456</v>
      </c>
      <c r="P75" s="70">
        <v>1.7208413001912046</v>
      </c>
      <c r="Q75" s="70">
        <v>1.585204755614267</v>
      </c>
      <c r="R75" s="434">
        <v>1.3185219369087253</v>
      </c>
      <c r="S75" s="187"/>
      <c r="T75" s="428"/>
    </row>
    <row r="76" spans="1:35">
      <c r="A76" s="69" t="s">
        <v>79</v>
      </c>
      <c r="B76" s="69"/>
      <c r="C76" s="69"/>
      <c r="D76" s="170"/>
      <c r="E76" s="69"/>
      <c r="F76" s="69"/>
      <c r="G76" s="69"/>
      <c r="H76" s="69"/>
      <c r="I76" s="69"/>
      <c r="J76" s="69"/>
      <c r="K76" s="69"/>
      <c r="L76" s="69"/>
      <c r="M76" s="69"/>
      <c r="N76" s="69"/>
      <c r="O76" s="69"/>
      <c r="P76" s="69"/>
      <c r="Q76" s="69"/>
      <c r="R76" s="170"/>
      <c r="S76" s="428"/>
      <c r="T76" s="428"/>
    </row>
    <row r="77" spans="1:35">
      <c r="A77" s="68" t="s">
        <v>80</v>
      </c>
      <c r="B77" s="70">
        <v>6.6829055024670536</v>
      </c>
      <c r="C77" s="70">
        <v>6.0089521123306149</v>
      </c>
      <c r="D77" s="70">
        <v>3.8628977864982526</v>
      </c>
      <c r="E77" s="70">
        <v>4.9915767142946281</v>
      </c>
      <c r="F77" s="70">
        <v>4.7267914539610514</v>
      </c>
      <c r="G77" s="70">
        <v>4.7261957275190625</v>
      </c>
      <c r="H77" s="70">
        <v>3.6229453203622946</v>
      </c>
      <c r="I77" s="70">
        <v>4.0173447264379538</v>
      </c>
      <c r="J77" s="70">
        <v>4.6004842615012107</v>
      </c>
      <c r="K77" s="70">
        <v>3.3521524347212424</v>
      </c>
      <c r="L77" s="70">
        <v>3.7914691943127963</v>
      </c>
      <c r="M77" s="70">
        <v>3.7749508739269833</v>
      </c>
      <c r="N77" s="70">
        <v>3.3929673041332511</v>
      </c>
      <c r="O77" s="70">
        <v>3.5733622089875472</v>
      </c>
      <c r="P77" s="70">
        <v>3.387498015137882</v>
      </c>
      <c r="Q77" s="70">
        <v>3.7152046135078183</v>
      </c>
      <c r="R77" s="108">
        <v>2.4515266324938714</v>
      </c>
      <c r="S77" s="187"/>
      <c r="T77" s="428"/>
    </row>
    <row r="78" spans="1:35">
      <c r="A78" s="68" t="s">
        <v>403</v>
      </c>
      <c r="B78" s="70">
        <v>4.0167656304575621</v>
      </c>
      <c r="C78" s="70">
        <v>3.6867977528089888</v>
      </c>
      <c r="D78" s="70">
        <v>3.1601123595505616</v>
      </c>
      <c r="E78" s="70">
        <v>3.5352723766672027</v>
      </c>
      <c r="F78" s="70">
        <v>3.5778175313059033</v>
      </c>
      <c r="G78" s="70">
        <v>3.2573289902280131</v>
      </c>
      <c r="H78" s="70">
        <v>3.3461602810774638</v>
      </c>
      <c r="I78" s="70">
        <v>1.7897819720143182</v>
      </c>
      <c r="J78" s="70">
        <v>3.7825059101654843</v>
      </c>
      <c r="K78" s="70">
        <v>2.2443090734209683</v>
      </c>
      <c r="L78" s="70">
        <v>3.589263420724095</v>
      </c>
      <c r="M78" s="70">
        <v>3.2833690221270522</v>
      </c>
      <c r="N78" s="70">
        <v>2.3542445644647554</v>
      </c>
      <c r="O78" s="70">
        <v>2.5266704098820889</v>
      </c>
      <c r="P78" s="70">
        <v>2.341275306431621</v>
      </c>
      <c r="Q78" s="70">
        <v>3.080801008262148</v>
      </c>
      <c r="R78" s="108">
        <v>2.1567217828900072</v>
      </c>
      <c r="S78" s="187"/>
      <c r="T78" s="428"/>
    </row>
    <row r="79" spans="1:35" s="531" customFormat="1">
      <c r="A79" s="532" t="s">
        <v>551</v>
      </c>
      <c r="B79" s="70">
        <v>1.7678255745433118</v>
      </c>
      <c r="C79" s="70">
        <v>2.3671751709626512</v>
      </c>
      <c r="D79" s="70">
        <v>1.0520778537611783</v>
      </c>
      <c r="E79" s="70">
        <v>1.256281407035176</v>
      </c>
      <c r="F79" s="70">
        <v>1.1842728564661298</v>
      </c>
      <c r="G79" s="70">
        <v>1.4847809948032664</v>
      </c>
      <c r="H79" s="70">
        <v>0.86975429441182861</v>
      </c>
      <c r="I79" s="70">
        <v>1.5316867700555237</v>
      </c>
      <c r="J79" s="70">
        <v>0.88542588985301929</v>
      </c>
      <c r="K79" s="70">
        <v>1.091901728844404</v>
      </c>
      <c r="L79" s="70">
        <v>1.2989422898496938</v>
      </c>
      <c r="M79" s="70">
        <v>0.46977763858440341</v>
      </c>
      <c r="N79" s="70">
        <v>0.76254384627116067</v>
      </c>
      <c r="O79" s="70">
        <v>0.88718024545320129</v>
      </c>
      <c r="P79" s="70">
        <v>0.40263051939337002</v>
      </c>
      <c r="Q79" s="70">
        <v>0.66515897299454574</v>
      </c>
      <c r="R79" s="108">
        <v>0.46441425751770582</v>
      </c>
      <c r="S79" s="187"/>
    </row>
    <row r="80" spans="1:35">
      <c r="A80" s="532" t="s">
        <v>552</v>
      </c>
      <c r="B80" s="70">
        <v>1.7954988700739869</v>
      </c>
      <c r="C80" s="70">
        <v>1.6913584113759512</v>
      </c>
      <c r="D80" s="70">
        <v>1.6287155072509161</v>
      </c>
      <c r="E80" s="70">
        <v>1.4747843929338591</v>
      </c>
      <c r="F80" s="70">
        <v>1.3330732214852388</v>
      </c>
      <c r="G80" s="70">
        <v>1.4582090541525818</v>
      </c>
      <c r="H80" s="70">
        <v>1.3088103602672729</v>
      </c>
      <c r="I80" s="70">
        <v>1.2870448772226928</v>
      </c>
      <c r="J80" s="70">
        <v>1.4564231571281983</v>
      </c>
      <c r="K80" s="70">
        <v>1.1337112370790263</v>
      </c>
      <c r="L80" s="70">
        <v>1.4733809180800208</v>
      </c>
      <c r="M80" s="70">
        <v>1.4509755495183996</v>
      </c>
      <c r="N80" s="70">
        <v>1.4951873656667602</v>
      </c>
      <c r="O80" s="70">
        <v>1.4549922400413866</v>
      </c>
      <c r="P80" s="70">
        <v>1.3507429085997298</v>
      </c>
      <c r="Q80" s="70">
        <v>1.0514890441625397</v>
      </c>
      <c r="R80" s="108">
        <v>1.2973806935727059</v>
      </c>
      <c r="S80" s="187"/>
      <c r="T80" s="428"/>
    </row>
    <row r="81" spans="1:35">
      <c r="A81" s="69" t="s">
        <v>187</v>
      </c>
      <c r="B81" s="69"/>
      <c r="C81" s="69"/>
      <c r="D81" s="170"/>
      <c r="E81" s="69"/>
      <c r="F81" s="69"/>
      <c r="G81" s="69"/>
      <c r="H81" s="69"/>
      <c r="I81" s="69"/>
      <c r="J81" s="69"/>
      <c r="K81" s="69"/>
      <c r="L81" s="69"/>
      <c r="M81" s="69"/>
      <c r="N81" s="69"/>
      <c r="O81" s="69"/>
      <c r="P81" s="69"/>
      <c r="Q81" s="69"/>
      <c r="R81" s="170"/>
      <c r="S81" s="428"/>
      <c r="T81" s="428"/>
    </row>
    <row r="82" spans="1:35">
      <c r="A82" s="68" t="s">
        <v>82</v>
      </c>
      <c r="B82" s="70">
        <v>7.932910244786946</v>
      </c>
      <c r="C82" s="70">
        <v>5.450828980240745</v>
      </c>
      <c r="D82" s="70">
        <v>5.2237111060640471</v>
      </c>
      <c r="E82" s="70">
        <v>6.6855232707636922</v>
      </c>
      <c r="F82" s="70">
        <v>5.7546429505623857</v>
      </c>
      <c r="G82" s="70">
        <v>6.3441712926249005</v>
      </c>
      <c r="H82" s="70">
        <v>4.1242782513060217</v>
      </c>
      <c r="I82" s="70">
        <v>3.4255599472990776</v>
      </c>
      <c r="J82" s="70">
        <v>4.395604395604396</v>
      </c>
      <c r="K82" s="70">
        <v>5.1825677267373376</v>
      </c>
      <c r="L82" s="70">
        <v>4.7138047138047137</v>
      </c>
      <c r="M82" s="70">
        <v>4.5535537517323306</v>
      </c>
      <c r="N82" s="70">
        <v>4.7080979284369109</v>
      </c>
      <c r="O82" s="70">
        <v>5.2798310454065467</v>
      </c>
      <c r="P82" s="70">
        <v>4.7826086956521738</v>
      </c>
      <c r="Q82" s="70">
        <v>2.9520295202952029</v>
      </c>
      <c r="R82" s="108">
        <v>3.6073177016232929</v>
      </c>
      <c r="S82" s="187"/>
      <c r="T82" s="187"/>
      <c r="U82" s="187"/>
      <c r="V82" s="187"/>
      <c r="W82" s="187"/>
      <c r="X82" s="187"/>
      <c r="Y82" s="187"/>
      <c r="Z82" s="187"/>
      <c r="AA82" s="187"/>
      <c r="AB82" s="187"/>
      <c r="AC82" s="187"/>
      <c r="AD82" s="187"/>
      <c r="AE82" s="187"/>
      <c r="AF82" s="187"/>
      <c r="AG82" s="187"/>
      <c r="AH82" s="187"/>
      <c r="AI82" s="187"/>
    </row>
    <row r="83" spans="1:35">
      <c r="A83" s="68" t="s">
        <v>83</v>
      </c>
      <c r="B83" s="70">
        <v>5.1677323289830959</v>
      </c>
      <c r="C83" s="70">
        <v>4.8001476968522105</v>
      </c>
      <c r="D83" s="70">
        <v>3.4154897073756114</v>
      </c>
      <c r="E83" s="70">
        <v>5.1638530287984112</v>
      </c>
      <c r="F83" s="70">
        <v>5.1323337023246456</v>
      </c>
      <c r="G83" s="70">
        <v>3.1552162849872776</v>
      </c>
      <c r="H83" s="70">
        <v>3.748527364249759</v>
      </c>
      <c r="I83" s="70">
        <v>3.1420192710515291</v>
      </c>
      <c r="J83" s="70">
        <v>3.8412291933418694</v>
      </c>
      <c r="K83" s="70">
        <v>2.6940730393135102</v>
      </c>
      <c r="L83" s="70">
        <v>3.0994646379261765</v>
      </c>
      <c r="M83" s="70">
        <v>3.5892497592576382</v>
      </c>
      <c r="N83" s="70">
        <v>2.6282323018228064</v>
      </c>
      <c r="O83" s="70">
        <v>3.5045730404308064</v>
      </c>
      <c r="P83" s="70">
        <v>3.6563071297989032</v>
      </c>
      <c r="Q83" s="70">
        <v>3.7056187521544293</v>
      </c>
      <c r="R83" s="108">
        <v>2.6019080659150045</v>
      </c>
      <c r="S83" s="187"/>
      <c r="T83" s="187"/>
      <c r="U83" s="187"/>
      <c r="V83" s="187"/>
      <c r="W83" s="187"/>
      <c r="X83" s="187"/>
      <c r="Y83" s="187"/>
      <c r="Z83" s="187"/>
      <c r="AA83" s="187"/>
      <c r="AB83" s="187"/>
      <c r="AC83" s="187"/>
      <c r="AD83" s="187"/>
      <c r="AE83" s="187"/>
      <c r="AF83" s="187"/>
      <c r="AG83" s="187"/>
      <c r="AH83" s="187"/>
      <c r="AI83" s="187"/>
    </row>
    <row r="84" spans="1:35">
      <c r="A84" s="68" t="s">
        <v>84</v>
      </c>
      <c r="B84" s="70">
        <v>2.6351970669110907</v>
      </c>
      <c r="C84" s="70">
        <v>2.9144322685940778</v>
      </c>
      <c r="D84" s="70">
        <v>1.9818139426439731</v>
      </c>
      <c r="E84" s="70">
        <v>2.0546289581822577</v>
      </c>
      <c r="F84" s="70">
        <v>1.5101938082053865</v>
      </c>
      <c r="G84" s="70">
        <v>1.841136244082062</v>
      </c>
      <c r="H84" s="70">
        <v>1.653962318423702</v>
      </c>
      <c r="I84" s="70">
        <v>2.4106636415201361</v>
      </c>
      <c r="J84" s="70">
        <v>2.5957625929563628</v>
      </c>
      <c r="K84" s="70">
        <v>1.4939176211140357</v>
      </c>
      <c r="L84" s="70">
        <v>2.9890170999582928</v>
      </c>
      <c r="M84" s="70">
        <v>1.89693329117926</v>
      </c>
      <c r="N84" s="70">
        <v>1.8866737941009999</v>
      </c>
      <c r="O84" s="70">
        <v>1.7399149374919449</v>
      </c>
      <c r="P84" s="70">
        <v>1.4877262583684603</v>
      </c>
      <c r="Q84" s="70">
        <v>1.918649270913277</v>
      </c>
      <c r="R84" s="108">
        <v>1.1977557838996407</v>
      </c>
      <c r="S84" s="187"/>
      <c r="T84" s="187"/>
      <c r="U84" s="187"/>
      <c r="V84" s="187"/>
      <c r="W84" s="187"/>
      <c r="X84" s="187"/>
      <c r="Y84" s="187"/>
      <c r="Z84" s="187"/>
      <c r="AA84" s="187"/>
      <c r="AB84" s="187"/>
      <c r="AC84" s="187"/>
      <c r="AD84" s="187"/>
      <c r="AE84" s="187"/>
      <c r="AF84" s="187"/>
      <c r="AG84" s="187"/>
      <c r="AH84" s="187"/>
      <c r="AI84" s="187"/>
    </row>
    <row r="85" spans="1:35">
      <c r="A85" s="68" t="s">
        <v>85</v>
      </c>
      <c r="B85" s="70">
        <v>1.8406037180195105</v>
      </c>
      <c r="C85" s="70">
        <v>1.9774688398849471</v>
      </c>
      <c r="D85" s="70">
        <v>1.2583892617449663</v>
      </c>
      <c r="E85" s="70">
        <v>1.6291383022051551</v>
      </c>
      <c r="F85" s="70">
        <v>1.6780465223932417</v>
      </c>
      <c r="G85" s="70">
        <v>2.5644014453899056</v>
      </c>
      <c r="H85" s="70">
        <v>0.99607429542391757</v>
      </c>
      <c r="I85" s="70">
        <v>1.1322463768115942</v>
      </c>
      <c r="J85" s="70">
        <v>1.6289297931259161</v>
      </c>
      <c r="K85" s="70">
        <v>1.266868631231066</v>
      </c>
      <c r="L85" s="70">
        <v>1.3266998341625207</v>
      </c>
      <c r="M85" s="70">
        <v>1.2823252831801668</v>
      </c>
      <c r="N85" s="70">
        <v>1.4437225831528679</v>
      </c>
      <c r="O85" s="70">
        <v>1.2598064479184563</v>
      </c>
      <c r="P85" s="70">
        <v>0.78339208773991376</v>
      </c>
      <c r="Q85" s="70">
        <v>1.5553891353188547</v>
      </c>
      <c r="R85" s="108">
        <v>0.907286645874681</v>
      </c>
      <c r="S85" s="187"/>
      <c r="T85" s="187"/>
      <c r="U85" s="187"/>
      <c r="V85" s="187"/>
      <c r="W85" s="187"/>
      <c r="X85" s="187"/>
      <c r="Y85" s="187"/>
      <c r="Z85" s="187"/>
      <c r="AA85" s="187"/>
      <c r="AB85" s="187"/>
      <c r="AC85" s="187"/>
      <c r="AD85" s="187"/>
      <c r="AE85" s="187"/>
      <c r="AF85" s="187"/>
      <c r="AG85" s="187"/>
      <c r="AH85" s="187"/>
      <c r="AI85" s="187"/>
    </row>
    <row r="86" spans="1:35">
      <c r="A86" s="68" t="s">
        <v>86</v>
      </c>
      <c r="B86" s="70">
        <v>2.3788284269997026</v>
      </c>
      <c r="C86" s="70">
        <v>2.5686088954981749</v>
      </c>
      <c r="D86" s="70">
        <v>2.5686088954981749</v>
      </c>
      <c r="E86" s="70">
        <v>1.2097749818533754</v>
      </c>
      <c r="F86" s="70">
        <v>1.6484163428705993</v>
      </c>
      <c r="G86" s="70">
        <v>1.3976240391334731</v>
      </c>
      <c r="H86" s="70">
        <v>2.1744106202792404</v>
      </c>
      <c r="I86" s="70">
        <v>1.5984654731457799</v>
      </c>
      <c r="J86" s="70">
        <v>1.6537467700258397</v>
      </c>
      <c r="K86" s="70">
        <v>1.383399209486166</v>
      </c>
      <c r="L86" s="70">
        <v>1.523954662348795</v>
      </c>
      <c r="M86" s="70">
        <v>1.5379357484620644</v>
      </c>
      <c r="N86" s="70">
        <v>1.0084033613445378</v>
      </c>
      <c r="O86" s="70">
        <v>1.0534632604687912</v>
      </c>
      <c r="P86" s="70">
        <v>1.314290721107509</v>
      </c>
      <c r="Q86" s="70">
        <v>0.54844606946983543</v>
      </c>
      <c r="R86" s="108">
        <v>1.5296367112810707</v>
      </c>
      <c r="S86" s="187"/>
      <c r="T86" s="428"/>
    </row>
    <row r="87" spans="1:35">
      <c r="A87" s="68" t="s">
        <v>87</v>
      </c>
      <c r="B87" s="70">
        <v>4.4483985765124556</v>
      </c>
      <c r="C87" s="70">
        <v>0.79554494828957845</v>
      </c>
      <c r="D87" s="70">
        <v>1.5910898965791569</v>
      </c>
      <c r="E87" s="70">
        <v>0.68587105624142652</v>
      </c>
      <c r="F87" s="70">
        <v>0</v>
      </c>
      <c r="G87" s="70">
        <v>3.0048076923076925</v>
      </c>
      <c r="H87" s="70">
        <v>2.7322404371584699</v>
      </c>
      <c r="I87" s="70">
        <v>2.4026910139356081</v>
      </c>
      <c r="J87" s="70">
        <v>0.9394081728511039</v>
      </c>
      <c r="K87" s="70">
        <v>0.93984962406015038</v>
      </c>
      <c r="L87" s="70">
        <v>1.8206645425580337</v>
      </c>
      <c r="M87" s="70">
        <v>2.902155887230514</v>
      </c>
      <c r="N87" s="70">
        <v>2.8949545078577335</v>
      </c>
      <c r="O87" s="70">
        <v>1.6135538523598225</v>
      </c>
      <c r="P87" s="70">
        <v>1.1325028312570782</v>
      </c>
      <c r="Q87" s="70">
        <v>0.77821011673151752</v>
      </c>
      <c r="R87" s="108">
        <v>1.5003750937734435</v>
      </c>
      <c r="S87" s="187"/>
      <c r="T87" s="428"/>
    </row>
    <row r="88" spans="1:35">
      <c r="A88" s="69" t="s">
        <v>88</v>
      </c>
      <c r="B88" s="69"/>
      <c r="C88" s="69"/>
      <c r="D88" s="170"/>
      <c r="E88" s="69"/>
      <c r="F88" s="69"/>
      <c r="G88" s="69"/>
      <c r="H88" s="69"/>
      <c r="I88" s="69"/>
      <c r="J88" s="69"/>
      <c r="K88" s="69"/>
      <c r="L88" s="69"/>
      <c r="M88" s="69"/>
      <c r="N88" s="69"/>
      <c r="O88" s="69"/>
      <c r="P88" s="69"/>
      <c r="Q88" s="69"/>
      <c r="R88" s="170"/>
      <c r="S88" s="428"/>
      <c r="T88" s="428"/>
    </row>
    <row r="89" spans="1:35">
      <c r="A89" s="68" t="s">
        <v>89</v>
      </c>
      <c r="B89" s="70">
        <v>2.0637172707339095</v>
      </c>
      <c r="C89" s="70">
        <v>1.5261350629530714</v>
      </c>
      <c r="D89" s="70">
        <v>0.76306753147653572</v>
      </c>
      <c r="E89" s="70">
        <v>1.1056511056511058</v>
      </c>
      <c r="F89" s="70">
        <v>1.1181513231457323</v>
      </c>
      <c r="G89" s="70">
        <v>1.1164867882396725</v>
      </c>
      <c r="H89" s="70">
        <v>0.84154844914642946</v>
      </c>
      <c r="I89" s="70">
        <v>1.1710973181871414</v>
      </c>
      <c r="J89" s="70">
        <v>0.33875338753387535</v>
      </c>
      <c r="K89" s="70">
        <v>1.100594320933304</v>
      </c>
      <c r="L89" s="70">
        <v>1.3054830287206267</v>
      </c>
      <c r="M89" s="70">
        <v>0.91250126736287129</v>
      </c>
      <c r="N89" s="70">
        <v>1.1435700176733548</v>
      </c>
      <c r="O89" s="70">
        <v>1.7063026554335075</v>
      </c>
      <c r="P89" s="70">
        <v>0.93312597200622083</v>
      </c>
      <c r="Q89" s="70">
        <v>0.32411408815903198</v>
      </c>
      <c r="R89" s="108">
        <v>0.87155463558121804</v>
      </c>
      <c r="S89" s="187"/>
      <c r="T89" s="428"/>
    </row>
    <row r="90" spans="1:35">
      <c r="A90" s="14">
        <v>2</v>
      </c>
      <c r="B90" s="70">
        <v>2.0380434782608696</v>
      </c>
      <c r="C90" s="70">
        <v>2.0211093644733888</v>
      </c>
      <c r="D90" s="70">
        <v>1.7965416573096789</v>
      </c>
      <c r="E90" s="70">
        <v>1.9088255108915337</v>
      </c>
      <c r="F90" s="70">
        <v>1.6786034019695613</v>
      </c>
      <c r="G90" s="70">
        <v>1.6782277914522266</v>
      </c>
      <c r="H90" s="70">
        <v>1.7199862401100792</v>
      </c>
      <c r="I90" s="70">
        <v>1.5222355115798629</v>
      </c>
      <c r="J90" s="70">
        <v>1.7019466014253801</v>
      </c>
      <c r="K90" s="70">
        <v>1.3578441612701067</v>
      </c>
      <c r="L90" s="70">
        <v>1.1394240729231406</v>
      </c>
      <c r="M90" s="70">
        <v>1.329282187618686</v>
      </c>
      <c r="N90" s="70">
        <v>1.4307516215185045</v>
      </c>
      <c r="O90" s="70">
        <v>0.99492587802208732</v>
      </c>
      <c r="P90" s="70">
        <v>1.079066117323916</v>
      </c>
      <c r="Q90" s="70">
        <v>0.8950770760815514</v>
      </c>
      <c r="R90" s="108">
        <v>1.3067953357458786</v>
      </c>
      <c r="S90" s="187"/>
      <c r="T90" s="428"/>
    </row>
    <row r="91" spans="1:35">
      <c r="A91" s="14">
        <v>3</v>
      </c>
      <c r="B91" s="70">
        <v>3.054017942355411</v>
      </c>
      <c r="C91" s="70">
        <v>1.8905378580206069</v>
      </c>
      <c r="D91" s="70">
        <v>2.1741185367236979</v>
      </c>
      <c r="E91" s="70">
        <v>1.8283294842186297</v>
      </c>
      <c r="F91" s="70">
        <v>1.2342162726668566</v>
      </c>
      <c r="G91" s="70">
        <v>2.4985585239285029</v>
      </c>
      <c r="H91" s="70">
        <v>1.2953367875647668</v>
      </c>
      <c r="I91" s="70">
        <v>1.6330451488952931</v>
      </c>
      <c r="J91" s="70">
        <v>1.5675426463808206</v>
      </c>
      <c r="K91" s="70">
        <v>1.492398097192426</v>
      </c>
      <c r="L91" s="70">
        <v>1.6912942852056256</v>
      </c>
      <c r="M91" s="70">
        <v>2.0842017507294708</v>
      </c>
      <c r="N91" s="70">
        <v>1.3976814930527008</v>
      </c>
      <c r="O91" s="70">
        <v>1.3518080432578572</v>
      </c>
      <c r="P91" s="70">
        <v>1.6273393002441008</v>
      </c>
      <c r="Q91" s="70">
        <v>1.633846418436667</v>
      </c>
      <c r="R91" s="108">
        <v>0.85800085800085801</v>
      </c>
      <c r="S91" s="187"/>
      <c r="T91" s="428"/>
    </row>
    <row r="92" spans="1:35">
      <c r="A92" s="14">
        <v>4</v>
      </c>
      <c r="B92" s="70">
        <v>2.8567132761990677</v>
      </c>
      <c r="C92" s="70">
        <v>3.2738095238095237</v>
      </c>
      <c r="D92" s="70">
        <v>2.3809523809523814</v>
      </c>
      <c r="E92" s="70">
        <v>2.7289266221952695</v>
      </c>
      <c r="F92" s="70">
        <v>2.4648939348670451</v>
      </c>
      <c r="G92" s="70">
        <v>2.0164417558554368</v>
      </c>
      <c r="H92" s="70">
        <v>2.0192230029884497</v>
      </c>
      <c r="I92" s="70">
        <v>2.1283304430080401</v>
      </c>
      <c r="J92" s="70">
        <v>2.6801667659321025</v>
      </c>
      <c r="K92" s="70">
        <v>1.5108022359873092</v>
      </c>
      <c r="L92" s="70">
        <v>1.8381001396956107</v>
      </c>
      <c r="M92" s="70">
        <v>1.8071079579680076</v>
      </c>
      <c r="N92" s="70">
        <v>2.0937457787383491</v>
      </c>
      <c r="O92" s="70">
        <v>1.7820424948594928</v>
      </c>
      <c r="P92" s="70">
        <v>1.6852039096730704</v>
      </c>
      <c r="Q92" s="70">
        <v>2.0942408376963355</v>
      </c>
      <c r="R92" s="108">
        <v>1.1118832522585129</v>
      </c>
      <c r="S92" s="187"/>
      <c r="T92" s="428"/>
    </row>
    <row r="93" spans="1:35">
      <c r="A93" s="68" t="s">
        <v>90</v>
      </c>
      <c r="B93" s="70">
        <v>5.2740740740740746</v>
      </c>
      <c r="C93" s="70">
        <v>5.1754907792980376</v>
      </c>
      <c r="D93" s="70">
        <v>3.569303985722784</v>
      </c>
      <c r="E93" s="70">
        <v>4.4444444444444446</v>
      </c>
      <c r="F93" s="70">
        <v>4.6162723600692441</v>
      </c>
      <c r="G93" s="70">
        <v>4.3419091439310478</v>
      </c>
      <c r="H93" s="70">
        <v>3.7218278310014474</v>
      </c>
      <c r="I93" s="70">
        <v>3.3523959771248273</v>
      </c>
      <c r="J93" s="70">
        <v>4.7378395451674038</v>
      </c>
      <c r="K93" s="70">
        <v>3.216042376087779</v>
      </c>
      <c r="L93" s="70">
        <v>4.6193643754619362</v>
      </c>
      <c r="M93" s="70">
        <v>4.0266912103083294</v>
      </c>
      <c r="N93" s="70">
        <v>3.3398274422488172</v>
      </c>
      <c r="O93" s="70">
        <v>3.7885411202424666</v>
      </c>
      <c r="P93" s="70">
        <v>3.3855511562517933</v>
      </c>
      <c r="Q93" s="70">
        <v>3.839923201535969</v>
      </c>
      <c r="R93" s="108">
        <v>3.1197504199664023</v>
      </c>
      <c r="S93" s="187"/>
      <c r="T93" s="428"/>
    </row>
    <row r="94" spans="1:35">
      <c r="A94" s="69" t="s">
        <v>119</v>
      </c>
      <c r="B94" s="69"/>
      <c r="C94" s="69"/>
      <c r="D94" s="170"/>
      <c r="E94" s="69"/>
      <c r="F94" s="69"/>
      <c r="G94" s="69"/>
      <c r="H94" s="69"/>
      <c r="I94" s="69"/>
      <c r="J94" s="69"/>
      <c r="K94" s="69"/>
      <c r="L94" s="69"/>
      <c r="M94" s="69"/>
      <c r="N94" s="69"/>
      <c r="O94" s="69"/>
      <c r="P94" s="69"/>
      <c r="Q94" s="69"/>
      <c r="R94" s="170"/>
      <c r="S94" s="187"/>
      <c r="T94" s="428"/>
    </row>
    <row r="95" spans="1:35">
      <c r="A95" s="68" t="s">
        <v>118</v>
      </c>
      <c r="B95" s="70">
        <v>25.174825174825177</v>
      </c>
      <c r="C95" s="70">
        <v>30.837004405286343</v>
      </c>
      <c r="D95" s="70">
        <v>16.152716593245227</v>
      </c>
      <c r="E95" s="70">
        <v>18.893387314439948</v>
      </c>
      <c r="F95" s="70">
        <v>19.430051813471501</v>
      </c>
      <c r="G95" s="70">
        <v>33.921302578018995</v>
      </c>
      <c r="H95" s="70">
        <v>26.350461133069828</v>
      </c>
      <c r="I95" s="70">
        <v>11.450381679389313</v>
      </c>
      <c r="J95" s="70">
        <v>31.620553359683793</v>
      </c>
      <c r="K95" s="70">
        <v>18.641810918774969</v>
      </c>
      <c r="L95" s="70">
        <v>28</v>
      </c>
      <c r="M95" s="70">
        <v>29.850746268656717</v>
      </c>
      <c r="N95" s="70">
        <v>29.797377830750897</v>
      </c>
      <c r="O95" s="70">
        <v>28.423772609819121</v>
      </c>
      <c r="P95" s="70">
        <v>18.072289156626507</v>
      </c>
      <c r="Q95" s="70">
        <v>27.777777777777775</v>
      </c>
      <c r="R95" s="108">
        <v>20.64516129032258</v>
      </c>
      <c r="S95" s="187"/>
      <c r="T95" s="428"/>
    </row>
    <row r="96" spans="1:35">
      <c r="A96" s="68" t="s">
        <v>70</v>
      </c>
      <c r="B96" s="70">
        <v>8.2695252679938758</v>
      </c>
      <c r="C96" s="70">
        <v>7.5210589651022861</v>
      </c>
      <c r="D96" s="70">
        <v>7.8219013237063786</v>
      </c>
      <c r="E96" s="70">
        <v>2.8153153153153152</v>
      </c>
      <c r="F96" s="70">
        <v>8.6680150245593772</v>
      </c>
      <c r="G96" s="70">
        <v>5.1978053710655505</v>
      </c>
      <c r="H96" s="70">
        <v>6.0422960725075532</v>
      </c>
      <c r="I96" s="70">
        <v>5.3603335318642049</v>
      </c>
      <c r="J96" s="70">
        <v>7.685738684884714</v>
      </c>
      <c r="K96" s="70">
        <v>4.6189376443418011</v>
      </c>
      <c r="L96" s="70">
        <v>3.3510192683607931</v>
      </c>
      <c r="M96" s="70">
        <v>4.154764996104908</v>
      </c>
      <c r="N96" s="70">
        <v>5.2382140184584687</v>
      </c>
      <c r="O96" s="70">
        <v>4.6415678184631251</v>
      </c>
      <c r="P96" s="70">
        <v>4.440059200789344</v>
      </c>
      <c r="Q96" s="70">
        <v>4.3791859866048428</v>
      </c>
      <c r="R96" s="108">
        <v>4.066073697585769</v>
      </c>
      <c r="S96" s="187"/>
      <c r="T96" s="428"/>
    </row>
    <row r="97" spans="1:20">
      <c r="A97" s="68" t="s">
        <v>71</v>
      </c>
      <c r="B97" s="70">
        <v>2.4666508801010343</v>
      </c>
      <c r="C97" s="70">
        <v>2.152389151958674</v>
      </c>
      <c r="D97" s="70">
        <v>1.8588815403279457</v>
      </c>
      <c r="E97" s="70">
        <v>2.4147002238014839</v>
      </c>
      <c r="F97" s="70">
        <v>1.8087448883296635</v>
      </c>
      <c r="G97" s="70">
        <v>1.9510252836950028</v>
      </c>
      <c r="H97" s="70">
        <v>1.3121207151057896</v>
      </c>
      <c r="I97" s="70">
        <v>1.5739665925590729</v>
      </c>
      <c r="J97" s="70">
        <v>1.5934138892577345</v>
      </c>
      <c r="K97" s="70">
        <v>1.2536326856231126</v>
      </c>
      <c r="L97" s="70">
        <v>1.8492492048228419</v>
      </c>
      <c r="M97" s="70">
        <v>1.6570715957428634</v>
      </c>
      <c r="N97" s="70">
        <v>1.2316324261448195</v>
      </c>
      <c r="O97" s="70">
        <v>1.3716938660664042</v>
      </c>
      <c r="P97" s="70">
        <v>1.4148176265571621</v>
      </c>
      <c r="Q97" s="70">
        <v>1.3948747295194837</v>
      </c>
      <c r="R97" s="108">
        <v>1.1285266457680252</v>
      </c>
      <c r="S97" s="187"/>
      <c r="T97" s="428"/>
    </row>
    <row r="98" spans="1:20">
      <c r="A98" s="68" t="s">
        <v>72</v>
      </c>
      <c r="B98" s="70">
        <v>2.2354694485842028</v>
      </c>
      <c r="C98" s="70">
        <v>1.946282600233554</v>
      </c>
      <c r="D98" s="70">
        <v>1.1677695601401323</v>
      </c>
      <c r="E98" s="70">
        <v>0.46382189239332094</v>
      </c>
      <c r="F98" s="70">
        <v>1.6059957173447537</v>
      </c>
      <c r="G98" s="70">
        <v>1.1507479861910241</v>
      </c>
      <c r="H98" s="70">
        <v>1.2453300124533002</v>
      </c>
      <c r="I98" s="70">
        <v>0.63411540900443886</v>
      </c>
      <c r="J98" s="70">
        <v>1.7751479289940828</v>
      </c>
      <c r="K98" s="70">
        <v>2.1917808219178081</v>
      </c>
      <c r="L98" s="70">
        <v>0.55710306406685239</v>
      </c>
      <c r="M98" s="70">
        <v>0.53163211057947901</v>
      </c>
      <c r="N98" s="70">
        <v>1.5143866733972742</v>
      </c>
      <c r="O98" s="70">
        <v>1.1661807580174928</v>
      </c>
      <c r="P98" s="70">
        <v>0</v>
      </c>
      <c r="Q98" s="70">
        <v>1.876172607879925</v>
      </c>
      <c r="R98" s="108">
        <v>0.67521944632005404</v>
      </c>
      <c r="S98" s="187"/>
      <c r="T98" s="428"/>
    </row>
    <row r="99" spans="1:20">
      <c r="A99" s="69" t="s">
        <v>1</v>
      </c>
      <c r="B99" s="69"/>
      <c r="C99" s="69"/>
      <c r="D99" s="170"/>
      <c r="E99" s="69"/>
      <c r="F99" s="69"/>
      <c r="G99" s="69"/>
      <c r="H99" s="69"/>
      <c r="I99" s="69"/>
      <c r="J99" s="69"/>
      <c r="K99" s="69"/>
      <c r="L99" s="69"/>
      <c r="M99" s="69"/>
      <c r="N99" s="69"/>
      <c r="O99" s="69"/>
      <c r="P99" s="69"/>
      <c r="Q99" s="69"/>
      <c r="R99" s="170"/>
      <c r="S99" s="187"/>
      <c r="T99" s="428"/>
    </row>
    <row r="100" spans="1:20">
      <c r="A100" s="68" t="s">
        <v>112</v>
      </c>
      <c r="B100" s="70">
        <v>55.776892430278885</v>
      </c>
      <c r="C100" s="70">
        <v>41.666666666666664</v>
      </c>
      <c r="D100" s="70">
        <v>26.515151515151516</v>
      </c>
      <c r="E100" s="70">
        <v>32.608695652173914</v>
      </c>
      <c r="F100" s="70">
        <v>16.666666666666668</v>
      </c>
      <c r="G100" s="70">
        <v>56.179775280898873</v>
      </c>
      <c r="H100" s="70">
        <v>41.42011834319527</v>
      </c>
      <c r="I100" s="70">
        <v>21.052631578947366</v>
      </c>
      <c r="J100" s="70">
        <v>39.568345323741006</v>
      </c>
      <c r="K100" s="70">
        <v>28.776978417266189</v>
      </c>
      <c r="L100" s="70">
        <v>40.650406504065039</v>
      </c>
      <c r="M100" s="70">
        <v>34.722222222222221</v>
      </c>
      <c r="N100" s="70">
        <v>69.597069597069606</v>
      </c>
      <c r="O100" s="70">
        <v>51.194539249146757</v>
      </c>
      <c r="P100" s="70">
        <v>33.444816053511701</v>
      </c>
      <c r="Q100" s="70">
        <v>47.794117647058819</v>
      </c>
      <c r="R100" s="108">
        <v>41.237113402061858</v>
      </c>
      <c r="S100" s="187"/>
      <c r="T100" s="428"/>
    </row>
    <row r="101" spans="1:20">
      <c r="A101" s="68" t="s">
        <v>115</v>
      </c>
      <c r="B101" s="70">
        <v>16.393442622950822</v>
      </c>
      <c r="C101" s="70">
        <v>28.328611898016998</v>
      </c>
      <c r="D101" s="70">
        <v>8.4985835694051008</v>
      </c>
      <c r="E101" s="70">
        <v>11.267605633802818</v>
      </c>
      <c r="F101" s="70">
        <v>13.698630136986301</v>
      </c>
      <c r="G101" s="70">
        <v>15.503875968992247</v>
      </c>
      <c r="H101" s="70">
        <v>22.408963585434172</v>
      </c>
      <c r="I101" s="70">
        <v>10.526315789473683</v>
      </c>
      <c r="J101" s="70">
        <v>22.222222222222221</v>
      </c>
      <c r="K101" s="70">
        <v>13.850415512465373</v>
      </c>
      <c r="L101" s="70">
        <v>23.195876288659793</v>
      </c>
      <c r="M101" s="70">
        <v>20.202020202020204</v>
      </c>
      <c r="N101" s="70">
        <v>17.948717948717949</v>
      </c>
      <c r="O101" s="70">
        <v>18.469656992084435</v>
      </c>
      <c r="P101" s="70">
        <v>13.262599469496022</v>
      </c>
      <c r="Q101" s="70">
        <v>21.406727828746178</v>
      </c>
      <c r="R101" s="108">
        <v>14.044943820224718</v>
      </c>
      <c r="S101" s="187"/>
      <c r="T101" s="428"/>
    </row>
    <row r="102" spans="1:20">
      <c r="A102" s="68" t="s">
        <v>113</v>
      </c>
      <c r="B102" s="70">
        <v>10.080645161290322</v>
      </c>
      <c r="C102" s="70">
        <v>8.3892617449664435</v>
      </c>
      <c r="D102" s="70">
        <v>6.7114093959731544</v>
      </c>
      <c r="E102" s="70">
        <v>4.3261231281198009</v>
      </c>
      <c r="F102" s="70">
        <v>10.512037978975926</v>
      </c>
      <c r="G102" s="70">
        <v>9.7022415523586485</v>
      </c>
      <c r="H102" s="70">
        <v>7.0372976776917664</v>
      </c>
      <c r="I102" s="70">
        <v>6.4818149081742886</v>
      </c>
      <c r="J102" s="70">
        <v>8.097165991902834</v>
      </c>
      <c r="K102" s="70">
        <v>7.6896190143306535</v>
      </c>
      <c r="L102" s="70">
        <v>6.9662138627655867</v>
      </c>
      <c r="M102" s="70">
        <v>7.0108349267049075</v>
      </c>
      <c r="N102" s="70">
        <v>6.2754941951678695</v>
      </c>
      <c r="O102" s="70">
        <v>7.5409836065573774</v>
      </c>
      <c r="P102" s="70">
        <v>7.0876288659793811</v>
      </c>
      <c r="Q102" s="70">
        <v>6.1568373298768631</v>
      </c>
      <c r="R102" s="108">
        <v>4.770992366412214</v>
      </c>
      <c r="S102" s="187"/>
      <c r="T102" s="428"/>
    </row>
    <row r="103" spans="1:20">
      <c r="A103" s="68" t="s">
        <v>114</v>
      </c>
      <c r="B103" s="70">
        <v>2.4052227694422172</v>
      </c>
      <c r="C103" s="70">
        <v>2.2006374260130523</v>
      </c>
      <c r="D103" s="70">
        <v>1.9919562907876764</v>
      </c>
      <c r="E103" s="70">
        <v>2.3356434506260291</v>
      </c>
      <c r="F103" s="70">
        <v>1.8719725186714786</v>
      </c>
      <c r="G103" s="70">
        <v>1.8211012767290671</v>
      </c>
      <c r="H103" s="70">
        <v>1.2733189158598945</v>
      </c>
      <c r="I103" s="70">
        <v>1.5911825202778749</v>
      </c>
      <c r="J103" s="70">
        <v>1.7773952739995136</v>
      </c>
      <c r="K103" s="70">
        <v>1.3626521317105951</v>
      </c>
      <c r="L103" s="70">
        <v>1.7437741812435288</v>
      </c>
      <c r="M103" s="70">
        <v>1.6664983335016665</v>
      </c>
      <c r="N103" s="70">
        <v>1.3101316850309057</v>
      </c>
      <c r="O103" s="70">
        <v>1.3326179886121736</v>
      </c>
      <c r="P103" s="70">
        <v>1.3515796587261362</v>
      </c>
      <c r="Q103" s="70">
        <v>1.3894018537082959</v>
      </c>
      <c r="R103" s="108">
        <v>1.1312617103262983</v>
      </c>
      <c r="S103" s="187"/>
      <c r="T103" s="428"/>
    </row>
    <row r="104" spans="1:20">
      <c r="A104" s="17" t="s">
        <v>116</v>
      </c>
      <c r="B104" s="19">
        <v>11.94921583271098</v>
      </c>
      <c r="C104" s="19">
        <v>14.803849000740191</v>
      </c>
      <c r="D104" s="70">
        <v>1.4803849000740192</v>
      </c>
      <c r="E104" s="19">
        <v>3.3200531208499338</v>
      </c>
      <c r="F104" s="19">
        <v>3.2873109796186721</v>
      </c>
      <c r="G104" s="19">
        <v>1.417434443656981</v>
      </c>
      <c r="H104" s="19">
        <v>0.73529411764705876</v>
      </c>
      <c r="I104" s="19">
        <v>0.64226075786769421</v>
      </c>
      <c r="J104" s="19">
        <v>0.61957868649318459</v>
      </c>
      <c r="K104" s="19">
        <v>0</v>
      </c>
      <c r="L104" s="19">
        <v>0.60790273556231011</v>
      </c>
      <c r="M104" s="19">
        <v>0.54525627044711011</v>
      </c>
      <c r="N104" s="19">
        <v>1.609442060085837</v>
      </c>
      <c r="O104" s="19">
        <v>0</v>
      </c>
      <c r="P104" s="19">
        <v>0.59737156511350054</v>
      </c>
      <c r="Q104" s="19">
        <v>1.8738288569643973</v>
      </c>
      <c r="R104" s="108">
        <v>0</v>
      </c>
      <c r="S104" s="187"/>
      <c r="T104" s="428"/>
    </row>
    <row r="105" spans="1:20">
      <c r="A105" s="69" t="s">
        <v>408</v>
      </c>
      <c r="B105" s="69"/>
      <c r="C105" s="69"/>
      <c r="D105" s="170"/>
      <c r="E105" s="69"/>
      <c r="F105" s="69"/>
      <c r="G105" s="69"/>
      <c r="H105" s="69"/>
      <c r="I105" s="69"/>
      <c r="J105" s="69"/>
      <c r="K105" s="69"/>
      <c r="L105" s="69"/>
      <c r="M105" s="69"/>
      <c r="N105" s="69"/>
      <c r="O105" s="69"/>
      <c r="P105" s="69"/>
      <c r="Q105" s="69"/>
      <c r="R105" s="170"/>
      <c r="S105" s="187"/>
      <c r="T105" s="428"/>
    </row>
    <row r="106" spans="1:20">
      <c r="A106" s="68" t="s">
        <v>91</v>
      </c>
      <c r="B106" s="70">
        <v>6.25</v>
      </c>
      <c r="C106" s="70">
        <v>5.4225033890646186</v>
      </c>
      <c r="D106" s="70">
        <v>4.9706281066425664</v>
      </c>
      <c r="E106" s="70">
        <v>5.5607043558850791</v>
      </c>
      <c r="F106" s="70">
        <v>4.2412818096135716</v>
      </c>
      <c r="G106" s="70">
        <v>5.5165496489468406</v>
      </c>
      <c r="H106" s="70">
        <v>2.0855057351407718</v>
      </c>
      <c r="I106" s="70">
        <v>3.458498023715415</v>
      </c>
      <c r="J106" s="70">
        <v>5.270723526593196</v>
      </c>
      <c r="K106" s="70">
        <v>2.8076743097800652</v>
      </c>
      <c r="L106" s="70">
        <v>2.6098303610265332</v>
      </c>
      <c r="M106" s="70">
        <v>1.6863406408094435</v>
      </c>
      <c r="N106" s="70">
        <v>2.5337837837837838</v>
      </c>
      <c r="O106" s="70">
        <v>3.5826242722794448</v>
      </c>
      <c r="P106" s="108">
        <v>4.4788273615635186</v>
      </c>
      <c r="Q106" s="108">
        <v>1.7691287041132244</v>
      </c>
      <c r="R106" s="571">
        <v>3.3514872224549643</v>
      </c>
      <c r="S106" s="187"/>
      <c r="T106" s="294"/>
    </row>
    <row r="107" spans="1:20">
      <c r="A107" s="68" t="s">
        <v>92</v>
      </c>
      <c r="B107" s="70">
        <v>2.2134387351778657</v>
      </c>
      <c r="C107" s="70">
        <v>2.5153277786511556</v>
      </c>
      <c r="D107" s="70">
        <v>1.2576638893255778</v>
      </c>
      <c r="E107" s="70">
        <v>1.2457178449081283</v>
      </c>
      <c r="F107" s="70">
        <v>1.9811033221578787</v>
      </c>
      <c r="G107" s="70">
        <v>3.1055900621118009</v>
      </c>
      <c r="H107" s="70">
        <v>1.8578727357176035</v>
      </c>
      <c r="I107" s="70">
        <v>2.0521841102316039</v>
      </c>
      <c r="J107" s="70">
        <v>1.4011489421325487</v>
      </c>
      <c r="K107" s="70">
        <v>2.1601382488479266</v>
      </c>
      <c r="L107" s="70">
        <v>1.3664935774801859</v>
      </c>
      <c r="M107" s="70">
        <v>1.2773023374632775</v>
      </c>
      <c r="N107" s="70">
        <v>1.7623363544813695</v>
      </c>
      <c r="O107" s="70">
        <v>0.65011051878819404</v>
      </c>
      <c r="P107" s="108">
        <v>1.9738465334320257</v>
      </c>
      <c r="Q107" s="108">
        <v>0.8883248730964467</v>
      </c>
      <c r="R107" s="571">
        <v>0.2514774299006664</v>
      </c>
      <c r="S107" s="187"/>
      <c r="T107" s="294"/>
    </row>
    <row r="108" spans="1:20">
      <c r="A108" s="68" t="s">
        <v>93</v>
      </c>
      <c r="B108" s="70">
        <v>2.6693360026693362</v>
      </c>
      <c r="C108" s="70">
        <v>2.0249746878164023</v>
      </c>
      <c r="D108" s="70">
        <v>2.3624704691191361</v>
      </c>
      <c r="E108" s="70">
        <v>1.8656716417910448</v>
      </c>
      <c r="F108" s="70">
        <v>1.6603021749958491</v>
      </c>
      <c r="G108" s="70">
        <v>2.3415286837263758</v>
      </c>
      <c r="H108" s="70">
        <v>1.8634592580044045</v>
      </c>
      <c r="I108" s="70">
        <v>1.0041841004184102</v>
      </c>
      <c r="J108" s="70">
        <v>2.3817084788821847</v>
      </c>
      <c r="K108" s="70">
        <v>1.6007683688170322</v>
      </c>
      <c r="L108" s="70">
        <v>1.2728719172633254</v>
      </c>
      <c r="M108" s="70">
        <v>1.7809439002671414</v>
      </c>
      <c r="N108" s="70">
        <v>2.580449301760777</v>
      </c>
      <c r="O108" s="70">
        <v>1.4854426619132501</v>
      </c>
      <c r="P108" s="108">
        <v>1.1940298507462688</v>
      </c>
      <c r="Q108" s="108">
        <v>1.226241569589209</v>
      </c>
      <c r="R108" s="571">
        <v>1.6778523489932886</v>
      </c>
      <c r="S108" s="187"/>
      <c r="T108" s="294"/>
    </row>
    <row r="109" spans="1:20">
      <c r="A109" s="68" t="s">
        <v>94</v>
      </c>
      <c r="B109" s="70">
        <v>2.9090909090909087</v>
      </c>
      <c r="C109" s="70">
        <v>4.5871559633027523</v>
      </c>
      <c r="D109" s="70">
        <v>2.7236238532110093</v>
      </c>
      <c r="E109" s="70">
        <v>2.2169876680060967</v>
      </c>
      <c r="F109" s="70">
        <v>3.5572581748529211</v>
      </c>
      <c r="G109" s="70">
        <v>2.9101995565410199</v>
      </c>
      <c r="H109" s="70">
        <v>2.7766208524226017</v>
      </c>
      <c r="I109" s="70">
        <v>3.0475685702928317</v>
      </c>
      <c r="J109" s="70">
        <v>3.9126593462072448</v>
      </c>
      <c r="K109" s="70">
        <v>2.9739776951672861</v>
      </c>
      <c r="L109" s="70">
        <v>4.3546631184226436</v>
      </c>
      <c r="M109" s="70">
        <v>3.0006668148477438</v>
      </c>
      <c r="N109" s="70">
        <v>1.988510826336721</v>
      </c>
      <c r="O109" s="70">
        <v>3.4883720930232558</v>
      </c>
      <c r="P109" s="108">
        <v>2.0336685120325386</v>
      </c>
      <c r="Q109" s="108">
        <v>3.2527881040892193</v>
      </c>
      <c r="R109" s="571">
        <v>1.9433013260173753</v>
      </c>
      <c r="S109" s="187"/>
      <c r="T109" s="294"/>
    </row>
    <row r="110" spans="1:20">
      <c r="A110" s="68" t="s">
        <v>95</v>
      </c>
      <c r="B110" s="70">
        <v>3.6407766990291264</v>
      </c>
      <c r="C110" s="70">
        <v>4.3901507921359038</v>
      </c>
      <c r="D110" s="70">
        <v>2.6722656995609846</v>
      </c>
      <c r="E110" s="70">
        <v>4.2356565267616482</v>
      </c>
      <c r="F110" s="70">
        <v>1.8781302170283807</v>
      </c>
      <c r="G110" s="70">
        <v>2.2462732285072491</v>
      </c>
      <c r="H110" s="70">
        <v>2.1701388888888888</v>
      </c>
      <c r="I110" s="70">
        <v>2.5</v>
      </c>
      <c r="J110" s="70">
        <v>2.0177562550443904</v>
      </c>
      <c r="K110" s="70">
        <v>1.5655577299412917</v>
      </c>
      <c r="L110" s="70">
        <v>3.5587188612099641</v>
      </c>
      <c r="M110" s="70">
        <v>2.8419182948490231</v>
      </c>
      <c r="N110" s="70">
        <v>2.2248844771521479</v>
      </c>
      <c r="O110" s="70">
        <v>3.0641672674837777</v>
      </c>
      <c r="P110" s="108">
        <v>1.75530981218185</v>
      </c>
      <c r="Q110" s="108">
        <v>3.3327161636733935</v>
      </c>
      <c r="R110" s="571">
        <v>2.5524156791248864</v>
      </c>
      <c r="S110" s="187"/>
      <c r="T110" s="294"/>
    </row>
    <row r="111" spans="1:20">
      <c r="A111" s="68" t="s">
        <v>96</v>
      </c>
      <c r="B111" s="70">
        <v>6.3510392609699764</v>
      </c>
      <c r="C111" s="70">
        <v>4.2598509052183173</v>
      </c>
      <c r="D111" s="70">
        <v>3.1948881789137378</v>
      </c>
      <c r="E111" s="70">
        <v>3.5377358490566038</v>
      </c>
      <c r="F111" s="70">
        <v>4.4416243654822338</v>
      </c>
      <c r="G111" s="70">
        <v>6.5659881812212744</v>
      </c>
      <c r="H111" s="70">
        <v>0.66666666666666663</v>
      </c>
      <c r="I111" s="70">
        <v>2.5756600128782998</v>
      </c>
      <c r="J111" s="70">
        <v>1.2055455093429777</v>
      </c>
      <c r="K111" s="70">
        <v>0.63411540900443886</v>
      </c>
      <c r="L111" s="70">
        <v>1.2254901960784315</v>
      </c>
      <c r="M111" s="70">
        <v>7.6832151300236404</v>
      </c>
      <c r="N111" s="70">
        <v>2.8968713789107765</v>
      </c>
      <c r="O111" s="70">
        <v>1.7804154302670623</v>
      </c>
      <c r="P111" s="108">
        <v>3.694581280788177</v>
      </c>
      <c r="Q111" s="108">
        <v>3.865979381443299</v>
      </c>
      <c r="R111" s="571">
        <v>1.9775873434410021</v>
      </c>
      <c r="S111" s="187"/>
      <c r="T111" s="294"/>
    </row>
    <row r="112" spans="1:20">
      <c r="A112" s="68" t="s">
        <v>97</v>
      </c>
      <c r="B112" s="70">
        <v>3.4951456310679614</v>
      </c>
      <c r="C112" s="70">
        <v>2.9133284777858703</v>
      </c>
      <c r="D112" s="70">
        <v>4.3699927166788051</v>
      </c>
      <c r="E112" s="70">
        <v>3.7050759540570581</v>
      </c>
      <c r="F112" s="70">
        <v>4.1856925418569251</v>
      </c>
      <c r="G112" s="70">
        <v>2.688172043010753</v>
      </c>
      <c r="H112" s="70">
        <v>2.34375</v>
      </c>
      <c r="I112" s="70">
        <v>3.0745580322828592</v>
      </c>
      <c r="J112" s="70">
        <v>3.2573289902280131</v>
      </c>
      <c r="K112" s="70">
        <v>1.0737294201861132</v>
      </c>
      <c r="L112" s="70">
        <v>1.41643059490085</v>
      </c>
      <c r="M112" s="70">
        <v>3.278688524590164</v>
      </c>
      <c r="N112" s="70">
        <v>1.9691499835904169</v>
      </c>
      <c r="O112" s="70">
        <v>1.7241379310344827</v>
      </c>
      <c r="P112" s="108">
        <v>3.3467202141900936</v>
      </c>
      <c r="Q112" s="108">
        <v>2.6890756302521011</v>
      </c>
      <c r="R112" s="571">
        <v>0.67159167226326399</v>
      </c>
      <c r="S112" s="187"/>
      <c r="T112" s="294"/>
    </row>
    <row r="113" spans="1:20">
      <c r="A113" s="68" t="s">
        <v>98</v>
      </c>
      <c r="B113" s="70">
        <v>6.8886337543053955</v>
      </c>
      <c r="C113" s="70">
        <v>3.5885167464114835</v>
      </c>
      <c r="D113" s="70">
        <v>1.1961722488038278</v>
      </c>
      <c r="E113" s="70">
        <v>7.782101167315175</v>
      </c>
      <c r="F113" s="70">
        <v>3.8809831824062098</v>
      </c>
      <c r="G113" s="70">
        <v>0</v>
      </c>
      <c r="H113" s="70">
        <v>2.6350461133069829</v>
      </c>
      <c r="I113" s="70">
        <v>4.2674253200568995</v>
      </c>
      <c r="J113" s="70">
        <v>5.2631578947368416</v>
      </c>
      <c r="K113" s="70">
        <v>5</v>
      </c>
      <c r="L113" s="70">
        <v>2.677376171352075</v>
      </c>
      <c r="M113" s="70">
        <v>1.1961722488038278</v>
      </c>
      <c r="N113" s="70">
        <v>1.160092807424594</v>
      </c>
      <c r="O113" s="70">
        <v>1.3404825737265416</v>
      </c>
      <c r="P113" s="108">
        <v>0</v>
      </c>
      <c r="Q113" s="108">
        <v>5.2910052910052912</v>
      </c>
      <c r="R113" s="571">
        <v>1.3869625520110958</v>
      </c>
      <c r="S113" s="187"/>
      <c r="T113" s="294"/>
    </row>
    <row r="114" spans="1:20">
      <c r="A114" s="68" t="s">
        <v>99</v>
      </c>
      <c r="B114" s="70">
        <v>3.7236243276789409</v>
      </c>
      <c r="C114" s="70">
        <v>6.0449050086355793</v>
      </c>
      <c r="D114" s="70">
        <v>3.0224525043177897</v>
      </c>
      <c r="E114" s="70">
        <v>1.8340210912425492</v>
      </c>
      <c r="F114" s="70">
        <v>3.2036613272311212</v>
      </c>
      <c r="G114" s="70">
        <v>3.2573289902280131</v>
      </c>
      <c r="H114" s="70">
        <v>2.9112081513828238</v>
      </c>
      <c r="I114" s="70">
        <v>0.47755491881566381</v>
      </c>
      <c r="J114" s="70">
        <v>2.2758306781975417</v>
      </c>
      <c r="K114" s="70">
        <v>1.3850415512465375</v>
      </c>
      <c r="L114" s="70">
        <v>3.1531531531531529</v>
      </c>
      <c r="M114" s="70">
        <v>1.6708437761069339</v>
      </c>
      <c r="N114" s="70">
        <v>3.7328909166321025</v>
      </c>
      <c r="O114" s="70">
        <v>1.25</v>
      </c>
      <c r="P114" s="108">
        <v>3.8477982043608381</v>
      </c>
      <c r="Q114" s="108">
        <v>3.9875941515285778</v>
      </c>
      <c r="R114" s="571">
        <v>1.3083296990841693</v>
      </c>
      <c r="S114" s="187"/>
      <c r="T114" s="294"/>
    </row>
    <row r="115" spans="1:20">
      <c r="A115" s="68" t="s">
        <v>100</v>
      </c>
      <c r="B115" s="70">
        <v>3.9011703511053315</v>
      </c>
      <c r="C115" s="70">
        <v>2.6595744680851063</v>
      </c>
      <c r="D115" s="70">
        <v>1.3297872340425532</v>
      </c>
      <c r="E115" s="70">
        <v>3.3400133600534403</v>
      </c>
      <c r="F115" s="70">
        <v>0.70077084793272593</v>
      </c>
      <c r="G115" s="70">
        <v>2.1929824561403506</v>
      </c>
      <c r="H115" s="70">
        <v>4.5801526717557257</v>
      </c>
      <c r="I115" s="70">
        <v>6.5312046444121918</v>
      </c>
      <c r="J115" s="70">
        <v>2.9940119760479043</v>
      </c>
      <c r="K115" s="70">
        <v>2.0862308762169679</v>
      </c>
      <c r="L115" s="70">
        <v>1.3522650439486139</v>
      </c>
      <c r="M115" s="70">
        <v>2.4600246002460024</v>
      </c>
      <c r="N115" s="70">
        <v>3.0807147258163892</v>
      </c>
      <c r="O115" s="70">
        <v>4.3722673329169268</v>
      </c>
      <c r="P115" s="108">
        <v>0</v>
      </c>
      <c r="Q115" s="108">
        <v>1.9144862795149968</v>
      </c>
      <c r="R115" s="571">
        <v>1.9317450096587252</v>
      </c>
      <c r="S115" s="187"/>
      <c r="T115" s="294"/>
    </row>
    <row r="116" spans="1:20">
      <c r="A116" s="68" t="s">
        <v>101</v>
      </c>
      <c r="B116" s="70">
        <v>2.0576131687242798</v>
      </c>
      <c r="C116" s="70">
        <v>1.2605042016806725</v>
      </c>
      <c r="D116" s="70">
        <v>2.1008403361344539</v>
      </c>
      <c r="E116" s="70">
        <v>1.3692377909630307</v>
      </c>
      <c r="F116" s="70">
        <v>2.1834061135371177</v>
      </c>
      <c r="G116" s="70">
        <v>2.3277467411545625</v>
      </c>
      <c r="H116" s="70">
        <v>2.0263424518743669</v>
      </c>
      <c r="I116" s="70">
        <v>1.9685039370078741</v>
      </c>
      <c r="J116" s="70">
        <v>3.3670033670033668</v>
      </c>
      <c r="K116" s="70">
        <v>2.6607538802660753</v>
      </c>
      <c r="L116" s="70">
        <v>3.5242290748898681</v>
      </c>
      <c r="M116" s="70">
        <v>1.7021276595744681</v>
      </c>
      <c r="N116" s="70">
        <v>2.0341741253051264</v>
      </c>
      <c r="O116" s="70">
        <v>1.3611615245009074</v>
      </c>
      <c r="P116" s="108">
        <v>1.6856300042140751</v>
      </c>
      <c r="Q116" s="108">
        <v>1.6920473773265652</v>
      </c>
      <c r="R116" s="571">
        <v>0.91659028414298815</v>
      </c>
      <c r="S116" s="187"/>
      <c r="T116" s="294"/>
    </row>
    <row r="117" spans="1:20">
      <c r="A117" s="68" t="s">
        <v>102</v>
      </c>
      <c r="B117" s="70">
        <v>4.6382189239332101</v>
      </c>
      <c r="C117" s="70">
        <v>6.4695009242144179</v>
      </c>
      <c r="D117" s="70">
        <v>0.92421441774491686</v>
      </c>
      <c r="E117" s="70">
        <v>0</v>
      </c>
      <c r="F117" s="70">
        <v>5.0352467270896275</v>
      </c>
      <c r="G117" s="70">
        <v>5.5309734513274336</v>
      </c>
      <c r="H117" s="70">
        <v>3.484320557491289</v>
      </c>
      <c r="I117" s="70">
        <v>1.1862396204033216</v>
      </c>
      <c r="J117" s="70">
        <v>3.6809815950920246</v>
      </c>
      <c r="K117" s="70">
        <v>2.4301336573511541</v>
      </c>
      <c r="L117" s="70">
        <v>1.1173184357541899</v>
      </c>
      <c r="M117" s="70">
        <v>4.4198895027624312</v>
      </c>
      <c r="N117" s="70">
        <v>4.2105263157894735</v>
      </c>
      <c r="O117" s="70">
        <v>3.2362459546925568</v>
      </c>
      <c r="P117" s="108">
        <v>3.2894736842105261</v>
      </c>
      <c r="Q117" s="108">
        <v>2.4183796856106405</v>
      </c>
      <c r="R117" s="571">
        <v>7.1005917159763312</v>
      </c>
      <c r="S117" s="187"/>
      <c r="T117" s="294"/>
    </row>
    <row r="118" spans="1:20">
      <c r="A118" s="68" t="s">
        <v>103</v>
      </c>
      <c r="B118" s="70">
        <v>3.0186608122941823</v>
      </c>
      <c r="C118" s="70">
        <v>2.8042624789680315</v>
      </c>
      <c r="D118" s="70">
        <v>1.1217049915872126</v>
      </c>
      <c r="E118" s="70">
        <v>3.4102833158447012</v>
      </c>
      <c r="F118" s="70">
        <v>1.5987210231814548</v>
      </c>
      <c r="G118" s="70">
        <v>0.81037277147487841</v>
      </c>
      <c r="H118" s="70">
        <v>1.9651880965749577</v>
      </c>
      <c r="I118" s="70">
        <v>0.78843626806833111</v>
      </c>
      <c r="J118" s="70">
        <v>2.1662604928242621</v>
      </c>
      <c r="K118" s="70">
        <v>1.0726736390453204</v>
      </c>
      <c r="L118" s="70">
        <v>2.8248587570621471</v>
      </c>
      <c r="M118" s="70">
        <v>2.2189349112426036</v>
      </c>
      <c r="N118" s="70">
        <v>1.6936849745947253</v>
      </c>
      <c r="O118" s="70">
        <v>2.0085362791865427</v>
      </c>
      <c r="P118" s="108">
        <v>1.0005002501250624</v>
      </c>
      <c r="Q118" s="108">
        <v>0.77279752704791338</v>
      </c>
      <c r="R118" s="571">
        <v>2.0871380120010437</v>
      </c>
      <c r="S118" s="187"/>
      <c r="T118" s="294"/>
    </row>
    <row r="119" spans="1:20">
      <c r="A119" s="68" t="s">
        <v>104</v>
      </c>
      <c r="B119" s="70">
        <v>3.278688524590164</v>
      </c>
      <c r="C119" s="70">
        <v>3.7807183364839321</v>
      </c>
      <c r="D119" s="70">
        <v>0.47258979206049151</v>
      </c>
      <c r="E119" s="70">
        <v>5.7007125890736345</v>
      </c>
      <c r="F119" s="70">
        <v>2.8776978417266186</v>
      </c>
      <c r="G119" s="70">
        <v>2.3094688221709005</v>
      </c>
      <c r="H119" s="70">
        <v>3.1678986272439285</v>
      </c>
      <c r="I119" s="70">
        <v>2.4366471734892787</v>
      </c>
      <c r="J119" s="70">
        <v>2.9542097488921715</v>
      </c>
      <c r="K119" s="70">
        <v>0.49726504226752855</v>
      </c>
      <c r="L119" s="70">
        <v>4.0020010005002495</v>
      </c>
      <c r="M119" s="70">
        <v>3.0918727915194344</v>
      </c>
      <c r="N119" s="70">
        <v>3.1124944419742104</v>
      </c>
      <c r="O119" s="70">
        <v>4.997728305315766</v>
      </c>
      <c r="P119" s="108">
        <v>2.7894002789400276</v>
      </c>
      <c r="Q119" s="108">
        <v>0.48732943469785572</v>
      </c>
      <c r="R119" s="571">
        <v>1.4698677119059285</v>
      </c>
      <c r="S119" s="187"/>
      <c r="T119" s="294"/>
    </row>
    <row r="120" spans="1:20">
      <c r="A120" s="68" t="s">
        <v>105</v>
      </c>
      <c r="B120" s="70">
        <v>3.5087719298245617</v>
      </c>
      <c r="C120" s="70">
        <v>3.5523978685612789</v>
      </c>
      <c r="D120" s="70">
        <v>1.7761989342806395</v>
      </c>
      <c r="E120" s="70">
        <v>1.8083182640144664</v>
      </c>
      <c r="F120" s="70">
        <v>2.0161290322580645</v>
      </c>
      <c r="G120" s="70">
        <v>2.0080321285140559</v>
      </c>
      <c r="H120" s="70">
        <v>2.1645021645021645</v>
      </c>
      <c r="I120" s="70">
        <v>0</v>
      </c>
      <c r="J120" s="70">
        <v>1.9157088122605364</v>
      </c>
      <c r="K120" s="70">
        <v>2.1052631578947367</v>
      </c>
      <c r="L120" s="70">
        <v>3.8240917782026767</v>
      </c>
      <c r="M120" s="70">
        <v>3.7105751391465676</v>
      </c>
      <c r="N120" s="70">
        <v>1.8867924528301887</v>
      </c>
      <c r="O120" s="70">
        <v>3.6036036036036037</v>
      </c>
      <c r="P120" s="108">
        <v>1.8214936247723132</v>
      </c>
      <c r="Q120" s="108">
        <v>0</v>
      </c>
      <c r="R120" s="571">
        <v>0</v>
      </c>
      <c r="S120" s="187"/>
      <c r="T120" s="294"/>
    </row>
    <row r="121" spans="1:20">
      <c r="A121" s="68" t="s">
        <v>106</v>
      </c>
      <c r="B121" s="70">
        <v>4.0650406504065044</v>
      </c>
      <c r="C121" s="70">
        <v>2.5906735751295336</v>
      </c>
      <c r="D121" s="70">
        <v>3.2383419689119171</v>
      </c>
      <c r="E121" s="70">
        <v>2.0080321285140559</v>
      </c>
      <c r="F121" s="70">
        <v>1.2953367875647668</v>
      </c>
      <c r="G121" s="70">
        <v>0.67204301075268824</v>
      </c>
      <c r="H121" s="70">
        <v>0.69348127600554788</v>
      </c>
      <c r="I121" s="70">
        <v>1.969796454366382</v>
      </c>
      <c r="J121" s="70">
        <v>0.61614294516327794</v>
      </c>
      <c r="K121" s="70">
        <v>0</v>
      </c>
      <c r="L121" s="70">
        <v>1.2746972594008923</v>
      </c>
      <c r="M121" s="70">
        <v>1.1641443538998835</v>
      </c>
      <c r="N121" s="70">
        <v>0</v>
      </c>
      <c r="O121" s="70">
        <v>0.60240963855421692</v>
      </c>
      <c r="P121" s="108">
        <v>0</v>
      </c>
      <c r="Q121" s="108">
        <v>2.4286581663630846</v>
      </c>
      <c r="R121" s="571">
        <v>0.64892926670992856</v>
      </c>
      <c r="S121" s="187"/>
      <c r="T121" s="294"/>
    </row>
    <row r="122" spans="1:20">
      <c r="A122" s="68" t="s">
        <v>107</v>
      </c>
      <c r="B122" s="70">
        <v>2.0366598778004072</v>
      </c>
      <c r="C122" s="70">
        <v>0</v>
      </c>
      <c r="D122" s="70">
        <v>2.3364485981308412</v>
      </c>
      <c r="E122" s="70">
        <v>2.4813895781637716</v>
      </c>
      <c r="F122" s="70">
        <v>0</v>
      </c>
      <c r="G122" s="70">
        <v>0</v>
      </c>
      <c r="H122" s="70">
        <v>6.0606060606060606</v>
      </c>
      <c r="I122" s="70">
        <v>0</v>
      </c>
      <c r="J122" s="70">
        <v>2.5062656641604009</v>
      </c>
      <c r="K122" s="70">
        <v>0</v>
      </c>
      <c r="L122" s="70">
        <v>0</v>
      </c>
      <c r="M122" s="70">
        <v>0</v>
      </c>
      <c r="N122" s="70">
        <v>0</v>
      </c>
      <c r="O122" s="70">
        <v>0</v>
      </c>
      <c r="P122" s="108">
        <v>0</v>
      </c>
      <c r="Q122" s="108">
        <v>0</v>
      </c>
      <c r="R122" s="571">
        <v>0</v>
      </c>
      <c r="T122" s="294"/>
    </row>
    <row r="123" spans="1:20">
      <c r="A123" s="68" t="s">
        <v>108</v>
      </c>
      <c r="B123" s="70">
        <v>4.1621425986246834</v>
      </c>
      <c r="C123" s="70">
        <v>1.9455252918287937</v>
      </c>
      <c r="D123" s="70">
        <v>2.1223912274495933</v>
      </c>
      <c r="E123" s="70">
        <v>2.5184385680877854</v>
      </c>
      <c r="F123" s="70">
        <v>2.1691973969631237</v>
      </c>
      <c r="G123" s="70">
        <v>1.77210703526493</v>
      </c>
      <c r="H123" s="70">
        <v>1.4998125234345707</v>
      </c>
      <c r="I123" s="70">
        <v>1.0621348911311737</v>
      </c>
      <c r="J123" s="70">
        <v>1.1547344110854503</v>
      </c>
      <c r="K123" s="70">
        <v>1.4898195662969709</v>
      </c>
      <c r="L123" s="70">
        <v>1.7753389283408652</v>
      </c>
      <c r="M123" s="70">
        <v>1.450747134774409</v>
      </c>
      <c r="N123" s="70">
        <v>1.0513667768098527</v>
      </c>
      <c r="O123" s="70">
        <v>1.5318627450980391</v>
      </c>
      <c r="P123" s="108">
        <v>1.4970059880239521</v>
      </c>
      <c r="Q123" s="108">
        <v>1.6355904481517827</v>
      </c>
      <c r="R123" s="571">
        <v>1.4920424403183024</v>
      </c>
      <c r="T123" s="294"/>
    </row>
    <row r="124" spans="1:20">
      <c r="A124" s="68" t="s">
        <v>109</v>
      </c>
      <c r="B124" s="70">
        <v>0</v>
      </c>
      <c r="C124" s="70">
        <v>3.0627871362940278</v>
      </c>
      <c r="D124" s="70">
        <v>4.5941807044410421</v>
      </c>
      <c r="E124" s="70">
        <v>0</v>
      </c>
      <c r="F124" s="70">
        <v>1.6</v>
      </c>
      <c r="G124" s="70">
        <v>3.3840947546531304</v>
      </c>
      <c r="H124" s="70">
        <v>0</v>
      </c>
      <c r="I124" s="70">
        <v>0</v>
      </c>
      <c r="J124" s="70">
        <v>5.272407732864675</v>
      </c>
      <c r="K124" s="70">
        <v>1.6977928692699491</v>
      </c>
      <c r="L124" s="70">
        <v>0</v>
      </c>
      <c r="M124" s="70">
        <v>1.4814814814814814</v>
      </c>
      <c r="N124" s="70">
        <v>0</v>
      </c>
      <c r="O124" s="70">
        <v>4.5871559633027523</v>
      </c>
      <c r="P124" s="108">
        <v>1.594896331738437</v>
      </c>
      <c r="Q124" s="108">
        <v>0</v>
      </c>
      <c r="R124" s="571">
        <v>0</v>
      </c>
      <c r="T124" s="294"/>
    </row>
    <row r="125" spans="1:20">
      <c r="A125" s="17" t="s">
        <v>110</v>
      </c>
      <c r="B125" s="19">
        <v>2.6903416733925209</v>
      </c>
      <c r="C125" s="19">
        <v>0.5527915975677169</v>
      </c>
      <c r="D125" s="19">
        <v>2.7639579878385847</v>
      </c>
      <c r="E125" s="19">
        <v>1.7548990933021351</v>
      </c>
      <c r="F125" s="19">
        <v>2.3289665211062593</v>
      </c>
      <c r="G125" s="19">
        <v>2.1452650934722648</v>
      </c>
      <c r="H125" s="19">
        <v>1.2176560121765603</v>
      </c>
      <c r="I125" s="19">
        <v>3.0395136778115504</v>
      </c>
      <c r="J125" s="19">
        <v>2.6026604973973395</v>
      </c>
      <c r="K125" s="19">
        <v>2.6323486399532023</v>
      </c>
      <c r="L125" s="19">
        <v>1.1624527753560012</v>
      </c>
      <c r="M125" s="19">
        <v>1.3361838588989845</v>
      </c>
      <c r="N125" s="19">
        <v>2.4025627335824882</v>
      </c>
      <c r="O125" s="19">
        <v>0.80364318242700239</v>
      </c>
      <c r="P125" s="118">
        <v>1.855779427359491</v>
      </c>
      <c r="Q125" s="118">
        <v>1.6172506738544474</v>
      </c>
      <c r="R125" s="435">
        <v>1.6574585635359116</v>
      </c>
      <c r="T125" s="294"/>
    </row>
    <row r="126" spans="1:20">
      <c r="A126" s="500" t="s">
        <v>540</v>
      </c>
    </row>
    <row r="127" spans="1:20">
      <c r="A127" s="552" t="s">
        <v>574</v>
      </c>
    </row>
    <row r="128" spans="1:20">
      <c r="A128" s="80"/>
    </row>
    <row r="129" spans="1:1">
      <c r="A129" s="79"/>
    </row>
    <row r="130" spans="1:1">
      <c r="A130" s="56"/>
    </row>
  </sheetData>
  <mergeCells count="2">
    <mergeCell ref="A5:R5"/>
    <mergeCell ref="A69:R69"/>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49" fitToHeight="2" orientation="landscape" r:id="rId1"/>
  <headerFooter>
    <oddFooter>&amp;L&amp;"Arial,Regular"&amp;8&amp;K01+023Fetal and Infant Deaths 2012&amp;R&amp;"Arial,Regular"&amp;8&amp;K01+022Page &amp;P of &amp;N</oddFooter>
  </headerFooter>
  <rowBreaks count="1" manualBreakCount="1">
    <brk id="67" max="18"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U131"/>
  <sheetViews>
    <sheetView zoomScaleNormal="100" workbookViewId="0">
      <pane ySplit="3" topLeftCell="A4" activePane="bottomLeft" state="frozen"/>
      <selection activeCell="F28" sqref="F28"/>
      <selection pane="bottomLeft" activeCell="A3" sqref="A3"/>
    </sheetView>
  </sheetViews>
  <sheetFormatPr defaultRowHeight="15"/>
  <cols>
    <col min="1" max="1" width="21.7109375" customWidth="1"/>
    <col min="2" max="17" width="8.5703125" customWidth="1"/>
    <col min="18" max="18" width="8.5703125" style="408" customWidth="1"/>
  </cols>
  <sheetData>
    <row r="1" spans="1:73" s="153" customFormat="1">
      <c r="A1" s="115" t="s">
        <v>199</v>
      </c>
      <c r="B1" s="115" t="s">
        <v>135</v>
      </c>
      <c r="C1" s="115" t="s">
        <v>214</v>
      </c>
      <c r="E1" s="83"/>
      <c r="F1" s="115"/>
      <c r="G1" s="116"/>
    </row>
    <row r="2" spans="1:73" s="5" customFormat="1" ht="9" customHeight="1">
      <c r="A2" s="81"/>
      <c r="B2" s="82"/>
      <c r="C2" s="83"/>
      <c r="D2" s="83"/>
      <c r="E2" s="83"/>
      <c r="F2" s="83"/>
      <c r="R2" s="153"/>
    </row>
    <row r="3" spans="1:73" s="5" customFormat="1" ht="20.25">
      <c r="A3" s="4" t="s">
        <v>123</v>
      </c>
      <c r="R3" s="153"/>
    </row>
    <row r="4" spans="1:73" s="12" customFormat="1" ht="12.75"/>
    <row r="5" spans="1:73" s="168" customFormat="1" ht="24" customHeight="1">
      <c r="A5" s="626" t="str">
        <f>Contents!E14</f>
        <v xml:space="preserve">Table 10: Number of infant deaths, by sex, ethnic group, maternal age group, deprivation quintile of residence, gestational age, birthweight and district health board, 1996−2012
</v>
      </c>
      <c r="B5" s="626"/>
      <c r="C5" s="626"/>
      <c r="D5" s="626"/>
      <c r="E5" s="626"/>
      <c r="F5" s="626"/>
      <c r="G5" s="626"/>
      <c r="H5" s="626"/>
      <c r="I5" s="626"/>
      <c r="J5" s="626"/>
      <c r="K5" s="626"/>
      <c r="L5" s="626"/>
      <c r="M5" s="626"/>
      <c r="N5" s="626"/>
      <c r="O5" s="626"/>
      <c r="P5" s="626"/>
      <c r="Q5" s="626"/>
      <c r="R5" s="626"/>
    </row>
    <row r="6" spans="1:73">
      <c r="A6" s="11" t="s">
        <v>74</v>
      </c>
      <c r="B6" s="9">
        <v>1996</v>
      </c>
      <c r="C6" s="9">
        <v>1997</v>
      </c>
      <c r="D6" s="9">
        <v>1998</v>
      </c>
      <c r="E6" s="9">
        <v>1999</v>
      </c>
      <c r="F6" s="9">
        <v>2000</v>
      </c>
      <c r="G6" s="9">
        <v>2001</v>
      </c>
      <c r="H6" s="9">
        <v>2002</v>
      </c>
      <c r="I6" s="9">
        <v>2003</v>
      </c>
      <c r="J6" s="9">
        <v>2004</v>
      </c>
      <c r="K6" s="9">
        <v>2005</v>
      </c>
      <c r="L6" s="9">
        <v>2006</v>
      </c>
      <c r="M6" s="9">
        <v>2007</v>
      </c>
      <c r="N6" s="9">
        <v>2008</v>
      </c>
      <c r="O6" s="9">
        <v>2009</v>
      </c>
      <c r="P6" s="9">
        <v>2010</v>
      </c>
      <c r="Q6" s="9">
        <v>2011</v>
      </c>
      <c r="R6" s="410">
        <v>2012</v>
      </c>
      <c r="S6" s="56"/>
    </row>
    <row r="7" spans="1:73">
      <c r="A7" s="16" t="s">
        <v>117</v>
      </c>
      <c r="B7" s="16"/>
      <c r="C7" s="16"/>
      <c r="D7" s="16"/>
      <c r="E7" s="16"/>
      <c r="F7" s="16"/>
      <c r="G7" s="16"/>
      <c r="H7" s="16"/>
      <c r="I7" s="16"/>
      <c r="J7" s="16"/>
      <c r="K7" s="16"/>
      <c r="L7" s="16"/>
      <c r="M7" s="16"/>
      <c r="N7" s="16"/>
      <c r="O7" s="16"/>
      <c r="P7" s="16"/>
      <c r="Q7" s="16"/>
      <c r="R7" s="170"/>
      <c r="AJ7" s="281"/>
      <c r="AK7" s="281"/>
      <c r="AL7" s="281"/>
      <c r="AM7" s="281"/>
      <c r="AN7" s="281"/>
      <c r="AO7" s="281"/>
      <c r="AP7" s="281"/>
      <c r="AQ7" s="281"/>
      <c r="AR7" s="281"/>
      <c r="AS7" s="281"/>
      <c r="AT7" s="281"/>
      <c r="AU7" s="281"/>
      <c r="AV7" s="281"/>
      <c r="AW7" s="281"/>
      <c r="AX7" s="281"/>
      <c r="AY7" s="281"/>
      <c r="AZ7" s="281"/>
    </row>
    <row r="8" spans="1:73">
      <c r="A8" s="3" t="s">
        <v>48</v>
      </c>
      <c r="B8" s="3">
        <v>417</v>
      </c>
      <c r="C8" s="3">
        <v>392</v>
      </c>
      <c r="D8" s="3">
        <v>309</v>
      </c>
      <c r="E8" s="3">
        <v>334</v>
      </c>
      <c r="F8" s="3">
        <v>359</v>
      </c>
      <c r="G8" s="3">
        <v>315</v>
      </c>
      <c r="H8" s="3">
        <v>337</v>
      </c>
      <c r="I8" s="3">
        <v>304</v>
      </c>
      <c r="J8" s="3">
        <v>347</v>
      </c>
      <c r="K8" s="3">
        <v>294</v>
      </c>
      <c r="L8" s="3">
        <v>308</v>
      </c>
      <c r="M8" s="3">
        <v>312</v>
      </c>
      <c r="N8" s="3">
        <v>324</v>
      </c>
      <c r="O8" s="3">
        <v>332</v>
      </c>
      <c r="P8" s="3">
        <v>359</v>
      </c>
      <c r="Q8" s="3">
        <v>323</v>
      </c>
      <c r="R8" s="77">
        <v>294</v>
      </c>
      <c r="S8" s="294"/>
      <c r="T8" s="547"/>
      <c r="U8" s="547"/>
      <c r="V8" s="547"/>
      <c r="W8" s="547"/>
      <c r="X8" s="547"/>
      <c r="Y8" s="547"/>
      <c r="Z8" s="547"/>
      <c r="AA8" s="547"/>
      <c r="AB8" s="547"/>
      <c r="AC8" s="547"/>
      <c r="AD8" s="547"/>
      <c r="AE8" s="547"/>
      <c r="AF8" s="547"/>
      <c r="AG8" s="547"/>
      <c r="AH8" s="547"/>
      <c r="AI8" s="547"/>
      <c r="AJ8" s="282"/>
      <c r="AK8" s="282"/>
      <c r="AL8" s="282"/>
      <c r="AM8" s="282"/>
      <c r="AN8" s="282"/>
      <c r="AO8" s="282"/>
      <c r="AP8" s="282"/>
      <c r="AQ8" s="282"/>
      <c r="AR8" s="282"/>
      <c r="AS8" s="282"/>
      <c r="AT8" s="282"/>
      <c r="AU8" s="282"/>
      <c r="AV8" s="282"/>
      <c r="AW8" s="282"/>
      <c r="AX8" s="282"/>
      <c r="AY8" s="282"/>
      <c r="AZ8" s="282"/>
      <c r="BC8" s="277"/>
      <c r="BD8" s="277"/>
      <c r="BE8" s="277"/>
      <c r="BF8" s="277"/>
      <c r="BG8" s="277"/>
      <c r="BH8" s="277"/>
      <c r="BI8" s="277"/>
      <c r="BJ8" s="277"/>
      <c r="BK8" s="277"/>
      <c r="BL8" s="277"/>
      <c r="BM8" s="277"/>
      <c r="BN8" s="277"/>
      <c r="BO8" s="277"/>
      <c r="BP8" s="277"/>
      <c r="BQ8" s="277"/>
      <c r="BR8" s="277"/>
      <c r="BS8" s="277"/>
      <c r="BT8" s="277"/>
      <c r="BU8" s="277"/>
    </row>
    <row r="9" spans="1:73">
      <c r="A9" s="16" t="s">
        <v>75</v>
      </c>
      <c r="B9" s="16"/>
      <c r="C9" s="16"/>
      <c r="D9" s="16"/>
      <c r="E9" s="16"/>
      <c r="F9" s="16"/>
      <c r="G9" s="16"/>
      <c r="H9" s="16"/>
      <c r="I9" s="16"/>
      <c r="J9" s="16"/>
      <c r="K9" s="16"/>
      <c r="L9" s="16"/>
      <c r="M9" s="16"/>
      <c r="N9" s="16"/>
      <c r="O9" s="16"/>
      <c r="P9" s="16"/>
      <c r="Q9" s="16"/>
      <c r="R9" s="170"/>
      <c r="S9" s="547"/>
      <c r="T9" s="547"/>
      <c r="U9" s="547"/>
      <c r="V9" s="547"/>
      <c r="W9" s="547"/>
      <c r="X9" s="547"/>
      <c r="Y9" s="547"/>
      <c r="Z9" s="547"/>
      <c r="AA9" s="547"/>
      <c r="AB9" s="547"/>
      <c r="AC9" s="547"/>
      <c r="AD9" s="547"/>
      <c r="AE9" s="547"/>
      <c r="AF9" s="547"/>
      <c r="AG9" s="547"/>
      <c r="AH9" s="547"/>
      <c r="AI9" s="547"/>
      <c r="AJ9" s="281"/>
      <c r="AK9" s="281"/>
      <c r="AL9" s="281"/>
      <c r="AM9" s="281"/>
      <c r="AN9" s="281"/>
      <c r="AO9" s="281"/>
      <c r="AP9" s="281"/>
      <c r="AQ9" s="281"/>
      <c r="AR9" s="281"/>
      <c r="AS9" s="281"/>
      <c r="AT9" s="281"/>
      <c r="AU9" s="281"/>
      <c r="AV9" s="281"/>
      <c r="AW9" s="281"/>
      <c r="AX9" s="281"/>
      <c r="AY9" s="281"/>
      <c r="AZ9" s="281"/>
      <c r="BB9" s="277"/>
      <c r="BC9" s="277"/>
      <c r="BD9" s="277"/>
      <c r="BE9" s="277"/>
      <c r="BF9" s="277"/>
      <c r="BG9" s="277"/>
      <c r="BH9" s="277"/>
      <c r="BI9" s="277"/>
      <c r="BJ9" s="277"/>
      <c r="BK9" s="277"/>
      <c r="BL9" s="277"/>
      <c r="BM9" s="277"/>
      <c r="BN9" s="277"/>
      <c r="BO9" s="277"/>
      <c r="BP9" s="277"/>
      <c r="BQ9" s="277"/>
    </row>
    <row r="10" spans="1:73">
      <c r="A10" s="13" t="s">
        <v>76</v>
      </c>
      <c r="B10" s="71">
        <v>229</v>
      </c>
      <c r="C10" s="71">
        <v>219</v>
      </c>
      <c r="D10" s="71">
        <v>190</v>
      </c>
      <c r="E10" s="71">
        <v>196</v>
      </c>
      <c r="F10" s="71">
        <v>203</v>
      </c>
      <c r="G10" s="71">
        <v>184</v>
      </c>
      <c r="H10" s="71">
        <v>179</v>
      </c>
      <c r="I10" s="71">
        <v>179</v>
      </c>
      <c r="J10" s="71">
        <v>181</v>
      </c>
      <c r="K10" s="71">
        <v>175</v>
      </c>
      <c r="L10" s="71">
        <v>176</v>
      </c>
      <c r="M10" s="71">
        <v>174</v>
      </c>
      <c r="N10" s="71">
        <v>197</v>
      </c>
      <c r="O10" s="71">
        <v>182</v>
      </c>
      <c r="P10" s="71">
        <v>208</v>
      </c>
      <c r="Q10" s="71">
        <v>181</v>
      </c>
      <c r="R10" s="106">
        <v>164</v>
      </c>
      <c r="S10" s="294"/>
      <c r="T10" s="547"/>
      <c r="U10" s="547"/>
      <c r="V10" s="547"/>
      <c r="W10" s="547"/>
      <c r="X10" s="547"/>
      <c r="Y10" s="547"/>
      <c r="Z10" s="547"/>
      <c r="AA10" s="547"/>
      <c r="AB10" s="547"/>
      <c r="AC10" s="547"/>
      <c r="AD10" s="547"/>
      <c r="AE10" s="547"/>
      <c r="AF10" s="547"/>
      <c r="AG10" s="547"/>
      <c r="AH10" s="547"/>
      <c r="AI10" s="547"/>
      <c r="AJ10" s="283"/>
      <c r="AK10" s="283"/>
      <c r="AL10" s="283"/>
      <c r="AM10" s="283"/>
      <c r="AN10" s="283"/>
      <c r="AO10" s="283"/>
      <c r="AP10" s="283"/>
      <c r="AQ10" s="283"/>
      <c r="AR10" s="283"/>
      <c r="AS10" s="283"/>
      <c r="AT10" s="283"/>
      <c r="AU10" s="283"/>
      <c r="AV10" s="283"/>
      <c r="AW10" s="283"/>
      <c r="AX10" s="283"/>
      <c r="AY10" s="283"/>
      <c r="AZ10" s="283"/>
      <c r="BB10" s="277"/>
      <c r="BC10" s="277"/>
      <c r="BD10" s="277"/>
      <c r="BE10" s="277"/>
      <c r="BF10" s="277"/>
      <c r="BG10" s="277"/>
      <c r="BH10" s="277"/>
      <c r="BI10" s="277"/>
      <c r="BJ10" s="277"/>
      <c r="BK10" s="277"/>
      <c r="BL10" s="277"/>
      <c r="BM10" s="277"/>
      <c r="BN10" s="277"/>
      <c r="BO10" s="277"/>
      <c r="BP10" s="277"/>
      <c r="BQ10" s="277"/>
    </row>
    <row r="11" spans="1:73">
      <c r="A11" s="13" t="s">
        <v>77</v>
      </c>
      <c r="B11" s="71">
        <v>188</v>
      </c>
      <c r="C11" s="71">
        <v>173</v>
      </c>
      <c r="D11" s="71">
        <v>119</v>
      </c>
      <c r="E11" s="71">
        <v>138</v>
      </c>
      <c r="F11" s="71">
        <v>156</v>
      </c>
      <c r="G11" s="71">
        <v>131</v>
      </c>
      <c r="H11" s="71">
        <v>157</v>
      </c>
      <c r="I11" s="71">
        <v>125</v>
      </c>
      <c r="J11" s="71">
        <v>166</v>
      </c>
      <c r="K11" s="71">
        <v>119</v>
      </c>
      <c r="L11" s="71">
        <v>132</v>
      </c>
      <c r="M11" s="71">
        <v>138</v>
      </c>
      <c r="N11" s="71">
        <v>127</v>
      </c>
      <c r="O11" s="71">
        <v>150</v>
      </c>
      <c r="P11" s="71">
        <v>151</v>
      </c>
      <c r="Q11" s="71">
        <v>142</v>
      </c>
      <c r="R11" s="106">
        <v>130</v>
      </c>
      <c r="S11" s="294"/>
      <c r="T11" s="547"/>
      <c r="U11" s="547"/>
      <c r="V11" s="547"/>
      <c r="W11" s="547"/>
      <c r="X11" s="547"/>
      <c r="Y11" s="547"/>
      <c r="Z11" s="547"/>
      <c r="AA11" s="547"/>
      <c r="AB11" s="547"/>
      <c r="AC11" s="547"/>
      <c r="AD11" s="547"/>
      <c r="AE11" s="547"/>
      <c r="AF11" s="547"/>
      <c r="AG11" s="547"/>
      <c r="AH11" s="547"/>
      <c r="AI11" s="547"/>
      <c r="AJ11" s="283"/>
      <c r="AK11" s="283"/>
      <c r="AL11" s="283"/>
      <c r="AM11" s="283"/>
      <c r="AN11" s="283"/>
      <c r="AO11" s="283"/>
      <c r="AP11" s="283"/>
      <c r="AQ11" s="283"/>
      <c r="AR11" s="283"/>
      <c r="AS11" s="283"/>
      <c r="AT11" s="283"/>
      <c r="AU11" s="283"/>
      <c r="AV11" s="283"/>
      <c r="AW11" s="283"/>
      <c r="AX11" s="283"/>
      <c r="AY11" s="283"/>
      <c r="AZ11" s="283"/>
      <c r="BB11" s="277"/>
      <c r="BC11" s="277"/>
      <c r="BD11" s="277"/>
      <c r="BE11" s="277"/>
      <c r="BF11" s="277"/>
      <c r="BG11" s="277"/>
      <c r="BH11" s="277"/>
      <c r="BI11" s="277"/>
      <c r="BJ11" s="277"/>
      <c r="BK11" s="277"/>
      <c r="BL11" s="277"/>
      <c r="BM11" s="277"/>
      <c r="BN11" s="277"/>
      <c r="BO11" s="277"/>
      <c r="BP11" s="277"/>
      <c r="BQ11" s="277"/>
    </row>
    <row r="12" spans="1:73">
      <c r="A12" s="13" t="s">
        <v>78</v>
      </c>
      <c r="B12" s="71">
        <v>0</v>
      </c>
      <c r="C12" s="71">
        <v>0</v>
      </c>
      <c r="D12" s="71">
        <v>0</v>
      </c>
      <c r="E12" s="71">
        <v>0</v>
      </c>
      <c r="F12" s="71">
        <v>0</v>
      </c>
      <c r="G12" s="71">
        <v>0</v>
      </c>
      <c r="H12" s="71">
        <v>1</v>
      </c>
      <c r="I12" s="71">
        <v>0</v>
      </c>
      <c r="J12" s="71">
        <v>0</v>
      </c>
      <c r="K12" s="71">
        <v>0</v>
      </c>
      <c r="L12" s="71">
        <v>0</v>
      </c>
      <c r="M12" s="71">
        <v>0</v>
      </c>
      <c r="N12" s="71">
        <v>0</v>
      </c>
      <c r="O12" s="71">
        <v>0</v>
      </c>
      <c r="P12" s="71">
        <v>0</v>
      </c>
      <c r="Q12" s="71">
        <v>0</v>
      </c>
      <c r="R12" s="106">
        <v>0</v>
      </c>
      <c r="S12" s="547"/>
      <c r="T12" s="547"/>
      <c r="U12" s="547"/>
      <c r="V12" s="547"/>
      <c r="W12" s="547"/>
      <c r="X12" s="547"/>
      <c r="Y12" s="547"/>
      <c r="Z12" s="547"/>
      <c r="AA12" s="547"/>
      <c r="AB12" s="547"/>
      <c r="AC12" s="547"/>
      <c r="AD12" s="547"/>
      <c r="AE12" s="547"/>
      <c r="AF12" s="547"/>
      <c r="AG12" s="547"/>
      <c r="AH12" s="547"/>
      <c r="AI12" s="547"/>
      <c r="BB12" s="277"/>
      <c r="BC12" s="277"/>
      <c r="BD12" s="277"/>
      <c r="BE12" s="277"/>
      <c r="BF12" s="277"/>
      <c r="BG12" s="277"/>
      <c r="BH12" s="277"/>
      <c r="BI12" s="277"/>
      <c r="BJ12" s="277"/>
      <c r="BK12" s="277"/>
      <c r="BL12" s="277"/>
      <c r="BM12" s="277"/>
      <c r="BN12" s="277"/>
      <c r="BO12" s="277"/>
      <c r="BP12" s="277"/>
      <c r="BQ12" s="277"/>
    </row>
    <row r="13" spans="1:73">
      <c r="A13" s="16" t="s">
        <v>79</v>
      </c>
      <c r="B13" s="16"/>
      <c r="C13" s="170"/>
      <c r="D13" s="170"/>
      <c r="E13" s="170"/>
      <c r="F13" s="170"/>
      <c r="G13" s="170"/>
      <c r="H13" s="170"/>
      <c r="I13" s="170"/>
      <c r="J13" s="170"/>
      <c r="K13" s="170"/>
      <c r="L13" s="170"/>
      <c r="M13" s="170"/>
      <c r="N13" s="170"/>
      <c r="O13" s="170"/>
      <c r="P13" s="170"/>
      <c r="Q13" s="170"/>
      <c r="R13" s="170"/>
      <c r="AJ13" s="281"/>
      <c r="AK13" s="281"/>
      <c r="AL13" s="281"/>
      <c r="AM13" s="281"/>
      <c r="AN13" s="281"/>
      <c r="AO13" s="281"/>
      <c r="AP13" s="281"/>
      <c r="AQ13" s="281"/>
      <c r="AR13" s="281"/>
      <c r="AS13" s="281"/>
      <c r="AT13" s="281"/>
      <c r="AU13" s="281"/>
      <c r="AV13" s="281"/>
      <c r="AW13" s="281"/>
      <c r="AX13" s="281"/>
      <c r="AY13" s="281"/>
      <c r="AZ13" s="281"/>
      <c r="BB13" s="277"/>
      <c r="BC13" s="277"/>
      <c r="BD13" s="277"/>
      <c r="BE13" s="277"/>
      <c r="BF13" s="277"/>
      <c r="BG13" s="277"/>
      <c r="BH13" s="277"/>
      <c r="BI13" s="277"/>
      <c r="BJ13" s="277"/>
      <c r="BK13" s="277"/>
      <c r="BL13" s="277"/>
      <c r="BM13" s="277"/>
      <c r="BN13" s="277"/>
      <c r="BO13" s="277"/>
      <c r="BP13" s="277"/>
      <c r="BQ13" s="277"/>
    </row>
    <row r="14" spans="1:73">
      <c r="A14" s="13" t="s">
        <v>80</v>
      </c>
      <c r="B14" s="71">
        <v>184</v>
      </c>
      <c r="C14" s="71">
        <v>175</v>
      </c>
      <c r="D14" s="71">
        <v>118</v>
      </c>
      <c r="E14" s="71">
        <v>140</v>
      </c>
      <c r="F14" s="71">
        <v>135</v>
      </c>
      <c r="G14" s="71">
        <v>136</v>
      </c>
      <c r="H14" s="71">
        <v>132</v>
      </c>
      <c r="I14" s="71">
        <v>118</v>
      </c>
      <c r="J14" s="71">
        <v>123</v>
      </c>
      <c r="K14" s="71">
        <v>114</v>
      </c>
      <c r="L14" s="71">
        <v>130</v>
      </c>
      <c r="M14" s="71">
        <v>126</v>
      </c>
      <c r="N14" s="71">
        <v>135</v>
      </c>
      <c r="O14" s="71">
        <v>137</v>
      </c>
      <c r="P14" s="71">
        <v>132</v>
      </c>
      <c r="Q14" s="71">
        <v>139</v>
      </c>
      <c r="R14" s="106">
        <v>103</v>
      </c>
      <c r="S14" s="546"/>
      <c r="T14" s="547"/>
      <c r="U14" s="547"/>
      <c r="V14" s="547"/>
      <c r="W14" s="547"/>
      <c r="X14" s="547"/>
      <c r="Y14" s="547"/>
      <c r="Z14" s="547"/>
      <c r="AA14" s="547"/>
      <c r="AB14" s="547"/>
      <c r="AC14" s="547"/>
      <c r="AD14" s="547"/>
      <c r="AE14" s="547"/>
      <c r="AF14" s="547"/>
      <c r="AG14" s="547"/>
      <c r="AH14" s="547"/>
      <c r="AI14" s="547"/>
      <c r="AJ14" s="283"/>
      <c r="AK14" s="283"/>
      <c r="AL14" s="283"/>
      <c r="AM14" s="283"/>
      <c r="AN14" s="283"/>
      <c r="AO14" s="283"/>
      <c r="AP14" s="283"/>
      <c r="AQ14" s="283"/>
      <c r="AR14" s="283"/>
      <c r="AS14" s="283"/>
      <c r="AT14" s="283"/>
      <c r="AU14" s="283"/>
      <c r="AV14" s="283"/>
      <c r="AW14" s="283"/>
      <c r="AX14" s="283"/>
      <c r="AY14" s="283"/>
      <c r="AZ14" s="283"/>
      <c r="BB14" s="277"/>
      <c r="BC14" s="277"/>
      <c r="BD14" s="277"/>
      <c r="BE14" s="277"/>
      <c r="BF14" s="277"/>
      <c r="BG14" s="277"/>
      <c r="BH14" s="277"/>
      <c r="BI14" s="277"/>
      <c r="BJ14" s="277"/>
      <c r="BK14" s="277"/>
      <c r="BL14" s="277"/>
      <c r="BM14" s="277"/>
      <c r="BN14" s="277"/>
      <c r="BO14" s="277"/>
      <c r="BP14" s="277"/>
      <c r="BQ14" s="277"/>
    </row>
    <row r="15" spans="1:73">
      <c r="A15" s="13" t="s">
        <v>403</v>
      </c>
      <c r="B15" s="71">
        <v>41</v>
      </c>
      <c r="C15" s="71">
        <v>50</v>
      </c>
      <c r="D15" s="71">
        <v>43</v>
      </c>
      <c r="E15" s="71">
        <v>40</v>
      </c>
      <c r="F15" s="71">
        <v>63</v>
      </c>
      <c r="G15" s="71">
        <v>41</v>
      </c>
      <c r="H15" s="71">
        <v>46</v>
      </c>
      <c r="I15" s="71">
        <v>41</v>
      </c>
      <c r="J15" s="71">
        <v>55</v>
      </c>
      <c r="K15" s="71">
        <v>43</v>
      </c>
      <c r="L15" s="71">
        <v>41</v>
      </c>
      <c r="M15" s="71">
        <v>45</v>
      </c>
      <c r="N15" s="71">
        <v>43</v>
      </c>
      <c r="O15" s="71">
        <v>43</v>
      </c>
      <c r="P15" s="71">
        <v>58</v>
      </c>
      <c r="Q15" s="71">
        <v>46</v>
      </c>
      <c r="R15" s="106">
        <v>48</v>
      </c>
      <c r="S15" s="546"/>
      <c r="T15" s="547"/>
      <c r="U15" s="547"/>
      <c r="V15" s="547"/>
      <c r="W15" s="547"/>
      <c r="X15" s="547"/>
      <c r="Y15" s="547"/>
      <c r="Z15" s="547"/>
      <c r="AA15" s="547"/>
      <c r="AB15" s="547"/>
      <c r="AC15" s="547"/>
      <c r="AD15" s="547"/>
      <c r="AE15" s="547"/>
      <c r="AF15" s="547"/>
      <c r="AG15" s="547"/>
      <c r="AH15" s="547"/>
      <c r="AI15" s="547"/>
      <c r="AJ15" s="283"/>
      <c r="AK15" s="283"/>
      <c r="AL15" s="283"/>
      <c r="AM15" s="283"/>
      <c r="AN15" s="283"/>
      <c r="AO15" s="283"/>
      <c r="AP15" s="283"/>
      <c r="AQ15" s="283"/>
      <c r="AR15" s="283"/>
      <c r="AS15" s="283"/>
      <c r="AT15" s="283"/>
      <c r="AU15" s="283"/>
      <c r="AV15" s="283"/>
      <c r="AW15" s="283"/>
      <c r="AX15" s="283"/>
      <c r="AY15" s="283"/>
      <c r="AZ15" s="283"/>
      <c r="BB15" s="277"/>
      <c r="BC15" s="277"/>
      <c r="BD15" s="277"/>
      <c r="BE15" s="277"/>
      <c r="BF15" s="277"/>
      <c r="BG15" s="277"/>
      <c r="BH15" s="277"/>
      <c r="BI15" s="277"/>
      <c r="BJ15" s="277"/>
      <c r="BK15" s="277"/>
      <c r="BL15" s="277"/>
      <c r="BM15" s="277"/>
      <c r="BN15" s="277"/>
      <c r="BO15" s="277"/>
      <c r="BP15" s="277"/>
      <c r="BQ15" s="277"/>
    </row>
    <row r="16" spans="1:73" s="531" customFormat="1">
      <c r="A16" s="532" t="s">
        <v>551</v>
      </c>
      <c r="B16" s="106">
        <v>15</v>
      </c>
      <c r="C16" s="106">
        <v>15</v>
      </c>
      <c r="D16" s="106">
        <v>11</v>
      </c>
      <c r="E16" s="106">
        <v>15</v>
      </c>
      <c r="F16" s="106">
        <v>11</v>
      </c>
      <c r="G16" s="106">
        <v>15</v>
      </c>
      <c r="H16" s="106">
        <v>16</v>
      </c>
      <c r="I16" s="106">
        <v>23</v>
      </c>
      <c r="J16" s="106">
        <v>25</v>
      </c>
      <c r="K16" s="106">
        <v>20</v>
      </c>
      <c r="L16" s="106">
        <v>21</v>
      </c>
      <c r="M16" s="106">
        <v>12</v>
      </c>
      <c r="N16" s="106">
        <v>18</v>
      </c>
      <c r="O16" s="106">
        <v>23</v>
      </c>
      <c r="P16" s="106">
        <v>23</v>
      </c>
      <c r="Q16" s="106">
        <v>23</v>
      </c>
      <c r="R16" s="106">
        <v>25</v>
      </c>
      <c r="S16" s="546"/>
      <c r="T16" s="547"/>
      <c r="U16" s="547"/>
      <c r="V16" s="547"/>
      <c r="W16" s="547"/>
      <c r="X16" s="547"/>
      <c r="Y16" s="547"/>
      <c r="Z16" s="547"/>
      <c r="AA16" s="547"/>
      <c r="AB16" s="547"/>
      <c r="AC16" s="547"/>
      <c r="AD16" s="547"/>
      <c r="AE16" s="547"/>
      <c r="AF16" s="547"/>
      <c r="AG16" s="547"/>
      <c r="AH16" s="547"/>
      <c r="AI16" s="547"/>
      <c r="AJ16" s="283"/>
      <c r="AK16" s="283"/>
      <c r="AL16" s="283"/>
      <c r="AM16" s="283"/>
      <c r="AN16" s="283"/>
      <c r="AO16" s="283"/>
      <c r="AP16" s="283"/>
      <c r="AQ16" s="283"/>
      <c r="AR16" s="283"/>
      <c r="AS16" s="283"/>
      <c r="AT16" s="283"/>
      <c r="AU16" s="283"/>
      <c r="AV16" s="283"/>
      <c r="AW16" s="283"/>
      <c r="AX16" s="283"/>
      <c r="AY16" s="283"/>
      <c r="AZ16" s="283"/>
    </row>
    <row r="17" spans="1:69">
      <c r="A17" s="532" t="s">
        <v>552</v>
      </c>
      <c r="B17" s="71">
        <v>177</v>
      </c>
      <c r="C17" s="71">
        <v>152</v>
      </c>
      <c r="D17" s="71">
        <v>137</v>
      </c>
      <c r="E17" s="71">
        <v>139</v>
      </c>
      <c r="F17" s="71">
        <v>150</v>
      </c>
      <c r="G17" s="71">
        <v>123</v>
      </c>
      <c r="H17" s="71">
        <v>143</v>
      </c>
      <c r="I17" s="71">
        <v>122</v>
      </c>
      <c r="J17" s="71">
        <v>144</v>
      </c>
      <c r="K17" s="71">
        <v>117</v>
      </c>
      <c r="L17" s="71">
        <v>116</v>
      </c>
      <c r="M17" s="71">
        <v>129</v>
      </c>
      <c r="N17" s="71">
        <v>128</v>
      </c>
      <c r="O17" s="71">
        <v>129</v>
      </c>
      <c r="P17" s="71">
        <v>146</v>
      </c>
      <c r="Q17" s="71">
        <v>115</v>
      </c>
      <c r="R17" s="106">
        <v>118</v>
      </c>
      <c r="S17" s="546"/>
      <c r="T17" s="547"/>
      <c r="U17" s="547"/>
      <c r="V17" s="547"/>
      <c r="W17" s="547"/>
      <c r="X17" s="547"/>
      <c r="Y17" s="547"/>
      <c r="Z17" s="547"/>
      <c r="AA17" s="547"/>
      <c r="AB17" s="547"/>
      <c r="AC17" s="547"/>
      <c r="AD17" s="547"/>
      <c r="AE17" s="547"/>
      <c r="AF17" s="547"/>
      <c r="AG17" s="547"/>
      <c r="AH17" s="547"/>
      <c r="AI17" s="547"/>
      <c r="AJ17" s="283"/>
      <c r="AK17" s="283"/>
      <c r="AL17" s="283"/>
      <c r="AM17" s="283"/>
      <c r="AN17" s="283"/>
      <c r="AO17" s="283"/>
      <c r="AP17" s="283"/>
      <c r="AQ17" s="283"/>
      <c r="AR17" s="283"/>
      <c r="AS17" s="283"/>
      <c r="AT17" s="283"/>
      <c r="AU17" s="283"/>
      <c r="AV17" s="283"/>
      <c r="AW17" s="283"/>
      <c r="AX17" s="283"/>
      <c r="AY17" s="283"/>
      <c r="AZ17" s="283"/>
      <c r="BB17" s="277"/>
      <c r="BC17" s="277"/>
      <c r="BD17" s="277"/>
      <c r="BE17" s="277"/>
      <c r="BF17" s="277"/>
      <c r="BG17" s="277"/>
      <c r="BH17" s="277"/>
      <c r="BI17" s="277"/>
      <c r="BJ17" s="277"/>
      <c r="BK17" s="277"/>
      <c r="BL17" s="277"/>
      <c r="BM17" s="277"/>
      <c r="BN17" s="277"/>
      <c r="BO17" s="277"/>
      <c r="BP17" s="277"/>
      <c r="BQ17" s="277"/>
    </row>
    <row r="18" spans="1:69">
      <c r="A18" s="69" t="s">
        <v>187</v>
      </c>
      <c r="B18" s="16"/>
      <c r="C18" s="16"/>
      <c r="D18" s="16"/>
      <c r="E18" s="16"/>
      <c r="F18" s="16"/>
      <c r="G18" s="16"/>
      <c r="H18" s="16"/>
      <c r="I18" s="16"/>
      <c r="J18" s="16"/>
      <c r="K18" s="16"/>
      <c r="L18" s="16"/>
      <c r="M18" s="16"/>
      <c r="N18" s="16"/>
      <c r="O18" s="16"/>
      <c r="P18" s="16"/>
      <c r="Q18" s="16"/>
      <c r="R18" s="170"/>
      <c r="S18" s="547"/>
      <c r="T18" s="547"/>
      <c r="U18" s="547"/>
      <c r="V18" s="547"/>
      <c r="W18" s="547"/>
      <c r="X18" s="547"/>
      <c r="Y18" s="547"/>
      <c r="Z18" s="547"/>
      <c r="AA18" s="547"/>
      <c r="AB18" s="547"/>
      <c r="AC18" s="547"/>
      <c r="AD18" s="547"/>
      <c r="AE18" s="547"/>
      <c r="AF18" s="547"/>
      <c r="AG18" s="547"/>
      <c r="AH18" s="547"/>
      <c r="AI18" s="547"/>
      <c r="AJ18" s="281"/>
      <c r="AK18" s="281"/>
      <c r="AL18" s="281"/>
      <c r="AM18" s="281"/>
      <c r="AN18" s="281"/>
      <c r="AO18" s="281"/>
      <c r="AP18" s="281"/>
      <c r="AQ18" s="281"/>
      <c r="AR18" s="281"/>
      <c r="AS18" s="281"/>
      <c r="AT18" s="281"/>
      <c r="AU18" s="281"/>
      <c r="AV18" s="281"/>
      <c r="AW18" s="281"/>
      <c r="AX18" s="281"/>
      <c r="AY18" s="281"/>
      <c r="AZ18" s="281"/>
      <c r="BB18" s="277"/>
      <c r="BC18" s="277"/>
      <c r="BD18" s="277"/>
      <c r="BE18" s="277"/>
      <c r="BF18" s="277"/>
      <c r="BG18" s="277"/>
      <c r="BH18" s="277"/>
      <c r="BI18" s="277"/>
      <c r="BJ18" s="277"/>
      <c r="BK18" s="277"/>
      <c r="BL18" s="277"/>
      <c r="BM18" s="277"/>
      <c r="BN18" s="277"/>
      <c r="BO18" s="277"/>
      <c r="BP18" s="277"/>
      <c r="BQ18" s="277"/>
    </row>
    <row r="19" spans="1:69">
      <c r="A19" s="13" t="s">
        <v>82</v>
      </c>
      <c r="B19" s="71">
        <v>47</v>
      </c>
      <c r="C19" s="71">
        <v>47</v>
      </c>
      <c r="D19" s="71">
        <v>34</v>
      </c>
      <c r="E19" s="71">
        <v>45</v>
      </c>
      <c r="F19" s="71">
        <v>41</v>
      </c>
      <c r="G19" s="71">
        <v>48</v>
      </c>
      <c r="H19" s="71">
        <v>38</v>
      </c>
      <c r="I19" s="71">
        <v>29</v>
      </c>
      <c r="J19" s="71">
        <v>43</v>
      </c>
      <c r="K19" s="71">
        <v>45</v>
      </c>
      <c r="L19" s="71">
        <v>44</v>
      </c>
      <c r="M19" s="71">
        <v>40</v>
      </c>
      <c r="N19" s="71">
        <v>51</v>
      </c>
      <c r="O19" s="71">
        <v>53</v>
      </c>
      <c r="P19" s="71">
        <v>46</v>
      </c>
      <c r="Q19" s="71">
        <v>42</v>
      </c>
      <c r="R19" s="106">
        <v>33</v>
      </c>
      <c r="S19" s="546"/>
      <c r="T19" s="546"/>
      <c r="U19" s="546"/>
      <c r="V19" s="546"/>
      <c r="W19" s="546"/>
      <c r="X19" s="546"/>
      <c r="Y19" s="546"/>
      <c r="Z19" s="546"/>
      <c r="AA19" s="546"/>
      <c r="AB19" s="546"/>
      <c r="AC19" s="546"/>
      <c r="AD19" s="546"/>
      <c r="AE19" s="546"/>
      <c r="AF19" s="546"/>
      <c r="AG19" s="546"/>
      <c r="AH19" s="546"/>
      <c r="AI19" s="546"/>
      <c r="AJ19" s="283"/>
      <c r="AK19" s="283"/>
      <c r="AL19" s="283"/>
      <c r="AM19" s="283"/>
      <c r="AN19" s="283"/>
      <c r="AO19" s="283"/>
      <c r="AP19" s="283"/>
      <c r="AQ19" s="283"/>
      <c r="AR19" s="283"/>
      <c r="AS19" s="283"/>
      <c r="AT19" s="283"/>
      <c r="AU19" s="283"/>
      <c r="AV19" s="283"/>
      <c r="AW19" s="283"/>
      <c r="AX19" s="283"/>
      <c r="AY19" s="283"/>
      <c r="AZ19" s="283"/>
      <c r="BB19" s="277"/>
      <c r="BC19" s="277"/>
      <c r="BD19" s="277"/>
      <c r="BE19" s="277"/>
      <c r="BF19" s="277"/>
      <c r="BG19" s="277"/>
      <c r="BH19" s="277"/>
      <c r="BI19" s="277"/>
      <c r="BJ19" s="277"/>
      <c r="BK19" s="277"/>
      <c r="BL19" s="277"/>
      <c r="BM19" s="277"/>
      <c r="BN19" s="277"/>
      <c r="BO19" s="277"/>
      <c r="BP19" s="277"/>
      <c r="BQ19" s="277"/>
    </row>
    <row r="20" spans="1:69">
      <c r="A20" s="13" t="s">
        <v>83</v>
      </c>
      <c r="B20" s="71">
        <v>117</v>
      </c>
      <c r="C20" s="71">
        <v>99</v>
      </c>
      <c r="D20" s="71">
        <v>82</v>
      </c>
      <c r="E20" s="71">
        <v>83</v>
      </c>
      <c r="F20" s="71">
        <v>88</v>
      </c>
      <c r="G20" s="71">
        <v>69</v>
      </c>
      <c r="H20" s="71">
        <v>78</v>
      </c>
      <c r="I20" s="71">
        <v>79</v>
      </c>
      <c r="J20" s="71">
        <v>72</v>
      </c>
      <c r="K20" s="71">
        <v>60</v>
      </c>
      <c r="L20" s="71">
        <v>68</v>
      </c>
      <c r="M20" s="71">
        <v>74</v>
      </c>
      <c r="N20" s="71">
        <v>72</v>
      </c>
      <c r="O20" s="71">
        <v>101</v>
      </c>
      <c r="P20" s="71">
        <v>85</v>
      </c>
      <c r="Q20" s="71">
        <v>81</v>
      </c>
      <c r="R20" s="106">
        <v>73</v>
      </c>
      <c r="S20" s="546"/>
      <c r="T20" s="546"/>
      <c r="U20" s="546"/>
      <c r="V20" s="546"/>
      <c r="W20" s="546"/>
      <c r="X20" s="546"/>
      <c r="Y20" s="546"/>
      <c r="Z20" s="546"/>
      <c r="AA20" s="546"/>
      <c r="AB20" s="546"/>
      <c r="AC20" s="546"/>
      <c r="AD20" s="546"/>
      <c r="AE20" s="546"/>
      <c r="AF20" s="546"/>
      <c r="AG20" s="546"/>
      <c r="AH20" s="546"/>
      <c r="AI20" s="546"/>
      <c r="AJ20" s="283"/>
      <c r="AK20" s="283"/>
      <c r="AL20" s="283"/>
      <c r="AM20" s="283"/>
      <c r="AN20" s="283"/>
      <c r="AO20" s="283"/>
      <c r="AP20" s="283"/>
      <c r="AQ20" s="283"/>
      <c r="AR20" s="283"/>
      <c r="AS20" s="283"/>
      <c r="AT20" s="283"/>
      <c r="AU20" s="283"/>
      <c r="AV20" s="283"/>
      <c r="AW20" s="283"/>
      <c r="AX20" s="283"/>
      <c r="AY20" s="283"/>
      <c r="AZ20" s="283"/>
      <c r="BB20" s="277"/>
      <c r="BC20" s="277"/>
      <c r="BD20" s="277"/>
      <c r="BE20" s="277"/>
      <c r="BF20" s="277"/>
      <c r="BG20" s="277"/>
      <c r="BH20" s="277"/>
      <c r="BI20" s="277"/>
      <c r="BJ20" s="277"/>
      <c r="BK20" s="277"/>
      <c r="BL20" s="277"/>
      <c r="BM20" s="277"/>
      <c r="BN20" s="277"/>
      <c r="BO20" s="277"/>
      <c r="BP20" s="277"/>
      <c r="BQ20" s="277"/>
    </row>
    <row r="21" spans="1:69">
      <c r="A21" s="13" t="s">
        <v>84</v>
      </c>
      <c r="B21" s="71">
        <v>109</v>
      </c>
      <c r="C21" s="71">
        <v>108</v>
      </c>
      <c r="D21" s="71">
        <v>69</v>
      </c>
      <c r="E21" s="71">
        <v>87</v>
      </c>
      <c r="F21" s="71">
        <v>76</v>
      </c>
      <c r="G21" s="71">
        <v>71</v>
      </c>
      <c r="H21" s="71">
        <v>69</v>
      </c>
      <c r="I21" s="71">
        <v>73</v>
      </c>
      <c r="J21" s="71">
        <v>79</v>
      </c>
      <c r="K21" s="71">
        <v>62</v>
      </c>
      <c r="L21" s="71">
        <v>85</v>
      </c>
      <c r="M21" s="71">
        <v>75</v>
      </c>
      <c r="N21" s="71">
        <v>71</v>
      </c>
      <c r="O21" s="71">
        <v>63</v>
      </c>
      <c r="P21" s="71">
        <v>79</v>
      </c>
      <c r="Q21" s="71">
        <v>69</v>
      </c>
      <c r="R21" s="106">
        <v>68</v>
      </c>
      <c r="S21" s="546"/>
      <c r="T21" s="546"/>
      <c r="U21" s="546"/>
      <c r="V21" s="546"/>
      <c r="W21" s="546"/>
      <c r="X21" s="546"/>
      <c r="Y21" s="546"/>
      <c r="Z21" s="546"/>
      <c r="AA21" s="546"/>
      <c r="AB21" s="546"/>
      <c r="AC21" s="546"/>
      <c r="AD21" s="546"/>
      <c r="AE21" s="546"/>
      <c r="AF21" s="546"/>
      <c r="AG21" s="546"/>
      <c r="AH21" s="546"/>
      <c r="AI21" s="546"/>
      <c r="AJ21" s="283"/>
      <c r="AK21" s="283"/>
      <c r="AL21" s="283"/>
      <c r="AM21" s="283"/>
      <c r="AN21" s="283"/>
      <c r="AO21" s="283"/>
      <c r="AP21" s="283"/>
      <c r="AQ21" s="283"/>
      <c r="AR21" s="283"/>
      <c r="AS21" s="283"/>
      <c r="AT21" s="283"/>
      <c r="AU21" s="283"/>
      <c r="AV21" s="283"/>
      <c r="AW21" s="283"/>
      <c r="AX21" s="283"/>
      <c r="AY21" s="283"/>
      <c r="AZ21" s="283"/>
      <c r="BB21" s="277"/>
      <c r="BC21" s="277"/>
      <c r="BD21" s="277"/>
      <c r="BE21" s="277"/>
      <c r="BF21" s="277"/>
      <c r="BG21" s="277"/>
      <c r="BH21" s="277"/>
      <c r="BI21" s="277"/>
      <c r="BJ21" s="277"/>
      <c r="BK21" s="277"/>
      <c r="BL21" s="277"/>
      <c r="BM21" s="277"/>
      <c r="BN21" s="277"/>
      <c r="BO21" s="277"/>
      <c r="BP21" s="277"/>
      <c r="BQ21" s="277"/>
    </row>
    <row r="22" spans="1:69">
      <c r="A22" s="13" t="s">
        <v>85</v>
      </c>
      <c r="B22" s="71">
        <v>85</v>
      </c>
      <c r="C22" s="71">
        <v>84</v>
      </c>
      <c r="D22" s="71">
        <v>70</v>
      </c>
      <c r="E22" s="71">
        <v>73</v>
      </c>
      <c r="F22" s="71">
        <v>97</v>
      </c>
      <c r="G22" s="71">
        <v>89</v>
      </c>
      <c r="H22" s="71">
        <v>80</v>
      </c>
      <c r="I22" s="71">
        <v>63</v>
      </c>
      <c r="J22" s="71">
        <v>95</v>
      </c>
      <c r="K22" s="71">
        <v>72</v>
      </c>
      <c r="L22" s="71">
        <v>61</v>
      </c>
      <c r="M22" s="71">
        <v>63</v>
      </c>
      <c r="N22" s="71">
        <v>70</v>
      </c>
      <c r="O22" s="71">
        <v>61</v>
      </c>
      <c r="P22" s="71">
        <v>59</v>
      </c>
      <c r="Q22" s="71">
        <v>71</v>
      </c>
      <c r="R22" s="106">
        <v>52</v>
      </c>
      <c r="S22" s="546"/>
      <c r="T22" s="546"/>
      <c r="U22" s="546"/>
      <c r="V22" s="546"/>
      <c r="W22" s="546"/>
      <c r="X22" s="546"/>
      <c r="Y22" s="546"/>
      <c r="Z22" s="546"/>
      <c r="AA22" s="546"/>
      <c r="AB22" s="546"/>
      <c r="AC22" s="546"/>
      <c r="AD22" s="546"/>
      <c r="AE22" s="546"/>
      <c r="AF22" s="546"/>
      <c r="AG22" s="546"/>
      <c r="AH22" s="546"/>
      <c r="AI22" s="546"/>
      <c r="AJ22" s="283"/>
      <c r="AK22" s="283"/>
      <c r="AL22" s="283"/>
      <c r="AM22" s="283"/>
      <c r="AN22" s="283"/>
      <c r="AO22" s="283"/>
      <c r="AP22" s="283"/>
      <c r="AQ22" s="283"/>
      <c r="AR22" s="283"/>
      <c r="AS22" s="283"/>
      <c r="AT22" s="283"/>
      <c r="AU22" s="283"/>
      <c r="AV22" s="283"/>
      <c r="AW22" s="283"/>
      <c r="AX22" s="283"/>
      <c r="AY22" s="283"/>
      <c r="AZ22" s="283"/>
      <c r="BB22" s="277"/>
      <c r="BC22" s="277"/>
      <c r="BD22" s="277"/>
      <c r="BE22" s="277"/>
      <c r="BF22" s="277"/>
      <c r="BG22" s="277"/>
      <c r="BH22" s="277"/>
      <c r="BI22" s="277"/>
      <c r="BJ22" s="277"/>
      <c r="BK22" s="277"/>
      <c r="BL22" s="277"/>
      <c r="BM22" s="277"/>
      <c r="BN22" s="277"/>
      <c r="BO22" s="277"/>
      <c r="BP22" s="277"/>
      <c r="BQ22" s="277"/>
    </row>
    <row r="23" spans="1:69">
      <c r="A23" s="13" t="s">
        <v>86</v>
      </c>
      <c r="B23" s="71">
        <v>42</v>
      </c>
      <c r="C23" s="71">
        <v>40</v>
      </c>
      <c r="D23" s="71">
        <v>40</v>
      </c>
      <c r="E23" s="71">
        <v>35</v>
      </c>
      <c r="F23" s="71">
        <v>46</v>
      </c>
      <c r="G23" s="71">
        <v>26</v>
      </c>
      <c r="H23" s="71">
        <v>58</v>
      </c>
      <c r="I23" s="71">
        <v>44</v>
      </c>
      <c r="J23" s="71">
        <v>40</v>
      </c>
      <c r="K23" s="71">
        <v>35</v>
      </c>
      <c r="L23" s="71">
        <v>34</v>
      </c>
      <c r="M23" s="71">
        <v>42</v>
      </c>
      <c r="N23" s="71">
        <v>42</v>
      </c>
      <c r="O23" s="71">
        <v>39</v>
      </c>
      <c r="P23" s="71">
        <v>65</v>
      </c>
      <c r="Q23" s="71">
        <v>43</v>
      </c>
      <c r="R23" s="106">
        <v>49</v>
      </c>
      <c r="S23" s="294"/>
      <c r="T23" s="273"/>
      <c r="U23" s="273"/>
      <c r="V23" s="273"/>
      <c r="W23" s="273"/>
      <c r="X23" s="273"/>
      <c r="Y23" s="273"/>
      <c r="Z23" s="273"/>
      <c r="AA23" s="273"/>
      <c r="AB23" s="273"/>
      <c r="AC23" s="273"/>
      <c r="AD23" s="273"/>
      <c r="AE23" s="273"/>
      <c r="AF23" s="273"/>
      <c r="AG23" s="273"/>
      <c r="AH23" s="273"/>
      <c r="AJ23" s="283"/>
      <c r="AK23" s="283"/>
      <c r="AL23" s="283"/>
      <c r="AM23" s="283"/>
      <c r="AN23" s="283"/>
      <c r="AO23" s="283"/>
      <c r="AP23" s="283"/>
      <c r="AQ23" s="283"/>
      <c r="AR23" s="283"/>
      <c r="AS23" s="283"/>
      <c r="AT23" s="283"/>
      <c r="AU23" s="283"/>
      <c r="AV23" s="283"/>
      <c r="AW23" s="283"/>
      <c r="AX23" s="283"/>
      <c r="AY23" s="283"/>
      <c r="AZ23" s="283"/>
      <c r="BB23" s="277"/>
      <c r="BC23" s="277"/>
      <c r="BD23" s="277"/>
      <c r="BE23" s="277"/>
      <c r="BF23" s="277"/>
      <c r="BG23" s="277"/>
      <c r="BH23" s="277"/>
      <c r="BI23" s="277"/>
      <c r="BJ23" s="277"/>
      <c r="BK23" s="277"/>
      <c r="BL23" s="277"/>
      <c r="BM23" s="277"/>
      <c r="BN23" s="277"/>
      <c r="BO23" s="277"/>
      <c r="BP23" s="277"/>
      <c r="BQ23" s="277"/>
    </row>
    <row r="24" spans="1:69">
      <c r="A24" s="13" t="s">
        <v>87</v>
      </c>
      <c r="B24" s="71">
        <v>13</v>
      </c>
      <c r="C24" s="71">
        <v>8</v>
      </c>
      <c r="D24" s="71">
        <v>8</v>
      </c>
      <c r="E24" s="71">
        <v>8</v>
      </c>
      <c r="F24" s="71">
        <v>6</v>
      </c>
      <c r="G24" s="71">
        <v>11</v>
      </c>
      <c r="H24" s="71">
        <v>12</v>
      </c>
      <c r="I24" s="71">
        <v>13</v>
      </c>
      <c r="J24" s="71">
        <v>10</v>
      </c>
      <c r="K24" s="71">
        <v>18</v>
      </c>
      <c r="L24" s="71">
        <v>13</v>
      </c>
      <c r="M24" s="71">
        <v>13</v>
      </c>
      <c r="N24" s="71">
        <v>10</v>
      </c>
      <c r="O24" s="71">
        <v>10</v>
      </c>
      <c r="P24" s="71">
        <v>17</v>
      </c>
      <c r="Q24" s="71">
        <v>11</v>
      </c>
      <c r="R24" s="106">
        <v>16</v>
      </c>
      <c r="S24" s="294"/>
      <c r="T24" s="273"/>
      <c r="U24" s="273"/>
      <c r="V24" s="273"/>
      <c r="W24" s="273"/>
      <c r="X24" s="273"/>
      <c r="Y24" s="273"/>
      <c r="Z24" s="273"/>
      <c r="AA24" s="273"/>
      <c r="AB24" s="273"/>
      <c r="AC24" s="273"/>
      <c r="AD24" s="273"/>
      <c r="AE24" s="273"/>
      <c r="AF24" s="273"/>
      <c r="AG24" s="273"/>
      <c r="AH24" s="273"/>
      <c r="AJ24" s="283"/>
      <c r="AK24" s="283"/>
      <c r="AL24" s="283"/>
      <c r="AM24" s="283"/>
      <c r="AN24" s="283"/>
      <c r="AO24" s="283"/>
      <c r="AP24" s="283"/>
      <c r="AQ24" s="283"/>
      <c r="AR24" s="283"/>
      <c r="AS24" s="283"/>
      <c r="AT24" s="283"/>
      <c r="AU24" s="283"/>
      <c r="AV24" s="283"/>
      <c r="AW24" s="283"/>
      <c r="AX24" s="283"/>
      <c r="AY24" s="283"/>
      <c r="AZ24" s="283"/>
      <c r="BB24" s="277"/>
      <c r="BC24" s="277"/>
      <c r="BD24" s="277"/>
      <c r="BE24" s="277"/>
      <c r="BF24" s="277"/>
      <c r="BG24" s="277"/>
      <c r="BH24" s="277"/>
      <c r="BI24" s="277"/>
      <c r="BJ24" s="277"/>
      <c r="BK24" s="277"/>
      <c r="BL24" s="277"/>
      <c r="BM24" s="277"/>
      <c r="BN24" s="277"/>
      <c r="BO24" s="277"/>
      <c r="BP24" s="277"/>
      <c r="BQ24" s="277"/>
    </row>
    <row r="25" spans="1:69">
      <c r="A25" s="13" t="s">
        <v>69</v>
      </c>
      <c r="B25" s="71">
        <v>4</v>
      </c>
      <c r="C25" s="71">
        <v>6</v>
      </c>
      <c r="D25" s="71">
        <v>6</v>
      </c>
      <c r="E25" s="71">
        <v>3</v>
      </c>
      <c r="F25" s="71">
        <v>5</v>
      </c>
      <c r="G25" s="71">
        <v>1</v>
      </c>
      <c r="H25" s="71">
        <v>2</v>
      </c>
      <c r="I25" s="71">
        <v>3</v>
      </c>
      <c r="J25" s="71">
        <v>8</v>
      </c>
      <c r="K25" s="71">
        <v>2</v>
      </c>
      <c r="L25" s="71">
        <v>3</v>
      </c>
      <c r="M25" s="71">
        <v>5</v>
      </c>
      <c r="N25" s="71">
        <v>8</v>
      </c>
      <c r="O25" s="71">
        <v>5</v>
      </c>
      <c r="P25" s="71">
        <v>8</v>
      </c>
      <c r="Q25" s="71">
        <v>6</v>
      </c>
      <c r="R25" s="106">
        <v>3</v>
      </c>
      <c r="S25" s="294"/>
      <c r="T25" s="273"/>
      <c r="U25" s="273"/>
      <c r="V25" s="273"/>
      <c r="W25" s="273"/>
      <c r="X25" s="273"/>
      <c r="Y25" s="273"/>
      <c r="Z25" s="273"/>
      <c r="AA25" s="273"/>
      <c r="AB25" s="273"/>
      <c r="AC25" s="273"/>
      <c r="AD25" s="273"/>
      <c r="AE25" s="273"/>
      <c r="AF25" s="273"/>
      <c r="AG25" s="273"/>
      <c r="AH25" s="273"/>
      <c r="AJ25" s="283"/>
      <c r="AK25" s="283"/>
      <c r="AL25" s="283"/>
      <c r="AM25" s="283"/>
      <c r="AN25" s="283"/>
      <c r="AO25" s="283"/>
      <c r="AP25" s="283"/>
      <c r="AQ25" s="283"/>
      <c r="AR25" s="283"/>
      <c r="AS25" s="283"/>
      <c r="AT25" s="283"/>
      <c r="AU25" s="283"/>
      <c r="AV25" s="283"/>
      <c r="AW25" s="283"/>
      <c r="AX25" s="283"/>
      <c r="AY25" s="283"/>
      <c r="AZ25" s="283"/>
      <c r="BB25" s="277"/>
      <c r="BC25" s="277"/>
      <c r="BD25" s="277"/>
      <c r="BE25" s="277"/>
      <c r="BF25" s="277"/>
      <c r="BG25" s="277"/>
      <c r="BH25" s="277"/>
      <c r="BI25" s="277"/>
      <c r="BJ25" s="277"/>
      <c r="BK25" s="277"/>
      <c r="BL25" s="277"/>
      <c r="BM25" s="277"/>
      <c r="BN25" s="277"/>
      <c r="BO25" s="277"/>
      <c r="BP25" s="277"/>
      <c r="BQ25" s="277"/>
    </row>
    <row r="26" spans="1:69">
      <c r="A26" s="16" t="s">
        <v>88</v>
      </c>
      <c r="B26" s="16"/>
      <c r="C26" s="16"/>
      <c r="D26" s="16"/>
      <c r="E26" s="16"/>
      <c r="F26" s="16"/>
      <c r="G26" s="16"/>
      <c r="H26" s="16"/>
      <c r="I26" s="16"/>
      <c r="J26" s="16"/>
      <c r="K26" s="16"/>
      <c r="L26" s="16"/>
      <c r="M26" s="16"/>
      <c r="N26" s="16"/>
      <c r="O26" s="16"/>
      <c r="P26" s="16"/>
      <c r="Q26" s="16"/>
      <c r="R26" s="170"/>
      <c r="S26" s="428"/>
      <c r="AJ26" s="281"/>
      <c r="AK26" s="281"/>
      <c r="AL26" s="281"/>
      <c r="AM26" s="281"/>
      <c r="AN26" s="281"/>
      <c r="AO26" s="281"/>
      <c r="AP26" s="281"/>
      <c r="AQ26" s="281"/>
      <c r="AR26" s="281"/>
      <c r="AS26" s="281"/>
      <c r="AT26" s="281"/>
      <c r="AU26" s="281"/>
      <c r="AV26" s="281"/>
      <c r="AW26" s="281"/>
      <c r="AX26" s="281"/>
      <c r="AY26" s="281"/>
      <c r="AZ26" s="281"/>
      <c r="BB26" s="277"/>
      <c r="BC26" s="277"/>
      <c r="BD26" s="277"/>
      <c r="BE26" s="277"/>
      <c r="BF26" s="277"/>
      <c r="BG26" s="277"/>
      <c r="BH26" s="277"/>
      <c r="BI26" s="277"/>
      <c r="BJ26" s="277"/>
      <c r="BK26" s="277"/>
      <c r="BL26" s="277"/>
      <c r="BM26" s="277"/>
      <c r="BN26" s="277"/>
      <c r="BO26" s="277"/>
      <c r="BP26" s="277"/>
      <c r="BQ26" s="277"/>
    </row>
    <row r="27" spans="1:69">
      <c r="A27" s="13" t="s">
        <v>89</v>
      </c>
      <c r="B27" s="71">
        <v>32</v>
      </c>
      <c r="C27" s="71">
        <v>35</v>
      </c>
      <c r="D27" s="71">
        <v>20</v>
      </c>
      <c r="E27" s="71">
        <v>30</v>
      </c>
      <c r="F27" s="71">
        <v>32</v>
      </c>
      <c r="G27" s="71">
        <v>23</v>
      </c>
      <c r="H27" s="71">
        <v>32</v>
      </c>
      <c r="I27" s="71">
        <v>26</v>
      </c>
      <c r="J27" s="71">
        <v>34</v>
      </c>
      <c r="K27" s="71">
        <v>28</v>
      </c>
      <c r="L27" s="71">
        <v>28</v>
      </c>
      <c r="M27" s="71">
        <v>19</v>
      </c>
      <c r="N27" s="71">
        <v>30</v>
      </c>
      <c r="O27" s="71">
        <v>31</v>
      </c>
      <c r="P27" s="71">
        <v>33</v>
      </c>
      <c r="Q27" s="71">
        <v>16</v>
      </c>
      <c r="R27" s="106">
        <v>26</v>
      </c>
      <c r="S27" s="294"/>
      <c r="T27" s="274"/>
      <c r="U27" s="274"/>
      <c r="V27" s="274"/>
      <c r="W27" s="274"/>
      <c r="X27" s="274"/>
      <c r="Y27" s="274"/>
      <c r="Z27" s="274"/>
      <c r="AA27" s="274"/>
      <c r="AB27" s="274"/>
      <c r="AC27" s="274"/>
      <c r="AD27" s="274"/>
      <c r="AE27" s="274"/>
      <c r="AF27" s="274"/>
      <c r="AG27" s="274"/>
      <c r="AH27" s="274"/>
      <c r="AJ27" s="283"/>
      <c r="AK27" s="283"/>
      <c r="AL27" s="283"/>
      <c r="AM27" s="283"/>
      <c r="AN27" s="283"/>
      <c r="AO27" s="283"/>
      <c r="AP27" s="283"/>
      <c r="AQ27" s="283"/>
      <c r="AR27" s="283"/>
      <c r="AS27" s="283"/>
      <c r="AT27" s="283"/>
      <c r="AU27" s="283"/>
      <c r="AV27" s="283"/>
      <c r="AW27" s="283"/>
      <c r="AX27" s="283"/>
      <c r="AY27" s="283"/>
      <c r="AZ27" s="283"/>
      <c r="BB27" s="277"/>
      <c r="BC27" s="277"/>
      <c r="BD27" s="277"/>
      <c r="BE27" s="277"/>
      <c r="BF27" s="277"/>
      <c r="BG27" s="277"/>
      <c r="BH27" s="277"/>
      <c r="BI27" s="277"/>
      <c r="BJ27" s="277"/>
      <c r="BK27" s="277"/>
      <c r="BL27" s="277"/>
      <c r="BM27" s="277"/>
      <c r="BN27" s="277"/>
      <c r="BO27" s="277"/>
      <c r="BP27" s="277"/>
      <c r="BQ27" s="277"/>
    </row>
    <row r="28" spans="1:69">
      <c r="A28" s="14">
        <v>2</v>
      </c>
      <c r="B28" s="71">
        <v>58</v>
      </c>
      <c r="C28" s="71">
        <v>43</v>
      </c>
      <c r="D28" s="71">
        <v>44</v>
      </c>
      <c r="E28" s="71">
        <v>48</v>
      </c>
      <c r="F28" s="71">
        <v>48</v>
      </c>
      <c r="G28" s="71">
        <v>32</v>
      </c>
      <c r="H28" s="71">
        <v>55</v>
      </c>
      <c r="I28" s="71">
        <v>35</v>
      </c>
      <c r="J28" s="71">
        <v>45</v>
      </c>
      <c r="K28" s="71">
        <v>39</v>
      </c>
      <c r="L28" s="71">
        <v>32</v>
      </c>
      <c r="M28" s="71">
        <v>44</v>
      </c>
      <c r="N28" s="71">
        <v>34</v>
      </c>
      <c r="O28" s="71">
        <v>34</v>
      </c>
      <c r="P28" s="71">
        <v>40</v>
      </c>
      <c r="Q28" s="71">
        <v>36</v>
      </c>
      <c r="R28" s="106">
        <v>33</v>
      </c>
      <c r="S28" s="294"/>
      <c r="T28" s="274"/>
      <c r="U28" s="274"/>
      <c r="V28" s="274"/>
      <c r="W28" s="274"/>
      <c r="X28" s="274"/>
      <c r="Y28" s="274"/>
      <c r="Z28" s="274"/>
      <c r="AA28" s="274"/>
      <c r="AB28" s="274"/>
      <c r="AC28" s="274"/>
      <c r="AD28" s="274"/>
      <c r="AE28" s="274"/>
      <c r="AF28" s="274"/>
      <c r="AG28" s="274"/>
      <c r="AH28" s="274"/>
      <c r="AJ28" s="284"/>
      <c r="AK28" s="283"/>
      <c r="AL28" s="283"/>
      <c r="AM28" s="283"/>
      <c r="AN28" s="283"/>
      <c r="AO28" s="283"/>
      <c r="AP28" s="283"/>
      <c r="AQ28" s="283"/>
      <c r="AR28" s="283"/>
      <c r="AS28" s="283"/>
      <c r="AT28" s="283"/>
      <c r="AU28" s="283"/>
      <c r="AV28" s="283"/>
      <c r="AW28" s="283"/>
      <c r="AX28" s="283"/>
      <c r="AY28" s="283"/>
      <c r="AZ28" s="283"/>
      <c r="BB28" s="277"/>
      <c r="BC28" s="277"/>
      <c r="BD28" s="277"/>
      <c r="BE28" s="277"/>
      <c r="BF28" s="277"/>
      <c r="BG28" s="277"/>
      <c r="BH28" s="277"/>
      <c r="BI28" s="277"/>
      <c r="BJ28" s="277"/>
      <c r="BK28" s="277"/>
      <c r="BL28" s="277"/>
      <c r="BM28" s="277"/>
      <c r="BN28" s="277"/>
      <c r="BO28" s="277"/>
      <c r="BP28" s="277"/>
      <c r="BQ28" s="277"/>
    </row>
    <row r="29" spans="1:69">
      <c r="A29" s="14">
        <v>3</v>
      </c>
      <c r="B29" s="71">
        <v>56</v>
      </c>
      <c r="C29" s="71">
        <v>56</v>
      </c>
      <c r="D29" s="71">
        <v>54</v>
      </c>
      <c r="E29" s="71">
        <v>41</v>
      </c>
      <c r="F29" s="71">
        <v>53</v>
      </c>
      <c r="G29" s="71">
        <v>46</v>
      </c>
      <c r="H29" s="71">
        <v>53</v>
      </c>
      <c r="I29" s="71">
        <v>53</v>
      </c>
      <c r="J29" s="71">
        <v>47</v>
      </c>
      <c r="K29" s="71">
        <v>38</v>
      </c>
      <c r="L29" s="71">
        <v>45</v>
      </c>
      <c r="M29" s="71">
        <v>50</v>
      </c>
      <c r="N29" s="71">
        <v>50</v>
      </c>
      <c r="O29" s="71">
        <v>45</v>
      </c>
      <c r="P29" s="71">
        <v>60</v>
      </c>
      <c r="Q29" s="71">
        <v>51</v>
      </c>
      <c r="R29" s="106">
        <v>41</v>
      </c>
      <c r="S29" s="294"/>
      <c r="T29" s="274"/>
      <c r="U29" s="274"/>
      <c r="V29" s="274"/>
      <c r="W29" s="274"/>
      <c r="X29" s="274"/>
      <c r="Y29" s="274"/>
      <c r="Z29" s="274"/>
      <c r="AA29" s="274"/>
      <c r="AB29" s="274"/>
      <c r="AC29" s="274"/>
      <c r="AD29" s="274"/>
      <c r="AE29" s="274"/>
      <c r="AF29" s="274"/>
      <c r="AG29" s="274"/>
      <c r="AH29" s="274"/>
      <c r="AJ29" s="284"/>
      <c r="AK29" s="283"/>
      <c r="AL29" s="283"/>
      <c r="AM29" s="283"/>
      <c r="AN29" s="283"/>
      <c r="AO29" s="283"/>
      <c r="AP29" s="283"/>
      <c r="AQ29" s="283"/>
      <c r="AR29" s="283"/>
      <c r="AS29" s="283"/>
      <c r="AT29" s="283"/>
      <c r="AU29" s="283"/>
      <c r="AV29" s="283"/>
      <c r="AW29" s="283"/>
      <c r="AX29" s="283"/>
      <c r="AY29" s="283"/>
      <c r="AZ29" s="283"/>
      <c r="BB29" s="277"/>
      <c r="BC29" s="277"/>
      <c r="BD29" s="277"/>
      <c r="BE29" s="277"/>
      <c r="BF29" s="277"/>
      <c r="BG29" s="277"/>
      <c r="BH29" s="277"/>
      <c r="BI29" s="277"/>
      <c r="BJ29" s="277"/>
      <c r="BK29" s="277"/>
      <c r="BL29" s="277"/>
      <c r="BM29" s="277"/>
      <c r="BN29" s="277"/>
      <c r="BO29" s="277"/>
      <c r="BP29" s="277"/>
      <c r="BQ29" s="277"/>
    </row>
    <row r="30" spans="1:69">
      <c r="A30" s="14">
        <v>4</v>
      </c>
      <c r="B30" s="71">
        <v>106</v>
      </c>
      <c r="C30" s="71">
        <v>104</v>
      </c>
      <c r="D30" s="71">
        <v>72</v>
      </c>
      <c r="E30" s="71">
        <v>88</v>
      </c>
      <c r="F30" s="71">
        <v>81</v>
      </c>
      <c r="G30" s="71">
        <v>74</v>
      </c>
      <c r="H30" s="71">
        <v>64</v>
      </c>
      <c r="I30" s="71">
        <v>76</v>
      </c>
      <c r="J30" s="71">
        <v>75</v>
      </c>
      <c r="K30" s="71">
        <v>67</v>
      </c>
      <c r="L30" s="71">
        <v>64</v>
      </c>
      <c r="M30" s="71">
        <v>70</v>
      </c>
      <c r="N30" s="71">
        <v>76</v>
      </c>
      <c r="O30" s="71">
        <v>70</v>
      </c>
      <c r="P30" s="71">
        <v>79</v>
      </c>
      <c r="Q30" s="71">
        <v>77</v>
      </c>
      <c r="R30" s="106">
        <v>58</v>
      </c>
      <c r="S30" s="294"/>
      <c r="T30" s="274"/>
      <c r="U30" s="274"/>
      <c r="V30" s="274"/>
      <c r="W30" s="274"/>
      <c r="X30" s="274"/>
      <c r="Y30" s="274"/>
      <c r="Z30" s="274"/>
      <c r="AA30" s="274"/>
      <c r="AB30" s="274"/>
      <c r="AC30" s="274"/>
      <c r="AD30" s="274"/>
      <c r="AE30" s="274"/>
      <c r="AF30" s="274"/>
      <c r="AG30" s="274"/>
      <c r="AH30" s="274"/>
      <c r="AJ30" s="284"/>
      <c r="AK30" s="283"/>
      <c r="AL30" s="283"/>
      <c r="AM30" s="283"/>
      <c r="AN30" s="283"/>
      <c r="AO30" s="283"/>
      <c r="AP30" s="283"/>
      <c r="AQ30" s="283"/>
      <c r="AR30" s="283"/>
      <c r="AS30" s="283"/>
      <c r="AT30" s="283"/>
      <c r="AU30" s="283"/>
      <c r="AV30" s="283"/>
      <c r="AW30" s="283"/>
      <c r="AX30" s="283"/>
      <c r="AY30" s="283"/>
      <c r="AZ30" s="283"/>
      <c r="BB30" s="277"/>
      <c r="BC30" s="277"/>
      <c r="BD30" s="277"/>
      <c r="BE30" s="277"/>
      <c r="BF30" s="277"/>
      <c r="BG30" s="277"/>
      <c r="BH30" s="277"/>
      <c r="BI30" s="277"/>
      <c r="BJ30" s="277"/>
      <c r="BK30" s="277"/>
      <c r="BL30" s="277"/>
      <c r="BM30" s="277"/>
      <c r="BN30" s="277"/>
      <c r="BO30" s="277"/>
      <c r="BP30" s="277"/>
      <c r="BQ30" s="277"/>
    </row>
    <row r="31" spans="1:69">
      <c r="A31" s="13" t="s">
        <v>90</v>
      </c>
      <c r="B31" s="71">
        <v>163</v>
      </c>
      <c r="C31" s="71">
        <v>152</v>
      </c>
      <c r="D31" s="71">
        <v>119</v>
      </c>
      <c r="E31" s="71">
        <v>127</v>
      </c>
      <c r="F31" s="71">
        <v>142</v>
      </c>
      <c r="G31" s="71">
        <v>138</v>
      </c>
      <c r="H31" s="71">
        <v>130</v>
      </c>
      <c r="I31" s="71">
        <v>111</v>
      </c>
      <c r="J31" s="71">
        <v>143</v>
      </c>
      <c r="K31" s="71">
        <v>121</v>
      </c>
      <c r="L31" s="71">
        <v>136</v>
      </c>
      <c r="M31" s="71">
        <v>128</v>
      </c>
      <c r="N31" s="71">
        <v>130</v>
      </c>
      <c r="O31" s="71">
        <v>150</v>
      </c>
      <c r="P31" s="71">
        <v>144</v>
      </c>
      <c r="Q31" s="71">
        <v>142</v>
      </c>
      <c r="R31" s="106">
        <v>135</v>
      </c>
      <c r="S31" s="294"/>
      <c r="T31" s="274"/>
      <c r="U31" s="274"/>
      <c r="V31" s="274"/>
      <c r="W31" s="274"/>
      <c r="X31" s="274"/>
      <c r="Y31" s="274"/>
      <c r="Z31" s="274"/>
      <c r="AA31" s="274"/>
      <c r="AB31" s="274"/>
      <c r="AC31" s="274"/>
      <c r="AD31" s="274"/>
      <c r="AE31" s="274"/>
      <c r="AF31" s="274"/>
      <c r="AG31" s="274"/>
      <c r="AH31" s="274"/>
      <c r="AJ31" s="283"/>
      <c r="AK31" s="283"/>
      <c r="AL31" s="283"/>
      <c r="AM31" s="283"/>
      <c r="AN31" s="283"/>
      <c r="AO31" s="283"/>
      <c r="AP31" s="283"/>
      <c r="AQ31" s="283"/>
      <c r="AR31" s="283"/>
      <c r="AS31" s="283"/>
      <c r="AT31" s="283"/>
      <c r="AU31" s="283"/>
      <c r="AV31" s="283"/>
      <c r="AW31" s="283"/>
      <c r="AX31" s="283"/>
      <c r="AY31" s="283"/>
      <c r="AZ31" s="283"/>
      <c r="BB31" s="277"/>
      <c r="BC31" s="277"/>
      <c r="BD31" s="277"/>
      <c r="BE31" s="277"/>
      <c r="BF31" s="277"/>
      <c r="BG31" s="277"/>
      <c r="BH31" s="277"/>
      <c r="BI31" s="277"/>
      <c r="BJ31" s="277"/>
      <c r="BK31" s="277"/>
      <c r="BL31" s="277"/>
      <c r="BM31" s="277"/>
      <c r="BN31" s="277"/>
      <c r="BO31" s="277"/>
      <c r="BP31" s="277"/>
      <c r="BQ31" s="277"/>
    </row>
    <row r="32" spans="1:69">
      <c r="A32" s="13" t="s">
        <v>69</v>
      </c>
      <c r="B32" s="71">
        <v>2</v>
      </c>
      <c r="C32" s="71">
        <v>2</v>
      </c>
      <c r="D32" s="71">
        <v>0</v>
      </c>
      <c r="E32" s="71">
        <v>0</v>
      </c>
      <c r="F32" s="71">
        <v>3</v>
      </c>
      <c r="G32" s="71">
        <v>2</v>
      </c>
      <c r="H32" s="71">
        <v>3</v>
      </c>
      <c r="I32" s="71">
        <v>3</v>
      </c>
      <c r="J32" s="71">
        <v>3</v>
      </c>
      <c r="K32" s="71">
        <v>1</v>
      </c>
      <c r="L32" s="71">
        <v>3</v>
      </c>
      <c r="M32" s="71">
        <v>1</v>
      </c>
      <c r="N32" s="71">
        <v>4</v>
      </c>
      <c r="O32" s="71">
        <v>2</v>
      </c>
      <c r="P32" s="71">
        <v>3</v>
      </c>
      <c r="Q32" s="71">
        <v>1</v>
      </c>
      <c r="R32" s="106">
        <v>1</v>
      </c>
      <c r="S32" s="294"/>
      <c r="T32" s="274"/>
      <c r="U32" s="274"/>
      <c r="V32" s="274"/>
      <c r="W32" s="274"/>
      <c r="X32" s="274"/>
      <c r="Y32" s="274"/>
      <c r="Z32" s="274"/>
      <c r="AA32" s="274"/>
      <c r="AB32" s="274"/>
      <c r="AC32" s="274"/>
      <c r="AD32" s="274"/>
      <c r="AE32" s="274"/>
      <c r="AF32" s="274"/>
      <c r="AG32" s="274"/>
      <c r="AH32" s="274"/>
      <c r="AJ32" s="283"/>
      <c r="AK32" s="283"/>
      <c r="AL32" s="283"/>
      <c r="AM32" s="283"/>
      <c r="AN32" s="283"/>
      <c r="AO32" s="283"/>
      <c r="AP32" s="283"/>
      <c r="AQ32" s="283"/>
      <c r="AR32" s="283"/>
      <c r="AS32" s="283"/>
      <c r="AT32" s="283"/>
      <c r="AU32" s="283"/>
      <c r="AV32" s="283"/>
      <c r="AW32" s="283"/>
      <c r="AX32" s="283"/>
      <c r="AY32" s="283"/>
      <c r="AZ32" s="283"/>
      <c r="BB32" s="277"/>
      <c r="BC32" s="277"/>
      <c r="BD32" s="277"/>
      <c r="BE32" s="277"/>
      <c r="BF32" s="277"/>
      <c r="BG32" s="277"/>
      <c r="BH32" s="277"/>
      <c r="BI32" s="277"/>
      <c r="BJ32" s="277"/>
      <c r="BK32" s="277"/>
      <c r="BL32" s="277"/>
      <c r="BM32" s="277"/>
      <c r="BN32" s="277"/>
      <c r="BO32" s="277"/>
      <c r="BP32" s="277"/>
      <c r="BQ32" s="277"/>
    </row>
    <row r="33" spans="1:69">
      <c r="A33" s="16" t="s">
        <v>119</v>
      </c>
      <c r="B33" s="16"/>
      <c r="C33" s="16"/>
      <c r="D33" s="16"/>
      <c r="E33" s="16"/>
      <c r="F33" s="16"/>
      <c r="G33" s="16"/>
      <c r="H33" s="16"/>
      <c r="I33" s="16"/>
      <c r="J33" s="16"/>
      <c r="K33" s="16"/>
      <c r="L33" s="16"/>
      <c r="M33" s="16"/>
      <c r="N33" s="16"/>
      <c r="O33" s="16"/>
      <c r="P33" s="16"/>
      <c r="Q33" s="16"/>
      <c r="R33" s="170"/>
      <c r="S33" s="428"/>
      <c r="AJ33" s="281"/>
      <c r="AK33" s="281"/>
      <c r="AL33" s="281"/>
      <c r="AM33" s="281"/>
      <c r="AN33" s="281"/>
      <c r="AO33" s="281"/>
      <c r="AP33" s="281"/>
      <c r="AQ33" s="281"/>
      <c r="AR33" s="281"/>
      <c r="AS33" s="281"/>
      <c r="AT33" s="281"/>
      <c r="AU33" s="281"/>
      <c r="AV33" s="281"/>
      <c r="AW33" s="281"/>
      <c r="AX33" s="281"/>
      <c r="AY33" s="281"/>
      <c r="AZ33" s="281"/>
      <c r="BB33" s="277"/>
      <c r="BC33" s="277"/>
      <c r="BD33" s="277"/>
      <c r="BE33" s="277"/>
      <c r="BF33" s="277"/>
      <c r="BG33" s="277"/>
      <c r="BH33" s="277"/>
      <c r="BI33" s="277"/>
      <c r="BJ33" s="277"/>
      <c r="BK33" s="277"/>
      <c r="BL33" s="277"/>
      <c r="BM33" s="277"/>
      <c r="BN33" s="277"/>
      <c r="BO33" s="277"/>
      <c r="BP33" s="277"/>
      <c r="BQ33" s="277"/>
    </row>
    <row r="34" spans="1:69">
      <c r="A34" s="13" t="s">
        <v>118</v>
      </c>
      <c r="B34" s="71">
        <v>137</v>
      </c>
      <c r="C34" s="71">
        <v>135</v>
      </c>
      <c r="D34" s="71">
        <v>100</v>
      </c>
      <c r="E34" s="71">
        <v>129</v>
      </c>
      <c r="F34" s="71">
        <v>141</v>
      </c>
      <c r="G34" s="71">
        <v>129</v>
      </c>
      <c r="H34" s="71">
        <v>164</v>
      </c>
      <c r="I34" s="71">
        <v>118</v>
      </c>
      <c r="J34" s="71">
        <v>145</v>
      </c>
      <c r="K34" s="71">
        <v>118</v>
      </c>
      <c r="L34" s="71">
        <v>116</v>
      </c>
      <c r="M34" s="71">
        <v>118</v>
      </c>
      <c r="N34" s="71">
        <v>138</v>
      </c>
      <c r="O34" s="71">
        <v>140</v>
      </c>
      <c r="P34" s="71">
        <v>159</v>
      </c>
      <c r="Q34" s="71">
        <v>148</v>
      </c>
      <c r="R34" s="106">
        <v>143</v>
      </c>
      <c r="S34" s="187"/>
      <c r="T34" s="187"/>
      <c r="U34" s="187"/>
      <c r="V34" s="187"/>
      <c r="W34" s="187"/>
      <c r="X34" s="187"/>
      <c r="Y34" s="275"/>
      <c r="Z34" s="275"/>
      <c r="AA34" s="275"/>
      <c r="AB34" s="275"/>
      <c r="AC34" s="275"/>
      <c r="AD34" s="275"/>
      <c r="AE34" s="275"/>
      <c r="AF34" s="275"/>
      <c r="AG34" s="275"/>
      <c r="AH34" s="275"/>
      <c r="AJ34" s="283"/>
      <c r="AK34" s="283"/>
      <c r="AL34" s="283"/>
      <c r="AM34" s="283"/>
      <c r="AN34" s="283"/>
      <c r="AO34" s="283"/>
      <c r="AP34" s="283"/>
      <c r="AQ34" s="283"/>
      <c r="AR34" s="283"/>
      <c r="AS34" s="283"/>
      <c r="AT34" s="283"/>
      <c r="AU34" s="283"/>
      <c r="AV34" s="283"/>
      <c r="AW34" s="283"/>
      <c r="AX34" s="283"/>
      <c r="AY34" s="283"/>
      <c r="AZ34" s="283"/>
      <c r="BB34" s="277"/>
      <c r="BC34" s="277"/>
      <c r="BD34" s="277"/>
      <c r="BE34" s="277"/>
      <c r="BF34" s="277"/>
      <c r="BG34" s="277"/>
      <c r="BH34" s="277"/>
      <c r="BI34" s="277"/>
      <c r="BJ34" s="277"/>
      <c r="BK34" s="277"/>
      <c r="BL34" s="277"/>
      <c r="BM34" s="277"/>
      <c r="BN34" s="277"/>
      <c r="BO34" s="277"/>
      <c r="BP34" s="277"/>
      <c r="BQ34" s="277"/>
    </row>
    <row r="35" spans="1:69">
      <c r="A35" s="13" t="s">
        <v>70</v>
      </c>
      <c r="B35" s="71">
        <v>59</v>
      </c>
      <c r="C35" s="71">
        <v>61</v>
      </c>
      <c r="D35" s="71">
        <v>52</v>
      </c>
      <c r="E35" s="71">
        <v>30</v>
      </c>
      <c r="F35" s="71">
        <v>52</v>
      </c>
      <c r="G35" s="71">
        <v>38</v>
      </c>
      <c r="H35" s="71">
        <v>39</v>
      </c>
      <c r="I35" s="71">
        <v>43</v>
      </c>
      <c r="J35" s="71">
        <v>43</v>
      </c>
      <c r="K35" s="71">
        <v>40</v>
      </c>
      <c r="L35" s="71">
        <v>32</v>
      </c>
      <c r="M35" s="71">
        <v>34</v>
      </c>
      <c r="N35" s="71">
        <v>42</v>
      </c>
      <c r="O35" s="71">
        <v>43</v>
      </c>
      <c r="P35" s="71">
        <v>45</v>
      </c>
      <c r="Q35" s="71">
        <v>42</v>
      </c>
      <c r="R35" s="106">
        <v>31</v>
      </c>
      <c r="S35" s="187"/>
      <c r="T35" s="187"/>
      <c r="U35" s="187"/>
      <c r="V35" s="187"/>
      <c r="W35" s="187"/>
      <c r="X35" s="187"/>
      <c r="Y35" s="275"/>
      <c r="Z35" s="275"/>
      <c r="AA35" s="275"/>
      <c r="AB35" s="275"/>
      <c r="AC35" s="275"/>
      <c r="AD35" s="275"/>
      <c r="AE35" s="275"/>
      <c r="AF35" s="275"/>
      <c r="AG35" s="275"/>
      <c r="AH35" s="275"/>
      <c r="AJ35" s="283"/>
      <c r="AK35" s="283"/>
      <c r="AL35" s="283"/>
      <c r="AM35" s="283"/>
      <c r="AN35" s="283"/>
      <c r="AO35" s="283"/>
      <c r="AP35" s="283"/>
      <c r="AQ35" s="283"/>
      <c r="AR35" s="283"/>
      <c r="AS35" s="283"/>
      <c r="AT35" s="283"/>
      <c r="AU35" s="283"/>
      <c r="AV35" s="283"/>
      <c r="AW35" s="283"/>
      <c r="AX35" s="283"/>
      <c r="AY35" s="283"/>
      <c r="AZ35" s="283"/>
      <c r="BB35" s="277"/>
      <c r="BC35" s="277"/>
      <c r="BD35" s="277"/>
      <c r="BE35" s="277"/>
      <c r="BF35" s="277"/>
      <c r="BG35" s="277"/>
      <c r="BH35" s="277"/>
      <c r="BI35" s="277"/>
      <c r="BJ35" s="277"/>
      <c r="BK35" s="277"/>
      <c r="BL35" s="277"/>
      <c r="BM35" s="277"/>
      <c r="BN35" s="277"/>
      <c r="BO35" s="277"/>
      <c r="BP35" s="277"/>
      <c r="BQ35" s="277"/>
    </row>
    <row r="36" spans="1:69">
      <c r="A36" s="13" t="s">
        <v>71</v>
      </c>
      <c r="B36" s="71">
        <v>185</v>
      </c>
      <c r="C36" s="71">
        <v>162</v>
      </c>
      <c r="D36" s="71">
        <v>147</v>
      </c>
      <c r="E36" s="71"/>
      <c r="F36" s="71">
        <v>148</v>
      </c>
      <c r="G36" s="71">
        <v>139</v>
      </c>
      <c r="H36" s="71">
        <v>111</v>
      </c>
      <c r="I36" s="71">
        <v>127</v>
      </c>
      <c r="J36" s="71">
        <v>137</v>
      </c>
      <c r="K36" s="71">
        <v>115</v>
      </c>
      <c r="L36" s="71">
        <v>140</v>
      </c>
      <c r="M36" s="71">
        <v>140</v>
      </c>
      <c r="N36" s="71">
        <v>117</v>
      </c>
      <c r="O36" s="71">
        <v>127</v>
      </c>
      <c r="P36" s="71">
        <v>130</v>
      </c>
      <c r="Q36" s="71">
        <v>117</v>
      </c>
      <c r="R36" s="106">
        <v>106</v>
      </c>
      <c r="S36" s="187"/>
      <c r="T36" s="187"/>
      <c r="U36" s="187"/>
      <c r="V36" s="187"/>
      <c r="W36" s="187"/>
      <c r="X36" s="187"/>
      <c r="Y36" s="275"/>
      <c r="Z36" s="275"/>
      <c r="AA36" s="275"/>
      <c r="AB36" s="275"/>
      <c r="AC36" s="275"/>
      <c r="AD36" s="275"/>
      <c r="AE36" s="275"/>
      <c r="AF36" s="275"/>
      <c r="AG36" s="275"/>
      <c r="AH36" s="275"/>
      <c r="AJ36" s="283"/>
      <c r="AK36" s="283"/>
      <c r="AL36" s="283"/>
      <c r="AM36" s="283"/>
      <c r="AN36" s="283"/>
      <c r="AO36" s="283"/>
      <c r="AP36" s="283"/>
      <c r="AQ36" s="283"/>
      <c r="AR36" s="283"/>
      <c r="AS36" s="283"/>
      <c r="AT36" s="283"/>
      <c r="AU36" s="283"/>
      <c r="AV36" s="283"/>
      <c r="AW36" s="283"/>
      <c r="AX36" s="283"/>
      <c r="AY36" s="283"/>
      <c r="AZ36" s="283"/>
      <c r="BB36" s="277"/>
      <c r="BC36" s="277"/>
      <c r="BD36" s="277"/>
      <c r="BE36" s="277"/>
      <c r="BF36" s="277"/>
      <c r="BG36" s="277"/>
      <c r="BH36" s="277"/>
      <c r="BI36" s="277"/>
      <c r="BJ36" s="277"/>
      <c r="BK36" s="277"/>
      <c r="BL36" s="277"/>
      <c r="BM36" s="277"/>
      <c r="BN36" s="277"/>
      <c r="BO36" s="277"/>
      <c r="BP36" s="277"/>
      <c r="BQ36" s="277"/>
    </row>
    <row r="37" spans="1:69">
      <c r="A37" s="13" t="s">
        <v>72</v>
      </c>
      <c r="B37" s="71">
        <v>13</v>
      </c>
      <c r="C37" s="71">
        <v>8</v>
      </c>
      <c r="D37" s="71">
        <v>6</v>
      </c>
      <c r="E37" s="71">
        <v>2</v>
      </c>
      <c r="F37" s="71">
        <v>5</v>
      </c>
      <c r="G37" s="71">
        <v>5</v>
      </c>
      <c r="H37" s="71">
        <v>8</v>
      </c>
      <c r="I37" s="71">
        <v>2</v>
      </c>
      <c r="J37" s="71">
        <v>6</v>
      </c>
      <c r="K37" s="71">
        <v>5</v>
      </c>
      <c r="L37" s="71">
        <v>3</v>
      </c>
      <c r="M37" s="71">
        <v>4</v>
      </c>
      <c r="N37" s="71">
        <v>4</v>
      </c>
      <c r="O37" s="71">
        <v>2</v>
      </c>
      <c r="P37" s="71">
        <v>2</v>
      </c>
      <c r="Q37" s="71">
        <v>8</v>
      </c>
      <c r="R37" s="106">
        <v>2</v>
      </c>
      <c r="S37" s="187"/>
      <c r="T37" s="187"/>
      <c r="U37" s="187"/>
      <c r="V37" s="187"/>
      <c r="W37" s="187"/>
      <c r="X37" s="187"/>
      <c r="Y37" s="275"/>
      <c r="Z37" s="275"/>
      <c r="AA37" s="275"/>
      <c r="AB37" s="275"/>
      <c r="AC37" s="275"/>
      <c r="AD37" s="275"/>
      <c r="AE37" s="275"/>
      <c r="AF37" s="275"/>
      <c r="AG37" s="275"/>
      <c r="AH37" s="275"/>
      <c r="AJ37" s="283"/>
      <c r="AK37" s="283"/>
      <c r="AL37" s="283"/>
      <c r="AM37" s="283"/>
      <c r="AN37" s="283"/>
      <c r="AO37" s="283"/>
      <c r="AP37" s="283"/>
      <c r="AQ37" s="283"/>
      <c r="AR37" s="283"/>
      <c r="AS37" s="283"/>
      <c r="AT37" s="283"/>
      <c r="AU37" s="283"/>
      <c r="AV37" s="283"/>
      <c r="AW37" s="283"/>
      <c r="AX37" s="283"/>
      <c r="AY37" s="283"/>
      <c r="AZ37" s="283"/>
      <c r="BB37" s="277"/>
      <c r="BC37" s="277"/>
      <c r="BD37" s="277"/>
      <c r="BE37" s="277"/>
      <c r="BF37" s="277"/>
      <c r="BG37" s="277"/>
      <c r="BH37" s="277"/>
      <c r="BI37" s="277"/>
      <c r="BJ37" s="277"/>
      <c r="BK37" s="277"/>
      <c r="BL37" s="277"/>
      <c r="BM37" s="277"/>
      <c r="BN37" s="277"/>
      <c r="BO37" s="277"/>
      <c r="BP37" s="277"/>
      <c r="BQ37" s="277"/>
    </row>
    <row r="38" spans="1:69">
      <c r="A38" s="13" t="s">
        <v>69</v>
      </c>
      <c r="B38" s="71">
        <v>23</v>
      </c>
      <c r="C38" s="71">
        <v>26</v>
      </c>
      <c r="D38" s="71">
        <v>4</v>
      </c>
      <c r="E38" s="71">
        <v>6</v>
      </c>
      <c r="F38" s="71">
        <v>13</v>
      </c>
      <c r="G38" s="71">
        <v>4</v>
      </c>
      <c r="H38" s="71">
        <v>15</v>
      </c>
      <c r="I38" s="71">
        <v>14</v>
      </c>
      <c r="J38" s="71">
        <v>16</v>
      </c>
      <c r="K38" s="71">
        <v>16</v>
      </c>
      <c r="L38" s="71">
        <v>17</v>
      </c>
      <c r="M38" s="71">
        <v>16</v>
      </c>
      <c r="N38" s="71">
        <v>23</v>
      </c>
      <c r="O38" s="71">
        <v>20</v>
      </c>
      <c r="P38" s="71">
        <v>23</v>
      </c>
      <c r="Q38" s="71">
        <v>8</v>
      </c>
      <c r="R38" s="106">
        <v>12</v>
      </c>
      <c r="S38" s="187"/>
      <c r="T38" s="187"/>
      <c r="U38" s="187"/>
      <c r="V38" s="187"/>
      <c r="W38" s="187"/>
      <c r="X38" s="187"/>
      <c r="Y38" s="275"/>
      <c r="Z38" s="275"/>
      <c r="AA38" s="275"/>
      <c r="AB38" s="275"/>
      <c r="AC38" s="275"/>
      <c r="AD38" s="275"/>
      <c r="AE38" s="275"/>
      <c r="AF38" s="275"/>
      <c r="AG38" s="275"/>
      <c r="AH38" s="275"/>
      <c r="AJ38" s="283"/>
      <c r="AK38" s="283"/>
      <c r="AL38" s="283"/>
      <c r="AM38" s="283"/>
      <c r="AN38" s="283"/>
      <c r="AO38" s="283"/>
      <c r="AP38" s="283"/>
      <c r="AQ38" s="283"/>
      <c r="AR38" s="283"/>
      <c r="AS38" s="283"/>
      <c r="AT38" s="283"/>
      <c r="AU38" s="283"/>
      <c r="AV38" s="283"/>
      <c r="AW38" s="283"/>
      <c r="AX38" s="283"/>
      <c r="AY38" s="283"/>
      <c r="AZ38" s="283"/>
      <c r="BB38" s="277"/>
      <c r="BC38" s="277"/>
      <c r="BD38" s="277"/>
      <c r="BE38" s="277"/>
      <c r="BF38" s="277"/>
      <c r="BG38" s="277"/>
      <c r="BH38" s="277"/>
      <c r="BI38" s="277"/>
      <c r="BJ38" s="277"/>
      <c r="BK38" s="277"/>
      <c r="BL38" s="277"/>
      <c r="BM38" s="277"/>
      <c r="BN38" s="277"/>
      <c r="BO38" s="277"/>
      <c r="BP38" s="277"/>
      <c r="BQ38" s="277"/>
    </row>
    <row r="39" spans="1:69">
      <c r="A39" s="16" t="s">
        <v>1</v>
      </c>
      <c r="B39" s="16"/>
      <c r="C39" s="16"/>
      <c r="D39" s="16"/>
      <c r="E39" s="16"/>
      <c r="F39" s="16"/>
      <c r="G39" s="16"/>
      <c r="H39" s="16"/>
      <c r="I39" s="16"/>
      <c r="J39" s="16"/>
      <c r="K39" s="16"/>
      <c r="L39" s="16"/>
      <c r="M39" s="16"/>
      <c r="N39" s="16"/>
      <c r="O39" s="16"/>
      <c r="P39" s="16"/>
      <c r="Q39" s="16"/>
      <c r="R39" s="170"/>
      <c r="S39" s="428"/>
      <c r="AJ39" s="281"/>
      <c r="AK39" s="281"/>
      <c r="AL39" s="281"/>
      <c r="AM39" s="281"/>
      <c r="AN39" s="281"/>
      <c r="AO39" s="281"/>
      <c r="AP39" s="281"/>
      <c r="AQ39" s="281"/>
      <c r="AR39" s="281"/>
      <c r="AS39" s="281"/>
      <c r="AT39" s="281"/>
      <c r="AU39" s="281"/>
      <c r="AV39" s="281"/>
      <c r="AW39" s="281"/>
      <c r="AX39" s="281"/>
      <c r="AY39" s="281"/>
      <c r="AZ39" s="281"/>
      <c r="BB39" s="277"/>
      <c r="BC39" s="277"/>
      <c r="BD39" s="277"/>
      <c r="BE39" s="277"/>
      <c r="BF39" s="277"/>
      <c r="BG39" s="277"/>
      <c r="BH39" s="277"/>
      <c r="BI39" s="277"/>
      <c r="BJ39" s="277"/>
      <c r="BK39" s="277"/>
      <c r="BL39" s="277"/>
      <c r="BM39" s="277"/>
      <c r="BN39" s="277"/>
      <c r="BO39" s="277"/>
      <c r="BP39" s="277"/>
      <c r="BQ39" s="277"/>
    </row>
    <row r="40" spans="1:69">
      <c r="A40" s="13" t="s">
        <v>112</v>
      </c>
      <c r="B40" s="71">
        <v>116</v>
      </c>
      <c r="C40" s="71">
        <v>102</v>
      </c>
      <c r="D40" s="71">
        <v>87</v>
      </c>
      <c r="E40" s="71">
        <v>106</v>
      </c>
      <c r="F40" s="71">
        <v>120</v>
      </c>
      <c r="G40" s="71">
        <v>109</v>
      </c>
      <c r="H40" s="71">
        <v>143</v>
      </c>
      <c r="I40" s="71">
        <v>100</v>
      </c>
      <c r="J40" s="71">
        <v>117</v>
      </c>
      <c r="K40" s="71">
        <v>99</v>
      </c>
      <c r="L40" s="71">
        <v>88</v>
      </c>
      <c r="M40" s="71">
        <v>96</v>
      </c>
      <c r="N40" s="71">
        <v>107</v>
      </c>
      <c r="O40" s="71">
        <v>121</v>
      </c>
      <c r="P40" s="71">
        <v>136</v>
      </c>
      <c r="Q40" s="71">
        <v>123</v>
      </c>
      <c r="R40" s="106">
        <v>128</v>
      </c>
      <c r="S40" s="436"/>
      <c r="T40" s="276"/>
      <c r="U40" s="276"/>
      <c r="V40" s="276"/>
      <c r="W40" s="276"/>
      <c r="X40" s="276"/>
      <c r="Y40" s="276"/>
      <c r="Z40" s="276"/>
      <c r="AA40" s="276"/>
      <c r="AB40" s="276"/>
      <c r="AC40" s="276"/>
      <c r="AD40" s="276"/>
      <c r="AE40" s="276"/>
      <c r="AF40" s="276"/>
      <c r="AG40" s="276"/>
      <c r="AH40" s="276"/>
      <c r="AJ40" s="283"/>
      <c r="AK40" s="283"/>
      <c r="AL40" s="283"/>
      <c r="AM40" s="283"/>
      <c r="AN40" s="283"/>
      <c r="AO40" s="283"/>
      <c r="AP40" s="283"/>
      <c r="AQ40" s="283"/>
      <c r="AR40" s="283"/>
      <c r="AS40" s="283"/>
      <c r="AT40" s="283"/>
      <c r="AU40" s="283"/>
      <c r="AV40" s="283"/>
      <c r="AW40" s="283"/>
      <c r="AX40" s="283"/>
      <c r="AY40" s="283"/>
      <c r="AZ40" s="283"/>
      <c r="BB40" s="277"/>
      <c r="BC40" s="277"/>
      <c r="BD40" s="277"/>
      <c r="BE40" s="277"/>
      <c r="BF40" s="277"/>
      <c r="BG40" s="277"/>
      <c r="BH40" s="277"/>
      <c r="BI40" s="277"/>
      <c r="BJ40" s="277"/>
      <c r="BK40" s="277"/>
      <c r="BL40" s="277"/>
      <c r="BM40" s="277"/>
      <c r="BN40" s="277"/>
      <c r="BO40" s="277"/>
      <c r="BP40" s="277"/>
      <c r="BQ40" s="277"/>
    </row>
    <row r="41" spans="1:69">
      <c r="A41" s="13" t="s">
        <v>115</v>
      </c>
      <c r="B41" s="71">
        <v>21</v>
      </c>
      <c r="C41" s="71">
        <v>29</v>
      </c>
      <c r="D41" s="71">
        <v>13</v>
      </c>
      <c r="E41" s="71">
        <v>20</v>
      </c>
      <c r="F41" s="71">
        <v>19</v>
      </c>
      <c r="G41" s="71">
        <v>15</v>
      </c>
      <c r="H41" s="71">
        <v>23</v>
      </c>
      <c r="I41" s="71">
        <v>18</v>
      </c>
      <c r="J41" s="71">
        <v>20</v>
      </c>
      <c r="K41" s="71">
        <v>15</v>
      </c>
      <c r="L41" s="71">
        <v>26</v>
      </c>
      <c r="M41" s="71">
        <v>15</v>
      </c>
      <c r="N41" s="71">
        <v>25</v>
      </c>
      <c r="O41" s="71">
        <v>17</v>
      </c>
      <c r="P41" s="71">
        <v>16</v>
      </c>
      <c r="Q41" s="71">
        <v>20</v>
      </c>
      <c r="R41" s="106">
        <v>19</v>
      </c>
      <c r="S41" s="294"/>
      <c r="T41" s="276"/>
      <c r="U41" s="276"/>
      <c r="V41" s="276"/>
      <c r="W41" s="276"/>
      <c r="X41" s="276"/>
      <c r="Y41" s="276"/>
      <c r="Z41" s="276"/>
      <c r="AA41" s="276"/>
      <c r="AB41" s="276"/>
      <c r="AC41" s="276"/>
      <c r="AD41" s="276"/>
      <c r="AE41" s="276"/>
      <c r="AF41" s="276"/>
      <c r="AG41" s="276"/>
      <c r="AH41" s="276"/>
      <c r="AJ41" s="283"/>
      <c r="AK41" s="283"/>
      <c r="AL41" s="283"/>
      <c r="AM41" s="283"/>
      <c r="AN41" s="283"/>
      <c r="AO41" s="283"/>
      <c r="AP41" s="283"/>
      <c r="AQ41" s="283"/>
      <c r="AR41" s="283"/>
      <c r="AS41" s="283"/>
      <c r="AT41" s="283"/>
      <c r="AU41" s="283"/>
      <c r="AV41" s="283"/>
      <c r="AW41" s="283"/>
      <c r="AX41" s="283"/>
      <c r="AY41" s="283"/>
      <c r="AZ41" s="283"/>
      <c r="BB41" s="277"/>
      <c r="BC41" s="277"/>
      <c r="BD41" s="277"/>
      <c r="BE41" s="277"/>
      <c r="BF41" s="277"/>
      <c r="BG41" s="277"/>
      <c r="BH41" s="277"/>
      <c r="BI41" s="277"/>
      <c r="BJ41" s="277"/>
      <c r="BK41" s="277"/>
      <c r="BL41" s="277"/>
      <c r="BM41" s="277"/>
      <c r="BN41" s="277"/>
      <c r="BO41" s="277"/>
      <c r="BP41" s="277"/>
      <c r="BQ41" s="277"/>
    </row>
    <row r="42" spans="1:69">
      <c r="A42" s="13" t="s">
        <v>113</v>
      </c>
      <c r="B42" s="71">
        <v>70</v>
      </c>
      <c r="C42" s="71">
        <v>53</v>
      </c>
      <c r="D42" s="71">
        <v>44</v>
      </c>
      <c r="E42" s="71">
        <v>38</v>
      </c>
      <c r="F42" s="71">
        <v>47</v>
      </c>
      <c r="G42" s="71">
        <v>52</v>
      </c>
      <c r="H42" s="71">
        <v>36</v>
      </c>
      <c r="I42" s="71">
        <v>43</v>
      </c>
      <c r="J42" s="71">
        <v>44</v>
      </c>
      <c r="K42" s="71">
        <v>50</v>
      </c>
      <c r="L42" s="71">
        <v>36</v>
      </c>
      <c r="M42" s="71">
        <v>39</v>
      </c>
      <c r="N42" s="71">
        <v>41</v>
      </c>
      <c r="O42" s="71">
        <v>44</v>
      </c>
      <c r="P42" s="71">
        <v>46</v>
      </c>
      <c r="Q42" s="71">
        <v>46</v>
      </c>
      <c r="R42" s="106">
        <v>34</v>
      </c>
      <c r="S42" s="294"/>
      <c r="T42" s="276"/>
      <c r="U42" s="276"/>
      <c r="V42" s="276"/>
      <c r="W42" s="276"/>
      <c r="X42" s="276"/>
      <c r="Y42" s="276"/>
      <c r="Z42" s="276"/>
      <c r="AA42" s="276"/>
      <c r="AB42" s="276"/>
      <c r="AC42" s="276"/>
      <c r="AD42" s="276"/>
      <c r="AE42" s="276"/>
      <c r="AF42" s="276"/>
      <c r="AG42" s="276"/>
      <c r="AH42" s="276"/>
      <c r="AJ42" s="283"/>
      <c r="AK42" s="283"/>
      <c r="AL42" s="283"/>
      <c r="AM42" s="283"/>
      <c r="AN42" s="283"/>
      <c r="AO42" s="283"/>
      <c r="AP42" s="283"/>
      <c r="AQ42" s="283"/>
      <c r="AR42" s="283"/>
      <c r="AS42" s="283"/>
      <c r="AT42" s="283"/>
      <c r="AU42" s="283"/>
      <c r="AV42" s="283"/>
      <c r="AW42" s="283"/>
      <c r="AX42" s="283"/>
      <c r="AY42" s="283"/>
      <c r="AZ42" s="283"/>
      <c r="BB42" s="277"/>
      <c r="BC42" s="277"/>
      <c r="BD42" s="277"/>
      <c r="BE42" s="277"/>
      <c r="BF42" s="277"/>
      <c r="BG42" s="277"/>
      <c r="BH42" s="277"/>
      <c r="BI42" s="277"/>
      <c r="BJ42" s="277"/>
      <c r="BK42" s="277"/>
      <c r="BL42" s="277"/>
      <c r="BM42" s="277"/>
      <c r="BN42" s="277"/>
      <c r="BO42" s="277"/>
      <c r="BP42" s="277"/>
      <c r="BQ42" s="277"/>
    </row>
    <row r="43" spans="1:69">
      <c r="A43" s="13" t="s">
        <v>114</v>
      </c>
      <c r="B43" s="71">
        <v>189</v>
      </c>
      <c r="C43" s="71">
        <v>180</v>
      </c>
      <c r="D43" s="71">
        <v>161</v>
      </c>
      <c r="E43" s="71">
        <v>161</v>
      </c>
      <c r="F43" s="71">
        <v>160</v>
      </c>
      <c r="G43" s="71">
        <v>136</v>
      </c>
      <c r="H43" s="71">
        <v>117</v>
      </c>
      <c r="I43" s="71">
        <v>129</v>
      </c>
      <c r="J43" s="71">
        <v>152</v>
      </c>
      <c r="K43" s="71">
        <v>122</v>
      </c>
      <c r="L43" s="71">
        <v>143</v>
      </c>
      <c r="M43" s="71">
        <v>149</v>
      </c>
      <c r="N43" s="71">
        <v>128</v>
      </c>
      <c r="O43" s="71">
        <v>133</v>
      </c>
      <c r="P43" s="71">
        <v>138</v>
      </c>
      <c r="Q43" s="71">
        <v>123</v>
      </c>
      <c r="R43" s="106">
        <v>106</v>
      </c>
      <c r="S43" s="294"/>
      <c r="T43" s="276"/>
      <c r="U43" s="276"/>
      <c r="V43" s="276"/>
      <c r="W43" s="276"/>
      <c r="X43" s="276"/>
      <c r="Y43" s="276"/>
      <c r="Z43" s="276"/>
      <c r="AA43" s="276"/>
      <c r="AB43" s="276"/>
      <c r="AC43" s="276"/>
      <c r="AD43" s="276"/>
      <c r="AE43" s="276"/>
      <c r="AF43" s="276"/>
      <c r="AG43" s="276"/>
      <c r="AH43" s="276"/>
      <c r="AJ43" s="283"/>
      <c r="AK43" s="283"/>
      <c r="AL43" s="283"/>
      <c r="AM43" s="283"/>
      <c r="AN43" s="283"/>
      <c r="AO43" s="283"/>
      <c r="AP43" s="283"/>
      <c r="AQ43" s="283"/>
      <c r="AR43" s="283"/>
      <c r="AS43" s="283"/>
      <c r="AT43" s="283"/>
      <c r="AU43" s="283"/>
      <c r="AV43" s="283"/>
      <c r="AW43" s="283"/>
      <c r="AX43" s="283"/>
      <c r="AY43" s="283"/>
      <c r="AZ43" s="283"/>
      <c r="BB43" s="277"/>
      <c r="BC43" s="277"/>
      <c r="BD43" s="277"/>
      <c r="BE43" s="277"/>
      <c r="BF43" s="277"/>
      <c r="BG43" s="277"/>
      <c r="BH43" s="277"/>
      <c r="BI43" s="277"/>
      <c r="BJ43" s="277"/>
      <c r="BK43" s="277"/>
      <c r="BL43" s="277"/>
      <c r="BM43" s="277"/>
      <c r="BN43" s="277"/>
      <c r="BO43" s="277"/>
      <c r="BP43" s="277"/>
      <c r="BQ43" s="277"/>
    </row>
    <row r="44" spans="1:69">
      <c r="A44" s="13" t="s">
        <v>116</v>
      </c>
      <c r="B44" s="71">
        <v>19</v>
      </c>
      <c r="C44" s="71">
        <v>28</v>
      </c>
      <c r="D44" s="71">
        <v>4</v>
      </c>
      <c r="E44" s="71">
        <v>9</v>
      </c>
      <c r="F44" s="71">
        <v>13</v>
      </c>
      <c r="G44" s="71">
        <v>2</v>
      </c>
      <c r="H44" s="71">
        <v>3</v>
      </c>
      <c r="I44" s="71">
        <v>4</v>
      </c>
      <c r="J44" s="71">
        <v>1</v>
      </c>
      <c r="K44" s="71">
        <v>2</v>
      </c>
      <c r="L44" s="71">
        <v>2</v>
      </c>
      <c r="M44" s="71">
        <v>3</v>
      </c>
      <c r="N44" s="71">
        <v>5</v>
      </c>
      <c r="O44" s="71">
        <v>3</v>
      </c>
      <c r="P44" s="71">
        <v>1</v>
      </c>
      <c r="Q44" s="71">
        <v>5</v>
      </c>
      <c r="R44" s="106">
        <v>1</v>
      </c>
      <c r="S44" s="294"/>
      <c r="T44" s="276"/>
      <c r="U44" s="276"/>
      <c r="V44" s="276"/>
      <c r="W44" s="276"/>
      <c r="X44" s="276"/>
      <c r="Y44" s="276"/>
      <c r="Z44" s="276"/>
      <c r="AA44" s="276"/>
      <c r="AB44" s="276"/>
      <c r="AC44" s="276"/>
      <c r="AD44" s="276"/>
      <c r="AE44" s="276"/>
      <c r="AF44" s="276"/>
      <c r="AG44" s="276"/>
      <c r="AH44" s="276"/>
      <c r="AJ44" s="283"/>
      <c r="AK44" s="283"/>
      <c r="AL44" s="283"/>
      <c r="AM44" s="283"/>
      <c r="AN44" s="283"/>
      <c r="AO44" s="283"/>
      <c r="AP44" s="283"/>
      <c r="AQ44" s="283"/>
      <c r="AR44" s="283"/>
      <c r="AS44" s="283"/>
      <c r="AT44" s="283"/>
      <c r="AU44" s="283"/>
      <c r="AV44" s="283"/>
      <c r="AW44" s="283"/>
      <c r="AX44" s="283"/>
      <c r="AY44" s="283"/>
      <c r="AZ44" s="283"/>
      <c r="BB44" s="277"/>
      <c r="BC44" s="277"/>
      <c r="BD44" s="277"/>
      <c r="BE44" s="277"/>
      <c r="BF44" s="277"/>
      <c r="BG44" s="277"/>
      <c r="BH44" s="277"/>
      <c r="BI44" s="277"/>
      <c r="BJ44" s="277"/>
      <c r="BK44" s="277"/>
      <c r="BL44" s="277"/>
      <c r="BM44" s="277"/>
      <c r="BN44" s="277"/>
      <c r="BO44" s="277"/>
      <c r="BP44" s="277"/>
      <c r="BQ44" s="277"/>
    </row>
    <row r="45" spans="1:69">
      <c r="A45" s="15" t="s">
        <v>69</v>
      </c>
      <c r="B45" s="78">
        <v>2</v>
      </c>
      <c r="C45" s="78">
        <v>0</v>
      </c>
      <c r="D45" s="78">
        <v>0</v>
      </c>
      <c r="E45" s="78">
        <v>0</v>
      </c>
      <c r="F45" s="78">
        <v>0</v>
      </c>
      <c r="G45" s="78">
        <v>1</v>
      </c>
      <c r="H45" s="78">
        <v>15</v>
      </c>
      <c r="I45" s="78">
        <v>10</v>
      </c>
      <c r="J45" s="78">
        <v>13</v>
      </c>
      <c r="K45" s="78">
        <v>6</v>
      </c>
      <c r="L45" s="78">
        <v>13</v>
      </c>
      <c r="M45" s="78">
        <v>10</v>
      </c>
      <c r="N45" s="78">
        <v>18</v>
      </c>
      <c r="O45" s="78">
        <v>14</v>
      </c>
      <c r="P45" s="78">
        <v>22</v>
      </c>
      <c r="Q45" s="78">
        <v>6</v>
      </c>
      <c r="R45" s="78">
        <v>6</v>
      </c>
      <c r="S45" s="294"/>
      <c r="T45" s="276"/>
      <c r="U45" s="276"/>
      <c r="V45" s="276"/>
      <c r="W45" s="276"/>
      <c r="X45" s="276"/>
      <c r="Y45" s="276"/>
      <c r="Z45" s="276"/>
      <c r="AA45" s="276"/>
      <c r="AB45" s="276"/>
      <c r="AC45" s="276"/>
      <c r="AD45" s="276"/>
      <c r="AE45" s="276"/>
      <c r="AF45" s="276"/>
      <c r="AG45" s="276"/>
      <c r="AH45" s="276"/>
      <c r="AJ45" s="283"/>
      <c r="AK45" s="283"/>
      <c r="AL45" s="283"/>
      <c r="AM45" s="283"/>
      <c r="AN45" s="283"/>
      <c r="AO45" s="283"/>
      <c r="AP45" s="283"/>
      <c r="AQ45" s="283"/>
      <c r="AR45" s="283"/>
      <c r="AS45" s="283"/>
      <c r="AT45" s="283"/>
      <c r="AU45" s="283"/>
      <c r="AV45" s="283"/>
      <c r="AW45" s="283"/>
      <c r="AX45" s="283"/>
      <c r="AY45" s="283"/>
      <c r="AZ45" s="283"/>
      <c r="BB45" s="277"/>
      <c r="BC45" s="277"/>
      <c r="BD45" s="277"/>
      <c r="BE45" s="277"/>
      <c r="BF45" s="277"/>
      <c r="BG45" s="277"/>
      <c r="BH45" s="277"/>
      <c r="BI45" s="277"/>
      <c r="BJ45" s="277"/>
      <c r="BK45" s="277"/>
      <c r="BL45" s="277"/>
      <c r="BM45" s="277"/>
      <c r="BN45" s="277"/>
      <c r="BO45" s="277"/>
      <c r="BP45" s="277"/>
      <c r="BQ45" s="277"/>
    </row>
    <row r="46" spans="1:69">
      <c r="A46" s="16" t="s">
        <v>408</v>
      </c>
      <c r="B46" s="16"/>
      <c r="C46" s="16"/>
      <c r="D46" s="16"/>
      <c r="E46" s="16"/>
      <c r="F46" s="16"/>
      <c r="G46" s="16"/>
      <c r="H46" s="16"/>
      <c r="I46" s="16"/>
      <c r="J46" s="16"/>
      <c r="K46" s="16"/>
      <c r="L46" s="16"/>
      <c r="M46" s="16"/>
      <c r="N46" s="16"/>
      <c r="O46" s="16"/>
      <c r="P46" s="16"/>
      <c r="Q46" s="16"/>
      <c r="R46" s="170"/>
      <c r="S46" s="428"/>
      <c r="AJ46" s="281"/>
      <c r="AK46" s="281"/>
      <c r="AL46" s="281"/>
      <c r="AM46" s="281"/>
      <c r="AN46" s="281"/>
      <c r="AO46" s="281"/>
      <c r="AP46" s="281"/>
      <c r="AQ46" s="281"/>
      <c r="AR46" s="281"/>
      <c r="AS46" s="281"/>
      <c r="AT46" s="281"/>
      <c r="AU46" s="281"/>
      <c r="AV46" s="281"/>
      <c r="AW46" s="281"/>
      <c r="AX46" s="281"/>
      <c r="AY46" s="281"/>
      <c r="AZ46" s="281"/>
      <c r="BB46" s="277"/>
      <c r="BC46" s="277"/>
      <c r="BD46" s="277"/>
      <c r="BE46" s="277"/>
      <c r="BF46" s="277"/>
      <c r="BG46" s="277"/>
      <c r="BH46" s="277"/>
      <c r="BI46" s="277"/>
      <c r="BJ46" s="277"/>
      <c r="BK46" s="277"/>
      <c r="BL46" s="277"/>
      <c r="BM46" s="277"/>
      <c r="BN46" s="277"/>
      <c r="BO46" s="277"/>
      <c r="BP46" s="277"/>
      <c r="BQ46" s="277"/>
    </row>
    <row r="47" spans="1:69">
      <c r="A47" s="13" t="s">
        <v>91</v>
      </c>
      <c r="B47" s="71">
        <v>29</v>
      </c>
      <c r="C47" s="71">
        <v>17</v>
      </c>
      <c r="D47" s="71">
        <v>15</v>
      </c>
      <c r="E47" s="71">
        <v>20</v>
      </c>
      <c r="F47" s="71">
        <v>18</v>
      </c>
      <c r="G47" s="71">
        <v>14</v>
      </c>
      <c r="H47" s="71">
        <v>10</v>
      </c>
      <c r="I47" s="71">
        <v>17</v>
      </c>
      <c r="J47" s="71">
        <v>20</v>
      </c>
      <c r="K47" s="13">
        <v>13</v>
      </c>
      <c r="L47" s="13">
        <v>12</v>
      </c>
      <c r="M47" s="13">
        <v>12</v>
      </c>
      <c r="N47" s="13">
        <v>18</v>
      </c>
      <c r="O47" s="13">
        <v>17</v>
      </c>
      <c r="P47" s="71">
        <v>24</v>
      </c>
      <c r="Q47" s="71">
        <v>12</v>
      </c>
      <c r="R47" s="106">
        <v>15</v>
      </c>
      <c r="S47" s="294"/>
      <c r="T47" s="294"/>
      <c r="U47" s="278"/>
      <c r="V47" s="278"/>
      <c r="W47" s="278"/>
      <c r="X47" s="278"/>
      <c r="Y47" s="278"/>
      <c r="Z47" s="278"/>
      <c r="AA47" s="278"/>
      <c r="AB47" s="278"/>
      <c r="AC47" s="278"/>
      <c r="AD47" s="278"/>
      <c r="AE47" s="278"/>
      <c r="AF47" s="278"/>
      <c r="AG47" s="278"/>
      <c r="AH47" s="278"/>
      <c r="AJ47" s="283"/>
      <c r="AK47" s="283"/>
      <c r="AL47" s="283"/>
      <c r="AM47" s="283"/>
      <c r="AN47" s="283"/>
      <c r="AO47" s="283"/>
      <c r="AP47" s="283"/>
      <c r="AQ47" s="283"/>
      <c r="AR47" s="283"/>
      <c r="AS47" s="283"/>
      <c r="AT47" s="283"/>
      <c r="AU47" s="283"/>
      <c r="AV47" s="283"/>
      <c r="AW47" s="283"/>
      <c r="AX47" s="283"/>
      <c r="AY47" s="283"/>
      <c r="AZ47" s="283"/>
      <c r="BB47" s="277"/>
      <c r="BC47" s="277"/>
      <c r="BD47" s="277"/>
      <c r="BE47" s="277"/>
      <c r="BF47" s="277"/>
      <c r="BG47" s="277"/>
      <c r="BH47" s="277"/>
      <c r="BI47" s="277"/>
      <c r="BJ47" s="277"/>
      <c r="BK47" s="277"/>
      <c r="BL47" s="277"/>
      <c r="BM47" s="277"/>
      <c r="BN47" s="277"/>
      <c r="BO47" s="277"/>
      <c r="BP47" s="277"/>
      <c r="BQ47" s="277"/>
    </row>
    <row r="48" spans="1:69">
      <c r="A48" s="13" t="s">
        <v>92</v>
      </c>
      <c r="B48" s="71">
        <v>36</v>
      </c>
      <c r="C48" s="71">
        <v>41</v>
      </c>
      <c r="D48" s="71">
        <v>33</v>
      </c>
      <c r="E48" s="71">
        <v>27</v>
      </c>
      <c r="F48" s="71">
        <v>36</v>
      </c>
      <c r="G48" s="71">
        <v>35</v>
      </c>
      <c r="H48" s="71">
        <v>34</v>
      </c>
      <c r="I48" s="71">
        <v>25</v>
      </c>
      <c r="J48" s="71">
        <v>34</v>
      </c>
      <c r="K48" s="13">
        <v>26</v>
      </c>
      <c r="L48" s="13">
        <v>22</v>
      </c>
      <c r="M48" s="13">
        <v>15</v>
      </c>
      <c r="N48" s="13">
        <v>28</v>
      </c>
      <c r="O48" s="13">
        <v>24</v>
      </c>
      <c r="P48" s="71">
        <v>36</v>
      </c>
      <c r="Q48" s="71">
        <v>18</v>
      </c>
      <c r="R48" s="106">
        <v>18</v>
      </c>
      <c r="S48" s="294"/>
      <c r="T48" s="294"/>
      <c r="U48" s="278"/>
      <c r="V48" s="278"/>
      <c r="W48" s="278"/>
      <c r="X48" s="278"/>
      <c r="Y48" s="278"/>
      <c r="Z48" s="278"/>
      <c r="AA48" s="278"/>
      <c r="AB48" s="278"/>
      <c r="AC48" s="278"/>
      <c r="AD48" s="278"/>
      <c r="AE48" s="278"/>
      <c r="AF48" s="278"/>
      <c r="AG48" s="278"/>
      <c r="AH48" s="278"/>
      <c r="AJ48" s="283"/>
      <c r="AK48" s="283"/>
      <c r="AL48" s="283"/>
      <c r="AM48" s="283"/>
      <c r="AN48" s="283"/>
      <c r="AO48" s="283"/>
      <c r="AP48" s="283"/>
      <c r="AQ48" s="283"/>
      <c r="AR48" s="283"/>
      <c r="AS48" s="283"/>
      <c r="AT48" s="283"/>
      <c r="AU48" s="283"/>
      <c r="AV48" s="283"/>
      <c r="AW48" s="283"/>
      <c r="AX48" s="283"/>
      <c r="AY48" s="283"/>
      <c r="AZ48" s="283"/>
      <c r="BB48" s="277"/>
      <c r="BC48" s="277"/>
      <c r="BD48" s="277"/>
      <c r="BE48" s="277"/>
      <c r="BF48" s="277"/>
      <c r="BG48" s="277"/>
      <c r="BH48" s="277"/>
      <c r="BI48" s="277"/>
      <c r="BJ48" s="277"/>
      <c r="BK48" s="277"/>
      <c r="BL48" s="277"/>
      <c r="BM48" s="277"/>
      <c r="BN48" s="277"/>
      <c r="BO48" s="277"/>
      <c r="BP48" s="277"/>
      <c r="BQ48" s="277"/>
    </row>
    <row r="49" spans="1:69">
      <c r="A49" s="13" t="s">
        <v>93</v>
      </c>
      <c r="B49" s="71">
        <v>39</v>
      </c>
      <c r="C49" s="71">
        <v>39</v>
      </c>
      <c r="D49" s="71">
        <v>35</v>
      </c>
      <c r="E49" s="71">
        <v>28</v>
      </c>
      <c r="F49" s="71">
        <v>40</v>
      </c>
      <c r="G49" s="71">
        <v>31</v>
      </c>
      <c r="H49" s="71">
        <v>32</v>
      </c>
      <c r="I49" s="71">
        <v>32</v>
      </c>
      <c r="J49" s="71">
        <v>40</v>
      </c>
      <c r="K49" s="13">
        <v>33</v>
      </c>
      <c r="L49" s="13">
        <v>24</v>
      </c>
      <c r="M49" s="13">
        <v>33</v>
      </c>
      <c r="N49" s="13">
        <v>38</v>
      </c>
      <c r="O49" s="13">
        <v>28</v>
      </c>
      <c r="P49" s="71">
        <v>28</v>
      </c>
      <c r="Q49" s="71">
        <v>21</v>
      </c>
      <c r="R49" s="106">
        <v>40</v>
      </c>
      <c r="S49" s="294"/>
      <c r="T49" s="294"/>
      <c r="U49" s="278"/>
      <c r="V49" s="278"/>
      <c r="W49" s="278"/>
      <c r="X49" s="278"/>
      <c r="Y49" s="278"/>
      <c r="Z49" s="278"/>
      <c r="AA49" s="278"/>
      <c r="AB49" s="278"/>
      <c r="AC49" s="278"/>
      <c r="AD49" s="278"/>
      <c r="AE49" s="278"/>
      <c r="AF49" s="278"/>
      <c r="AG49" s="278"/>
      <c r="AH49" s="278"/>
      <c r="AJ49" s="283"/>
      <c r="AK49" s="283"/>
      <c r="AL49" s="283"/>
      <c r="AM49" s="283"/>
      <c r="AN49" s="283"/>
      <c r="AO49" s="283"/>
      <c r="AP49" s="283"/>
      <c r="AQ49" s="283"/>
      <c r="AR49" s="283"/>
      <c r="AS49" s="283"/>
      <c r="AT49" s="283"/>
      <c r="AU49" s="283"/>
      <c r="AV49" s="283"/>
      <c r="AW49" s="283"/>
      <c r="AX49" s="283"/>
      <c r="AY49" s="283"/>
      <c r="AZ49" s="283"/>
      <c r="BB49" s="277"/>
      <c r="BC49" s="277"/>
      <c r="BD49" s="277"/>
      <c r="BE49" s="277"/>
      <c r="BF49" s="277"/>
      <c r="BG49" s="277"/>
      <c r="BH49" s="277"/>
      <c r="BI49" s="277"/>
      <c r="BJ49" s="277"/>
      <c r="BK49" s="277"/>
      <c r="BL49" s="277"/>
      <c r="BM49" s="277"/>
      <c r="BN49" s="277"/>
      <c r="BO49" s="277"/>
      <c r="BP49" s="277"/>
      <c r="BQ49" s="277"/>
    </row>
    <row r="50" spans="1:69">
      <c r="A50" s="13" t="s">
        <v>94</v>
      </c>
      <c r="B50" s="71">
        <v>42</v>
      </c>
      <c r="C50" s="71">
        <v>62</v>
      </c>
      <c r="D50" s="71">
        <v>41</v>
      </c>
      <c r="E50" s="71">
        <v>40</v>
      </c>
      <c r="F50" s="71">
        <v>62</v>
      </c>
      <c r="G50" s="71">
        <v>48</v>
      </c>
      <c r="H50" s="71">
        <v>52</v>
      </c>
      <c r="I50" s="71">
        <v>59</v>
      </c>
      <c r="J50" s="71">
        <v>61</v>
      </c>
      <c r="K50" s="13">
        <v>64</v>
      </c>
      <c r="L50" s="13">
        <v>57</v>
      </c>
      <c r="M50" s="13">
        <v>58</v>
      </c>
      <c r="N50" s="13">
        <v>45</v>
      </c>
      <c r="O50" s="13">
        <v>71</v>
      </c>
      <c r="P50" s="71">
        <v>50</v>
      </c>
      <c r="Q50" s="71">
        <v>69</v>
      </c>
      <c r="R50" s="106">
        <v>57</v>
      </c>
      <c r="S50" s="294"/>
      <c r="T50" s="294"/>
      <c r="U50" s="278"/>
      <c r="V50" s="278"/>
      <c r="W50" s="278"/>
      <c r="X50" s="278"/>
      <c r="Y50" s="278"/>
      <c r="Z50" s="278"/>
      <c r="AA50" s="278"/>
      <c r="AB50" s="278"/>
      <c r="AC50" s="278"/>
      <c r="AD50" s="278"/>
      <c r="AE50" s="278"/>
      <c r="AF50" s="278"/>
      <c r="AG50" s="278"/>
      <c r="AH50" s="278"/>
      <c r="AJ50" s="283"/>
      <c r="AK50" s="283"/>
      <c r="AL50" s="283"/>
      <c r="AM50" s="283"/>
      <c r="AN50" s="283"/>
      <c r="AO50" s="283"/>
      <c r="AP50" s="283"/>
      <c r="AQ50" s="283"/>
      <c r="AR50" s="283"/>
      <c r="AS50" s="283"/>
      <c r="AT50" s="283"/>
      <c r="AU50" s="283"/>
      <c r="AV50" s="283"/>
      <c r="AW50" s="283"/>
      <c r="AX50" s="283"/>
      <c r="AY50" s="283"/>
      <c r="AZ50" s="283"/>
      <c r="BB50" s="277"/>
      <c r="BC50" s="277"/>
      <c r="BD50" s="277"/>
      <c r="BE50" s="277"/>
      <c r="BF50" s="277"/>
      <c r="BG50" s="277"/>
      <c r="BH50" s="277"/>
      <c r="BI50" s="277"/>
      <c r="BJ50" s="277"/>
      <c r="BK50" s="277"/>
      <c r="BL50" s="277"/>
      <c r="BM50" s="277"/>
      <c r="BN50" s="277"/>
      <c r="BO50" s="277"/>
      <c r="BP50" s="277"/>
      <c r="BQ50" s="277"/>
    </row>
    <row r="51" spans="1:69">
      <c r="A51" s="13" t="s">
        <v>95</v>
      </c>
      <c r="B51" s="71">
        <v>38</v>
      </c>
      <c r="C51" s="71">
        <v>43</v>
      </c>
      <c r="D51" s="71">
        <v>26</v>
      </c>
      <c r="E51" s="71">
        <v>34</v>
      </c>
      <c r="F51" s="71">
        <v>28</v>
      </c>
      <c r="G51" s="71">
        <v>26</v>
      </c>
      <c r="H51" s="71">
        <v>29</v>
      </c>
      <c r="I51" s="71">
        <v>20</v>
      </c>
      <c r="J51" s="71">
        <v>28</v>
      </c>
      <c r="K51" s="13">
        <v>23</v>
      </c>
      <c r="L51" s="13">
        <v>40</v>
      </c>
      <c r="M51" s="13">
        <v>34</v>
      </c>
      <c r="N51" s="13">
        <v>33</v>
      </c>
      <c r="O51" s="13">
        <v>38</v>
      </c>
      <c r="P51" s="71">
        <v>30</v>
      </c>
      <c r="Q51" s="71">
        <v>42</v>
      </c>
      <c r="R51" s="106">
        <v>36</v>
      </c>
      <c r="S51" s="294"/>
      <c r="T51" s="294"/>
      <c r="U51" s="278"/>
      <c r="V51" s="278"/>
      <c r="W51" s="278"/>
      <c r="X51" s="278"/>
      <c r="Y51" s="278"/>
      <c r="Z51" s="278"/>
      <c r="AA51" s="278"/>
      <c r="AB51" s="278"/>
      <c r="AC51" s="278"/>
      <c r="AD51" s="278"/>
      <c r="AE51" s="278"/>
      <c r="AF51" s="278"/>
      <c r="AG51" s="278"/>
      <c r="AH51" s="278"/>
      <c r="AJ51" s="283"/>
      <c r="AK51" s="283"/>
      <c r="AL51" s="283"/>
      <c r="AM51" s="283"/>
      <c r="AN51" s="283"/>
      <c r="AO51" s="283"/>
      <c r="AP51" s="283"/>
      <c r="AQ51" s="283"/>
      <c r="AR51" s="283"/>
      <c r="AS51" s="283"/>
      <c r="AT51" s="283"/>
      <c r="AU51" s="283"/>
      <c r="AV51" s="283"/>
      <c r="AW51" s="283"/>
      <c r="AX51" s="283"/>
      <c r="AY51" s="283"/>
      <c r="AZ51" s="283"/>
      <c r="BB51" s="277"/>
      <c r="BC51" s="277"/>
      <c r="BD51" s="277"/>
      <c r="BE51" s="277"/>
      <c r="BF51" s="277"/>
      <c r="BG51" s="277"/>
      <c r="BH51" s="277"/>
      <c r="BI51" s="277"/>
      <c r="BJ51" s="277"/>
      <c r="BK51" s="277"/>
      <c r="BL51" s="277"/>
      <c r="BM51" s="277"/>
      <c r="BN51" s="277"/>
      <c r="BO51" s="277"/>
      <c r="BP51" s="277"/>
      <c r="BQ51" s="277"/>
    </row>
    <row r="52" spans="1:69">
      <c r="A52" s="13" t="s">
        <v>96</v>
      </c>
      <c r="B52" s="71">
        <v>18</v>
      </c>
      <c r="C52" s="71">
        <v>18</v>
      </c>
      <c r="D52" s="71">
        <v>11</v>
      </c>
      <c r="E52" s="71">
        <v>13</v>
      </c>
      <c r="F52" s="71">
        <v>17</v>
      </c>
      <c r="G52" s="71">
        <v>15</v>
      </c>
      <c r="H52" s="71">
        <v>11</v>
      </c>
      <c r="I52" s="71">
        <v>9</v>
      </c>
      <c r="J52" s="71">
        <v>7</v>
      </c>
      <c r="K52" s="13">
        <v>9</v>
      </c>
      <c r="L52" s="13">
        <v>4</v>
      </c>
      <c r="M52" s="13">
        <v>19</v>
      </c>
      <c r="N52" s="13">
        <v>15</v>
      </c>
      <c r="O52" s="13">
        <v>9</v>
      </c>
      <c r="P52" s="71">
        <v>14</v>
      </c>
      <c r="Q52" s="71">
        <v>11</v>
      </c>
      <c r="R52" s="106">
        <v>7</v>
      </c>
      <c r="S52" s="294"/>
      <c r="T52" s="294"/>
      <c r="U52" s="278"/>
      <c r="V52" s="278"/>
      <c r="W52" s="278"/>
      <c r="X52" s="278"/>
      <c r="Y52" s="278"/>
      <c r="Z52" s="278"/>
      <c r="AA52" s="278"/>
      <c r="AB52" s="278"/>
      <c r="AC52" s="278"/>
      <c r="AD52" s="278"/>
      <c r="AE52" s="278"/>
      <c r="AF52" s="278"/>
      <c r="AG52" s="278"/>
      <c r="AH52" s="278"/>
      <c r="AJ52" s="283"/>
      <c r="AK52" s="283"/>
      <c r="AL52" s="283"/>
      <c r="AM52" s="283"/>
      <c r="AN52" s="283"/>
      <c r="AO52" s="283"/>
      <c r="AP52" s="283"/>
      <c r="AQ52" s="283"/>
      <c r="AR52" s="283"/>
      <c r="AS52" s="283"/>
      <c r="AT52" s="283"/>
      <c r="AU52" s="283"/>
      <c r="AV52" s="283"/>
      <c r="AW52" s="283"/>
      <c r="AX52" s="283"/>
      <c r="AY52" s="283"/>
      <c r="AZ52" s="283"/>
      <c r="BB52" s="277"/>
      <c r="BC52" s="277"/>
      <c r="BD52" s="277"/>
      <c r="BE52" s="277"/>
      <c r="BF52" s="277"/>
      <c r="BG52" s="277"/>
      <c r="BH52" s="277"/>
      <c r="BI52" s="277"/>
      <c r="BJ52" s="277"/>
      <c r="BK52" s="277"/>
      <c r="BL52" s="277"/>
      <c r="BM52" s="277"/>
      <c r="BN52" s="277"/>
      <c r="BO52" s="277"/>
      <c r="BP52" s="277"/>
      <c r="BQ52" s="277"/>
    </row>
    <row r="53" spans="1:69">
      <c r="A53" s="13" t="s">
        <v>97</v>
      </c>
      <c r="B53" s="71">
        <v>19</v>
      </c>
      <c r="C53" s="71">
        <v>21</v>
      </c>
      <c r="D53" s="71">
        <v>19</v>
      </c>
      <c r="E53" s="71">
        <v>21</v>
      </c>
      <c r="F53" s="71">
        <v>17</v>
      </c>
      <c r="G53" s="71">
        <v>19</v>
      </c>
      <c r="H53" s="71">
        <v>17</v>
      </c>
      <c r="I53" s="71">
        <v>18</v>
      </c>
      <c r="J53" s="71">
        <v>23</v>
      </c>
      <c r="K53" s="13">
        <v>16</v>
      </c>
      <c r="L53" s="13">
        <v>10</v>
      </c>
      <c r="M53" s="13">
        <v>18</v>
      </c>
      <c r="N53" s="13">
        <v>21</v>
      </c>
      <c r="O53" s="13">
        <v>15</v>
      </c>
      <c r="P53" s="71">
        <v>25</v>
      </c>
      <c r="Q53" s="71">
        <v>16</v>
      </c>
      <c r="R53" s="106">
        <v>17</v>
      </c>
      <c r="S53" s="294"/>
      <c r="T53" s="294"/>
      <c r="U53" s="278"/>
      <c r="V53" s="278"/>
      <c r="W53" s="278"/>
      <c r="X53" s="278"/>
      <c r="Y53" s="278"/>
      <c r="Z53" s="278"/>
      <c r="AA53" s="278"/>
      <c r="AB53" s="278"/>
      <c r="AC53" s="278"/>
      <c r="AD53" s="278"/>
      <c r="AE53" s="278"/>
      <c r="AF53" s="278"/>
      <c r="AG53" s="278"/>
      <c r="AH53" s="278"/>
      <c r="AJ53" s="283"/>
      <c r="AK53" s="283"/>
      <c r="AL53" s="283"/>
      <c r="AM53" s="283"/>
      <c r="AN53" s="283"/>
      <c r="AO53" s="283"/>
      <c r="AP53" s="283"/>
      <c r="AQ53" s="283"/>
      <c r="AR53" s="283"/>
      <c r="AS53" s="283"/>
      <c r="AT53" s="283"/>
      <c r="AU53" s="283"/>
      <c r="AV53" s="283"/>
      <c r="AW53" s="283"/>
      <c r="AX53" s="283"/>
      <c r="AY53" s="283"/>
      <c r="AZ53" s="283"/>
      <c r="BB53" s="277"/>
      <c r="BC53" s="277"/>
      <c r="BD53" s="277"/>
      <c r="BE53" s="277"/>
      <c r="BF53" s="277"/>
      <c r="BG53" s="277"/>
      <c r="BH53" s="277"/>
      <c r="BI53" s="277"/>
      <c r="BJ53" s="277"/>
      <c r="BK53" s="277"/>
      <c r="BL53" s="277"/>
      <c r="BM53" s="277"/>
      <c r="BN53" s="277"/>
      <c r="BO53" s="277"/>
      <c r="BP53" s="277"/>
      <c r="BQ53" s="277"/>
    </row>
    <row r="54" spans="1:69">
      <c r="A54" s="13" t="s">
        <v>98</v>
      </c>
      <c r="B54" s="71">
        <v>7</v>
      </c>
      <c r="C54" s="71">
        <v>7</v>
      </c>
      <c r="D54" s="71">
        <v>3</v>
      </c>
      <c r="E54" s="71">
        <v>7</v>
      </c>
      <c r="F54" s="71">
        <v>4</v>
      </c>
      <c r="G54" s="71">
        <v>4</v>
      </c>
      <c r="H54" s="71">
        <v>6</v>
      </c>
      <c r="I54" s="71">
        <v>5</v>
      </c>
      <c r="J54" s="71">
        <v>5</v>
      </c>
      <c r="K54" s="13">
        <v>7</v>
      </c>
      <c r="L54" s="13">
        <v>6</v>
      </c>
      <c r="M54" s="13">
        <v>3</v>
      </c>
      <c r="N54" s="13">
        <v>3</v>
      </c>
      <c r="O54" s="13">
        <v>3</v>
      </c>
      <c r="P54" s="71">
        <v>5</v>
      </c>
      <c r="Q54" s="71">
        <v>8</v>
      </c>
      <c r="R54" s="106">
        <v>4</v>
      </c>
      <c r="S54" s="294"/>
      <c r="T54" s="294"/>
      <c r="U54" s="278"/>
      <c r="V54" s="278"/>
      <c r="W54" s="278"/>
      <c r="X54" s="278"/>
      <c r="Y54" s="278"/>
      <c r="Z54" s="278"/>
      <c r="AA54" s="278"/>
      <c r="AB54" s="278"/>
      <c r="AC54" s="278"/>
      <c r="AD54" s="278"/>
      <c r="AE54" s="278"/>
      <c r="AF54" s="278"/>
      <c r="AG54" s="278"/>
      <c r="AH54" s="278"/>
      <c r="AJ54" s="283"/>
      <c r="AK54" s="283"/>
      <c r="AL54" s="283"/>
      <c r="AM54" s="283"/>
      <c r="AN54" s="283"/>
      <c r="AO54" s="283"/>
      <c r="AP54" s="283"/>
      <c r="AQ54" s="283"/>
      <c r="AR54" s="283"/>
      <c r="AS54" s="283"/>
      <c r="AT54" s="283"/>
      <c r="AU54" s="283"/>
      <c r="AV54" s="283"/>
      <c r="AW54" s="283"/>
      <c r="AX54" s="283"/>
      <c r="AY54" s="283"/>
      <c r="AZ54" s="283"/>
      <c r="BB54" s="277"/>
      <c r="BC54" s="277"/>
      <c r="BD54" s="277"/>
      <c r="BE54" s="277"/>
      <c r="BF54" s="277"/>
      <c r="BG54" s="277"/>
      <c r="BH54" s="277"/>
      <c r="BI54" s="277"/>
      <c r="BJ54" s="277"/>
      <c r="BK54" s="277"/>
      <c r="BL54" s="277"/>
      <c r="BM54" s="277"/>
      <c r="BN54" s="277"/>
      <c r="BO54" s="277"/>
      <c r="BP54" s="277"/>
      <c r="BQ54" s="277"/>
    </row>
    <row r="55" spans="1:69">
      <c r="A55" s="13" t="s">
        <v>99</v>
      </c>
      <c r="B55" s="71">
        <v>26</v>
      </c>
      <c r="C55" s="71">
        <v>22</v>
      </c>
      <c r="D55" s="71">
        <v>15</v>
      </c>
      <c r="E55" s="71">
        <v>11</v>
      </c>
      <c r="F55" s="71">
        <v>16</v>
      </c>
      <c r="G55" s="71">
        <v>12</v>
      </c>
      <c r="H55" s="71">
        <v>16</v>
      </c>
      <c r="I55" s="71">
        <v>7</v>
      </c>
      <c r="J55" s="71">
        <v>17</v>
      </c>
      <c r="K55" s="13">
        <v>10</v>
      </c>
      <c r="L55" s="13">
        <v>18</v>
      </c>
      <c r="M55" s="13">
        <v>9</v>
      </c>
      <c r="N55" s="13">
        <v>14</v>
      </c>
      <c r="O55" s="13">
        <v>10</v>
      </c>
      <c r="P55" s="71">
        <v>19</v>
      </c>
      <c r="Q55" s="71">
        <v>20</v>
      </c>
      <c r="R55" s="106">
        <v>6</v>
      </c>
      <c r="S55" s="294"/>
      <c r="T55" s="294"/>
      <c r="U55" s="278"/>
      <c r="V55" s="278"/>
      <c r="W55" s="278"/>
      <c r="X55" s="278"/>
      <c r="Y55" s="278"/>
      <c r="Z55" s="278"/>
      <c r="AA55" s="278"/>
      <c r="AB55" s="278"/>
      <c r="AC55" s="278"/>
      <c r="AD55" s="278"/>
      <c r="AE55" s="278"/>
      <c r="AF55" s="278"/>
      <c r="AG55" s="278"/>
      <c r="AH55" s="278"/>
      <c r="AJ55" s="283"/>
      <c r="AK55" s="283"/>
      <c r="AL55" s="283"/>
      <c r="AM55" s="283"/>
      <c r="AN55" s="283"/>
      <c r="AO55" s="283"/>
      <c r="AP55" s="283"/>
      <c r="AQ55" s="283"/>
      <c r="AR55" s="283"/>
      <c r="AS55" s="283"/>
      <c r="AT55" s="283"/>
      <c r="AU55" s="283"/>
      <c r="AV55" s="283"/>
      <c r="AW55" s="283"/>
      <c r="AX55" s="283"/>
      <c r="AY55" s="283"/>
      <c r="AZ55" s="283"/>
      <c r="BB55" s="277"/>
      <c r="BC55" s="277"/>
      <c r="BD55" s="277"/>
      <c r="BE55" s="277"/>
      <c r="BF55" s="277"/>
      <c r="BG55" s="277"/>
      <c r="BH55" s="277"/>
      <c r="BI55" s="277"/>
      <c r="BJ55" s="277"/>
      <c r="BK55" s="277"/>
      <c r="BL55" s="277"/>
      <c r="BM55" s="277"/>
      <c r="BN55" s="277"/>
      <c r="BO55" s="277"/>
      <c r="BP55" s="277"/>
      <c r="BQ55" s="277"/>
    </row>
    <row r="56" spans="1:69">
      <c r="A56" s="13" t="s">
        <v>100</v>
      </c>
      <c r="B56" s="71">
        <v>16</v>
      </c>
      <c r="C56" s="71">
        <v>10</v>
      </c>
      <c r="D56" s="71">
        <v>7</v>
      </c>
      <c r="E56" s="71">
        <v>10</v>
      </c>
      <c r="F56" s="71">
        <v>12</v>
      </c>
      <c r="G56" s="71">
        <v>9</v>
      </c>
      <c r="H56" s="71">
        <v>14</v>
      </c>
      <c r="I56" s="71">
        <v>12</v>
      </c>
      <c r="J56" s="71">
        <v>7</v>
      </c>
      <c r="K56" s="13">
        <v>10</v>
      </c>
      <c r="L56" s="13">
        <v>5</v>
      </c>
      <c r="M56" s="13">
        <v>8</v>
      </c>
      <c r="N56" s="13">
        <v>10</v>
      </c>
      <c r="O56" s="13">
        <v>12</v>
      </c>
      <c r="P56" s="71">
        <v>4</v>
      </c>
      <c r="Q56" s="71">
        <v>9</v>
      </c>
      <c r="R56" s="106">
        <v>8</v>
      </c>
      <c r="S56" s="294"/>
      <c r="T56" s="294"/>
      <c r="U56" s="278"/>
      <c r="V56" s="278"/>
      <c r="W56" s="278"/>
      <c r="X56" s="278"/>
      <c r="Y56" s="278"/>
      <c r="Z56" s="278"/>
      <c r="AA56" s="278"/>
      <c r="AB56" s="278"/>
      <c r="AC56" s="278"/>
      <c r="AD56" s="278"/>
      <c r="AE56" s="278"/>
      <c r="AF56" s="278"/>
      <c r="AG56" s="278"/>
      <c r="AH56" s="278"/>
      <c r="AJ56" s="283"/>
      <c r="AK56" s="283"/>
      <c r="AL56" s="283"/>
      <c r="AM56" s="283"/>
      <c r="AN56" s="283"/>
      <c r="AO56" s="283"/>
      <c r="AP56" s="283"/>
      <c r="AQ56" s="283"/>
      <c r="AR56" s="283"/>
      <c r="AS56" s="283"/>
      <c r="AT56" s="283"/>
      <c r="AU56" s="283"/>
      <c r="AV56" s="283"/>
      <c r="AW56" s="283"/>
      <c r="AX56" s="283"/>
      <c r="AY56" s="283"/>
      <c r="AZ56" s="283"/>
      <c r="BB56" s="277"/>
      <c r="BC56" s="277"/>
      <c r="BD56" s="277"/>
      <c r="BE56" s="277"/>
      <c r="BF56" s="277"/>
      <c r="BG56" s="277"/>
      <c r="BH56" s="277"/>
      <c r="BI56" s="277"/>
      <c r="BJ56" s="277"/>
      <c r="BK56" s="277"/>
      <c r="BL56" s="277"/>
      <c r="BM56" s="277"/>
      <c r="BN56" s="277"/>
      <c r="BO56" s="277"/>
      <c r="BP56" s="277"/>
      <c r="BQ56" s="277"/>
    </row>
    <row r="57" spans="1:69">
      <c r="A57" s="13" t="s">
        <v>101</v>
      </c>
      <c r="B57" s="71">
        <v>16</v>
      </c>
      <c r="C57" s="71">
        <v>7</v>
      </c>
      <c r="D57" s="71">
        <v>14</v>
      </c>
      <c r="E57" s="71">
        <v>9</v>
      </c>
      <c r="F57" s="71">
        <v>11</v>
      </c>
      <c r="G57" s="71">
        <v>12</v>
      </c>
      <c r="H57" s="71">
        <v>11</v>
      </c>
      <c r="I57" s="71">
        <v>5</v>
      </c>
      <c r="J57" s="71">
        <v>9</v>
      </c>
      <c r="K57" s="13">
        <v>11</v>
      </c>
      <c r="L57" s="13">
        <v>12</v>
      </c>
      <c r="M57" s="13">
        <v>9</v>
      </c>
      <c r="N57" s="13">
        <v>13</v>
      </c>
      <c r="O57" s="13">
        <v>12</v>
      </c>
      <c r="P57" s="71">
        <v>12</v>
      </c>
      <c r="Q57" s="71">
        <v>12</v>
      </c>
      <c r="R57" s="106">
        <v>10</v>
      </c>
      <c r="S57" s="294"/>
      <c r="T57" s="294"/>
      <c r="U57" s="278"/>
      <c r="V57" s="278"/>
      <c r="W57" s="278"/>
      <c r="X57" s="278"/>
      <c r="Y57" s="278"/>
      <c r="Z57" s="278"/>
      <c r="AA57" s="278"/>
      <c r="AB57" s="278"/>
      <c r="AC57" s="278"/>
      <c r="AD57" s="278"/>
      <c r="AE57" s="278"/>
      <c r="AF57" s="278"/>
      <c r="AG57" s="278"/>
      <c r="AH57" s="278"/>
      <c r="AJ57" s="283"/>
      <c r="AK57" s="283"/>
      <c r="AL57" s="283"/>
      <c r="AM57" s="283"/>
      <c r="AN57" s="283"/>
      <c r="AO57" s="283"/>
      <c r="AP57" s="283"/>
      <c r="AQ57" s="283"/>
      <c r="AR57" s="283"/>
      <c r="AS57" s="283"/>
      <c r="AT57" s="283"/>
      <c r="AU57" s="283"/>
      <c r="AV57" s="283"/>
      <c r="AW57" s="283"/>
      <c r="AX57" s="283"/>
      <c r="AY57" s="283"/>
      <c r="AZ57" s="283"/>
      <c r="BB57" s="277"/>
      <c r="BC57" s="277"/>
      <c r="BD57" s="277"/>
      <c r="BE57" s="277"/>
      <c r="BF57" s="277"/>
      <c r="BG57" s="277"/>
      <c r="BH57" s="277"/>
      <c r="BI57" s="277"/>
      <c r="BJ57" s="277"/>
      <c r="BK57" s="277"/>
      <c r="BL57" s="277"/>
      <c r="BM57" s="277"/>
      <c r="BN57" s="277"/>
      <c r="BO57" s="277"/>
      <c r="BP57" s="277"/>
      <c r="BQ57" s="277"/>
    </row>
    <row r="58" spans="1:69">
      <c r="A58" s="13" t="s">
        <v>102</v>
      </c>
      <c r="B58" s="71">
        <v>10</v>
      </c>
      <c r="C58" s="71">
        <v>11</v>
      </c>
      <c r="D58" s="71">
        <v>3</v>
      </c>
      <c r="E58" s="71">
        <v>5</v>
      </c>
      <c r="F58" s="71">
        <v>9</v>
      </c>
      <c r="G58" s="71">
        <v>12</v>
      </c>
      <c r="H58" s="71">
        <v>6</v>
      </c>
      <c r="I58" s="71">
        <v>7</v>
      </c>
      <c r="J58" s="71">
        <v>5</v>
      </c>
      <c r="K58" s="13">
        <v>3</v>
      </c>
      <c r="L58" s="13">
        <v>3</v>
      </c>
      <c r="M58" s="13">
        <v>4</v>
      </c>
      <c r="N58" s="13">
        <v>6</v>
      </c>
      <c r="O58" s="13">
        <v>7</v>
      </c>
      <c r="P58" s="71">
        <v>7</v>
      </c>
      <c r="Q58" s="71">
        <v>7</v>
      </c>
      <c r="R58" s="106">
        <v>9</v>
      </c>
      <c r="S58" s="294"/>
      <c r="T58" s="294"/>
      <c r="U58" s="278"/>
      <c r="V58" s="278"/>
      <c r="W58" s="278"/>
      <c r="X58" s="278"/>
      <c r="Y58" s="278"/>
      <c r="Z58" s="278"/>
      <c r="AA58" s="278"/>
      <c r="AB58" s="278"/>
      <c r="AC58" s="278"/>
      <c r="AD58" s="278"/>
      <c r="AE58" s="278"/>
      <c r="AF58" s="278"/>
      <c r="AG58" s="278"/>
      <c r="AH58" s="278"/>
      <c r="AJ58" s="283"/>
      <c r="AK58" s="283"/>
      <c r="AL58" s="283"/>
      <c r="AM58" s="283"/>
      <c r="AN58" s="283"/>
      <c r="AO58" s="283"/>
      <c r="AP58" s="283"/>
      <c r="AQ58" s="283"/>
      <c r="AR58" s="283"/>
      <c r="AS58" s="283"/>
      <c r="AT58" s="283"/>
      <c r="AU58" s="283"/>
      <c r="AV58" s="283"/>
      <c r="AW58" s="283"/>
      <c r="AX58" s="283"/>
      <c r="AY58" s="283"/>
      <c r="AZ58" s="283"/>
      <c r="BB58" s="277"/>
      <c r="BC58" s="277"/>
      <c r="BD58" s="277"/>
      <c r="BE58" s="277"/>
      <c r="BF58" s="277"/>
      <c r="BG58" s="277"/>
      <c r="BH58" s="277"/>
      <c r="BI58" s="277"/>
      <c r="BJ58" s="277"/>
      <c r="BK58" s="277"/>
      <c r="BL58" s="277"/>
      <c r="BM58" s="277"/>
      <c r="BN58" s="277"/>
      <c r="BO58" s="277"/>
      <c r="BP58" s="277"/>
      <c r="BQ58" s="277"/>
    </row>
    <row r="59" spans="1:69">
      <c r="A59" s="13" t="s">
        <v>103</v>
      </c>
      <c r="B59" s="71">
        <v>22</v>
      </c>
      <c r="C59" s="71">
        <v>18</v>
      </c>
      <c r="D59" s="71">
        <v>10</v>
      </c>
      <c r="E59" s="71">
        <v>24</v>
      </c>
      <c r="F59" s="71">
        <v>11</v>
      </c>
      <c r="G59" s="71">
        <v>9</v>
      </c>
      <c r="H59" s="71">
        <v>21</v>
      </c>
      <c r="I59" s="71">
        <v>21</v>
      </c>
      <c r="J59" s="71">
        <v>18</v>
      </c>
      <c r="K59" s="13">
        <v>14</v>
      </c>
      <c r="L59" s="13">
        <v>21</v>
      </c>
      <c r="M59" s="13">
        <v>18</v>
      </c>
      <c r="N59" s="13">
        <v>15</v>
      </c>
      <c r="O59" s="13">
        <v>19</v>
      </c>
      <c r="P59" s="71">
        <v>15</v>
      </c>
      <c r="Q59" s="71">
        <v>13</v>
      </c>
      <c r="R59" s="106">
        <v>13</v>
      </c>
      <c r="S59" s="294"/>
      <c r="T59" s="294"/>
      <c r="U59" s="278"/>
      <c r="V59" s="278"/>
      <c r="W59" s="278"/>
      <c r="X59" s="278"/>
      <c r="Y59" s="278"/>
      <c r="Z59" s="278"/>
      <c r="AA59" s="278"/>
      <c r="AB59" s="278"/>
      <c r="AC59" s="278"/>
      <c r="AD59" s="278"/>
      <c r="AE59" s="278"/>
      <c r="AF59" s="278"/>
      <c r="AG59" s="278"/>
      <c r="AH59" s="278"/>
      <c r="AJ59" s="283"/>
      <c r="AK59" s="283"/>
      <c r="AL59" s="283"/>
      <c r="AM59" s="283"/>
      <c r="AN59" s="283"/>
      <c r="AO59" s="283"/>
      <c r="AP59" s="283"/>
      <c r="AQ59" s="283"/>
      <c r="AR59" s="283"/>
      <c r="AS59" s="283"/>
      <c r="AT59" s="283"/>
      <c r="AU59" s="283"/>
      <c r="AV59" s="283"/>
      <c r="AW59" s="283"/>
      <c r="AX59" s="283"/>
      <c r="AY59" s="283"/>
      <c r="AZ59" s="283"/>
      <c r="BB59" s="277"/>
      <c r="BC59" s="277"/>
      <c r="BD59" s="277"/>
      <c r="BE59" s="277"/>
      <c r="BF59" s="277"/>
      <c r="BG59" s="277"/>
      <c r="BH59" s="277"/>
      <c r="BI59" s="277"/>
      <c r="BJ59" s="277"/>
      <c r="BK59" s="277"/>
      <c r="BL59" s="277"/>
      <c r="BM59" s="277"/>
      <c r="BN59" s="277"/>
      <c r="BO59" s="277"/>
      <c r="BP59" s="277"/>
      <c r="BQ59" s="277"/>
    </row>
    <row r="60" spans="1:69">
      <c r="A60" s="13" t="s">
        <v>104</v>
      </c>
      <c r="B60" s="71">
        <v>11</v>
      </c>
      <c r="C60" s="71">
        <v>17</v>
      </c>
      <c r="D60" s="71">
        <v>10</v>
      </c>
      <c r="E60" s="71">
        <v>19</v>
      </c>
      <c r="F60" s="71">
        <v>11</v>
      </c>
      <c r="G60" s="71">
        <v>14</v>
      </c>
      <c r="H60" s="71">
        <v>13</v>
      </c>
      <c r="I60" s="71">
        <v>9</v>
      </c>
      <c r="J60" s="71">
        <v>9</v>
      </c>
      <c r="K60" s="13">
        <v>6</v>
      </c>
      <c r="L60" s="13">
        <v>13</v>
      </c>
      <c r="M60" s="13">
        <v>14</v>
      </c>
      <c r="N60" s="13">
        <v>14</v>
      </c>
      <c r="O60" s="13">
        <v>14</v>
      </c>
      <c r="P60" s="71">
        <v>12</v>
      </c>
      <c r="Q60" s="71">
        <v>6</v>
      </c>
      <c r="R60" s="106">
        <v>7</v>
      </c>
      <c r="S60" s="294"/>
      <c r="T60" s="294"/>
      <c r="U60" s="278"/>
      <c r="V60" s="278"/>
      <c r="W60" s="278"/>
      <c r="X60" s="278"/>
      <c r="Y60" s="278"/>
      <c r="Z60" s="278"/>
      <c r="AA60" s="278"/>
      <c r="AB60" s="278"/>
      <c r="AC60" s="278"/>
      <c r="AD60" s="278"/>
      <c r="AE60" s="278"/>
      <c r="AF60" s="278"/>
      <c r="AG60" s="278"/>
      <c r="AH60" s="278"/>
      <c r="AJ60" s="283"/>
      <c r="AK60" s="283"/>
      <c r="AL60" s="283"/>
      <c r="AM60" s="283"/>
      <c r="AN60" s="283"/>
      <c r="AO60" s="283"/>
      <c r="AP60" s="283"/>
      <c r="AQ60" s="283"/>
      <c r="AR60" s="283"/>
      <c r="AS60" s="283"/>
      <c r="AT60" s="283"/>
      <c r="AU60" s="283"/>
      <c r="AV60" s="283"/>
      <c r="AW60" s="283"/>
      <c r="AX60" s="283"/>
      <c r="AY60" s="283"/>
      <c r="AZ60" s="283"/>
      <c r="BB60" s="277"/>
      <c r="BC60" s="277"/>
      <c r="BD60" s="277"/>
      <c r="BE60" s="277"/>
      <c r="BF60" s="277"/>
      <c r="BG60" s="277"/>
      <c r="BH60" s="277"/>
      <c r="BI60" s="277"/>
      <c r="BJ60" s="277"/>
      <c r="BK60" s="277"/>
      <c r="BL60" s="277"/>
      <c r="BM60" s="277"/>
      <c r="BN60" s="277"/>
      <c r="BO60" s="277"/>
      <c r="BP60" s="277"/>
      <c r="BQ60" s="277"/>
    </row>
    <row r="61" spans="1:69">
      <c r="A61" s="13" t="s">
        <v>105</v>
      </c>
      <c r="B61" s="71">
        <v>6</v>
      </c>
      <c r="C61" s="71">
        <v>4</v>
      </c>
      <c r="D61" s="71">
        <v>3</v>
      </c>
      <c r="E61" s="71">
        <v>3</v>
      </c>
      <c r="F61" s="71">
        <v>4</v>
      </c>
      <c r="G61" s="71">
        <v>6</v>
      </c>
      <c r="H61" s="71">
        <v>2</v>
      </c>
      <c r="I61" s="71">
        <v>1</v>
      </c>
      <c r="J61" s="71">
        <v>3</v>
      </c>
      <c r="K61" s="13">
        <v>1</v>
      </c>
      <c r="L61" s="13">
        <v>4</v>
      </c>
      <c r="M61" s="13">
        <v>2</v>
      </c>
      <c r="N61" s="13">
        <v>1</v>
      </c>
      <c r="O61" s="13">
        <v>4</v>
      </c>
      <c r="P61" s="71">
        <v>6</v>
      </c>
      <c r="Q61" s="71">
        <v>1</v>
      </c>
      <c r="R61" s="106">
        <v>0</v>
      </c>
      <c r="S61" s="294"/>
      <c r="T61" s="294"/>
      <c r="U61" s="278"/>
      <c r="V61" s="278"/>
      <c r="W61" s="278"/>
      <c r="X61" s="278"/>
      <c r="Y61" s="278"/>
      <c r="Z61" s="278"/>
      <c r="AA61" s="278"/>
      <c r="AB61" s="278"/>
      <c r="AC61" s="278"/>
      <c r="AD61" s="278"/>
      <c r="AE61" s="278"/>
      <c r="AF61" s="278"/>
      <c r="AG61" s="278"/>
      <c r="AH61" s="278"/>
      <c r="AJ61" s="283"/>
      <c r="AK61" s="283"/>
      <c r="AL61" s="283"/>
      <c r="AM61" s="283"/>
      <c r="AN61" s="283"/>
      <c r="AO61" s="283"/>
      <c r="AP61" s="283"/>
      <c r="AQ61" s="283"/>
      <c r="AR61" s="283"/>
      <c r="AS61" s="283"/>
      <c r="AT61" s="283"/>
      <c r="AU61" s="283"/>
      <c r="AV61" s="283"/>
      <c r="AW61" s="283"/>
      <c r="AX61" s="283"/>
      <c r="AY61" s="283"/>
      <c r="AZ61" s="283"/>
      <c r="BB61" s="277"/>
      <c r="BC61" s="277"/>
      <c r="BD61" s="277"/>
      <c r="BE61" s="277"/>
      <c r="BF61" s="277"/>
      <c r="BG61" s="277"/>
      <c r="BH61" s="277"/>
      <c r="BI61" s="277"/>
      <c r="BJ61" s="277"/>
      <c r="BK61" s="277"/>
      <c r="BL61" s="277"/>
      <c r="BM61" s="277"/>
      <c r="BN61" s="277"/>
      <c r="BO61" s="277"/>
      <c r="BP61" s="277"/>
      <c r="BQ61" s="277"/>
    </row>
    <row r="62" spans="1:69">
      <c r="A62" s="13" t="s">
        <v>106</v>
      </c>
      <c r="B62" s="71">
        <v>11</v>
      </c>
      <c r="C62" s="71">
        <v>5</v>
      </c>
      <c r="D62" s="71">
        <v>8</v>
      </c>
      <c r="E62" s="71">
        <v>7</v>
      </c>
      <c r="F62" s="71">
        <v>8</v>
      </c>
      <c r="G62" s="71">
        <v>4</v>
      </c>
      <c r="H62" s="71">
        <v>11</v>
      </c>
      <c r="I62" s="71">
        <v>8</v>
      </c>
      <c r="J62" s="71">
        <v>5</v>
      </c>
      <c r="K62" s="13">
        <v>3</v>
      </c>
      <c r="L62" s="13">
        <v>6</v>
      </c>
      <c r="M62" s="13">
        <v>12</v>
      </c>
      <c r="N62" s="13">
        <v>1</v>
      </c>
      <c r="O62" s="13">
        <v>3</v>
      </c>
      <c r="P62" s="71">
        <v>7</v>
      </c>
      <c r="Q62" s="71">
        <v>5</v>
      </c>
      <c r="R62" s="106">
        <v>4</v>
      </c>
      <c r="S62" s="294"/>
      <c r="T62" s="294"/>
      <c r="U62" s="278"/>
      <c r="V62" s="278"/>
      <c r="W62" s="278"/>
      <c r="X62" s="278"/>
      <c r="Y62" s="278"/>
      <c r="Z62" s="278"/>
      <c r="AA62" s="278"/>
      <c r="AB62" s="278"/>
      <c r="AC62" s="278"/>
      <c r="AD62" s="278"/>
      <c r="AE62" s="278"/>
      <c r="AF62" s="278"/>
      <c r="AG62" s="278"/>
      <c r="AH62" s="278"/>
      <c r="AJ62" s="283"/>
      <c r="AK62" s="283"/>
      <c r="AL62" s="283"/>
      <c r="AM62" s="283"/>
      <c r="AN62" s="283"/>
      <c r="AO62" s="283"/>
      <c r="AP62" s="283"/>
      <c r="AQ62" s="283"/>
      <c r="AR62" s="283"/>
      <c r="AS62" s="283"/>
      <c r="AT62" s="283"/>
      <c r="AU62" s="283"/>
      <c r="AV62" s="283"/>
      <c r="AW62" s="283"/>
      <c r="AX62" s="283"/>
      <c r="AY62" s="283"/>
      <c r="AZ62" s="283"/>
      <c r="BB62" s="277"/>
      <c r="BC62" s="277"/>
      <c r="BD62" s="277"/>
      <c r="BE62" s="277"/>
      <c r="BF62" s="277"/>
      <c r="BG62" s="277"/>
      <c r="BH62" s="277"/>
      <c r="BI62" s="277"/>
      <c r="BJ62" s="277"/>
      <c r="BK62" s="277"/>
      <c r="BL62" s="277"/>
      <c r="BM62" s="277"/>
      <c r="BN62" s="277"/>
      <c r="BO62" s="277"/>
      <c r="BP62" s="277"/>
      <c r="BQ62" s="277"/>
    </row>
    <row r="63" spans="1:69">
      <c r="A63" s="13" t="s">
        <v>107</v>
      </c>
      <c r="B63" s="71">
        <v>2</v>
      </c>
      <c r="C63" s="71">
        <v>3</v>
      </c>
      <c r="D63" s="71">
        <v>3</v>
      </c>
      <c r="E63" s="71">
        <v>2</v>
      </c>
      <c r="F63" s="71">
        <v>0</v>
      </c>
      <c r="G63" s="71">
        <v>1</v>
      </c>
      <c r="H63" s="71">
        <v>4</v>
      </c>
      <c r="I63" s="71">
        <v>3</v>
      </c>
      <c r="J63" s="71">
        <v>2</v>
      </c>
      <c r="K63" s="13">
        <v>1</v>
      </c>
      <c r="L63" s="13">
        <v>3</v>
      </c>
      <c r="M63" s="13">
        <v>3</v>
      </c>
      <c r="N63" s="13">
        <v>2</v>
      </c>
      <c r="O63" s="13">
        <v>2</v>
      </c>
      <c r="P63" s="71">
        <v>2</v>
      </c>
      <c r="Q63" s="71">
        <v>2</v>
      </c>
      <c r="R63" s="106">
        <v>2</v>
      </c>
      <c r="S63" s="294"/>
      <c r="T63" s="294"/>
      <c r="U63" s="278"/>
      <c r="V63" s="278"/>
      <c r="W63" s="278"/>
      <c r="X63" s="278"/>
      <c r="Y63" s="278"/>
      <c r="Z63" s="278"/>
      <c r="AA63" s="278"/>
      <c r="AB63" s="278"/>
      <c r="AC63" s="278"/>
      <c r="AD63" s="278"/>
      <c r="AE63" s="278"/>
      <c r="AF63" s="278"/>
      <c r="AG63" s="278"/>
      <c r="AH63" s="278"/>
      <c r="AJ63" s="283"/>
      <c r="AK63" s="283"/>
      <c r="AL63" s="283"/>
      <c r="AM63" s="283"/>
      <c r="AN63" s="283"/>
      <c r="AO63" s="283"/>
      <c r="AP63" s="283"/>
      <c r="AQ63" s="283"/>
      <c r="AR63" s="283"/>
      <c r="AS63" s="283"/>
      <c r="AT63" s="283"/>
      <c r="AU63" s="283"/>
      <c r="AV63" s="283"/>
      <c r="AW63" s="283"/>
      <c r="AX63" s="283"/>
      <c r="AY63" s="283"/>
      <c r="AZ63" s="283"/>
      <c r="BB63" s="277"/>
      <c r="BC63" s="277"/>
      <c r="BD63" s="277"/>
      <c r="BE63" s="277"/>
      <c r="BF63" s="277"/>
      <c r="BG63" s="277"/>
      <c r="BH63" s="277"/>
      <c r="BI63" s="277"/>
      <c r="BJ63" s="277"/>
      <c r="BK63" s="277"/>
      <c r="BL63" s="277"/>
      <c r="BM63" s="277"/>
      <c r="BN63" s="277"/>
      <c r="BO63" s="277"/>
      <c r="BP63" s="277"/>
      <c r="BQ63" s="277"/>
    </row>
    <row r="64" spans="1:69">
      <c r="A64" s="13" t="s">
        <v>108</v>
      </c>
      <c r="B64" s="71">
        <v>38</v>
      </c>
      <c r="C64" s="71">
        <v>32</v>
      </c>
      <c r="D64" s="71">
        <v>22</v>
      </c>
      <c r="E64" s="71">
        <v>30</v>
      </c>
      <c r="F64" s="71">
        <v>28</v>
      </c>
      <c r="G64" s="71">
        <v>23</v>
      </c>
      <c r="H64" s="71">
        <v>28</v>
      </c>
      <c r="I64" s="71">
        <v>20</v>
      </c>
      <c r="J64" s="71">
        <v>25</v>
      </c>
      <c r="K64" s="13">
        <v>20</v>
      </c>
      <c r="L64" s="13">
        <v>22</v>
      </c>
      <c r="M64" s="13">
        <v>27</v>
      </c>
      <c r="N64" s="13">
        <v>27</v>
      </c>
      <c r="O64" s="13">
        <v>26</v>
      </c>
      <c r="P64" s="71">
        <v>38</v>
      </c>
      <c r="Q64" s="71">
        <v>29</v>
      </c>
      <c r="R64" s="106">
        <v>24</v>
      </c>
      <c r="S64" s="294"/>
      <c r="T64" s="294"/>
      <c r="U64" s="278"/>
      <c r="V64" s="278"/>
      <c r="W64" s="278"/>
      <c r="X64" s="278"/>
      <c r="Y64" s="278"/>
      <c r="Z64" s="278"/>
      <c r="AA64" s="278"/>
      <c r="AB64" s="278"/>
      <c r="AC64" s="278"/>
      <c r="AD64" s="278"/>
      <c r="AE64" s="278"/>
      <c r="AF64" s="278"/>
      <c r="AG64" s="278"/>
      <c r="AH64" s="278"/>
      <c r="AJ64" s="283"/>
      <c r="AK64" s="283"/>
      <c r="AL64" s="283"/>
      <c r="AM64" s="283"/>
      <c r="AN64" s="283"/>
      <c r="AO64" s="283"/>
      <c r="AP64" s="283"/>
      <c r="AQ64" s="283"/>
      <c r="AR64" s="283"/>
      <c r="AS64" s="283"/>
      <c r="AT64" s="283"/>
      <c r="AU64" s="283"/>
      <c r="AV64" s="283"/>
      <c r="AW64" s="283"/>
      <c r="AX64" s="283"/>
      <c r="AY64" s="283"/>
      <c r="AZ64" s="283"/>
      <c r="BB64" s="277"/>
      <c r="BC64" s="277"/>
      <c r="BD64" s="277"/>
      <c r="BE64" s="277"/>
      <c r="BF64" s="277"/>
      <c r="BG64" s="277"/>
      <c r="BH64" s="277"/>
      <c r="BI64" s="277"/>
      <c r="BJ64" s="277"/>
      <c r="BK64" s="277"/>
      <c r="BL64" s="277"/>
      <c r="BM64" s="277"/>
      <c r="BN64" s="277"/>
      <c r="BO64" s="277"/>
      <c r="BP64" s="277"/>
      <c r="BQ64" s="277"/>
    </row>
    <row r="65" spans="1:69">
      <c r="A65" s="13" t="s">
        <v>109</v>
      </c>
      <c r="B65" s="71">
        <v>0</v>
      </c>
      <c r="C65" s="71">
        <v>2</v>
      </c>
      <c r="D65" s="71">
        <v>7</v>
      </c>
      <c r="E65" s="71">
        <v>3</v>
      </c>
      <c r="F65" s="71">
        <v>5</v>
      </c>
      <c r="G65" s="71">
        <v>3</v>
      </c>
      <c r="H65" s="71">
        <v>5</v>
      </c>
      <c r="I65" s="71">
        <v>2</v>
      </c>
      <c r="J65" s="71">
        <v>6</v>
      </c>
      <c r="K65" s="13">
        <v>6</v>
      </c>
      <c r="L65" s="13">
        <v>1</v>
      </c>
      <c r="M65" s="13">
        <v>1</v>
      </c>
      <c r="N65" s="13">
        <v>3</v>
      </c>
      <c r="O65" s="13">
        <v>6</v>
      </c>
      <c r="P65" s="71">
        <v>4</v>
      </c>
      <c r="Q65" s="71">
        <v>5</v>
      </c>
      <c r="R65" s="106">
        <v>1</v>
      </c>
      <c r="S65" s="294"/>
      <c r="T65" s="294"/>
      <c r="U65" s="278"/>
      <c r="V65" s="278"/>
      <c r="W65" s="278"/>
      <c r="X65" s="278"/>
      <c r="Y65" s="278"/>
      <c r="Z65" s="278"/>
      <c r="AA65" s="278"/>
      <c r="AB65" s="278"/>
      <c r="AC65" s="278"/>
      <c r="AD65" s="278"/>
      <c r="AE65" s="278"/>
      <c r="AF65" s="278"/>
      <c r="AG65" s="278"/>
      <c r="AH65" s="278"/>
      <c r="AJ65" s="283"/>
      <c r="AK65" s="283"/>
      <c r="AL65" s="283"/>
      <c r="AM65" s="283"/>
      <c r="AN65" s="283"/>
      <c r="AO65" s="283"/>
      <c r="AP65" s="283"/>
      <c r="AQ65" s="283"/>
      <c r="AR65" s="283"/>
      <c r="AS65" s="283"/>
      <c r="AT65" s="283"/>
      <c r="AU65" s="283"/>
      <c r="AV65" s="283"/>
      <c r="AW65" s="283"/>
      <c r="AX65" s="283"/>
      <c r="AY65" s="283"/>
      <c r="AZ65" s="283"/>
      <c r="BB65" s="277"/>
      <c r="BC65" s="277"/>
      <c r="BD65" s="277"/>
      <c r="BE65" s="277"/>
      <c r="BF65" s="277"/>
      <c r="BG65" s="277"/>
      <c r="BH65" s="277"/>
      <c r="BI65" s="277"/>
      <c r="BJ65" s="277"/>
      <c r="BK65" s="277"/>
      <c r="BL65" s="277"/>
      <c r="BM65" s="277"/>
      <c r="BN65" s="277"/>
      <c r="BO65" s="277"/>
      <c r="BP65" s="277"/>
      <c r="BQ65" s="277"/>
    </row>
    <row r="66" spans="1:69">
      <c r="A66" s="13" t="s">
        <v>110</v>
      </c>
      <c r="B66" s="71">
        <v>30</v>
      </c>
      <c r="C66" s="71">
        <v>11</v>
      </c>
      <c r="D66" s="71">
        <v>24</v>
      </c>
      <c r="E66" s="71">
        <v>21</v>
      </c>
      <c r="F66" s="71">
        <v>19</v>
      </c>
      <c r="G66" s="71">
        <v>16</v>
      </c>
      <c r="H66" s="71">
        <v>12</v>
      </c>
      <c r="I66" s="71">
        <v>21</v>
      </c>
      <c r="J66" s="71">
        <v>20</v>
      </c>
      <c r="K66" s="13">
        <v>17</v>
      </c>
      <c r="L66" s="13">
        <v>22</v>
      </c>
      <c r="M66" s="13">
        <v>12</v>
      </c>
      <c r="N66" s="13">
        <v>13</v>
      </c>
      <c r="O66" s="13">
        <v>10</v>
      </c>
      <c r="P66" s="71">
        <v>18</v>
      </c>
      <c r="Q66" s="71">
        <v>16</v>
      </c>
      <c r="R66" s="106">
        <v>15</v>
      </c>
      <c r="S66" s="294"/>
      <c r="T66" s="294"/>
      <c r="U66" s="278"/>
      <c r="V66" s="278"/>
      <c r="W66" s="278"/>
      <c r="X66" s="278"/>
      <c r="Y66" s="278"/>
      <c r="Z66" s="278"/>
      <c r="AA66" s="278"/>
      <c r="AB66" s="278"/>
      <c r="AC66" s="278"/>
      <c r="AD66" s="278"/>
      <c r="AE66" s="278"/>
      <c r="AF66" s="278"/>
      <c r="AG66" s="278"/>
      <c r="AH66" s="278"/>
      <c r="AJ66" s="283"/>
      <c r="AK66" s="283"/>
      <c r="AL66" s="283"/>
      <c r="AM66" s="283"/>
      <c r="AN66" s="283"/>
      <c r="AO66" s="283"/>
      <c r="AP66" s="283"/>
      <c r="AQ66" s="283"/>
      <c r="AR66" s="283"/>
      <c r="AS66" s="283"/>
      <c r="AT66" s="283"/>
      <c r="AU66" s="283"/>
      <c r="AV66" s="283"/>
      <c r="AW66" s="283"/>
      <c r="AX66" s="283"/>
      <c r="AY66" s="283"/>
      <c r="AZ66" s="283"/>
      <c r="BB66" s="277"/>
      <c r="BC66" s="277"/>
      <c r="BD66" s="277"/>
      <c r="BE66" s="277"/>
      <c r="BF66" s="277"/>
      <c r="BG66" s="277"/>
      <c r="BH66" s="277"/>
      <c r="BI66" s="277"/>
      <c r="BJ66" s="277"/>
      <c r="BK66" s="277"/>
      <c r="BL66" s="277"/>
      <c r="BM66" s="277"/>
      <c r="BN66" s="277"/>
      <c r="BO66" s="277"/>
      <c r="BP66" s="277"/>
      <c r="BQ66" s="277"/>
    </row>
    <row r="67" spans="1:69">
      <c r="A67" s="397" t="s">
        <v>69</v>
      </c>
      <c r="B67" s="34">
        <v>1</v>
      </c>
      <c r="C67" s="34">
        <v>2</v>
      </c>
      <c r="D67" s="34">
        <v>0</v>
      </c>
      <c r="E67" s="34">
        <v>0</v>
      </c>
      <c r="F67" s="34">
        <v>3</v>
      </c>
      <c r="G67" s="34">
        <v>2</v>
      </c>
      <c r="H67" s="34">
        <v>3</v>
      </c>
      <c r="I67" s="34">
        <v>3</v>
      </c>
      <c r="J67" s="34">
        <v>3</v>
      </c>
      <c r="K67" s="17">
        <v>1</v>
      </c>
      <c r="L67" s="17">
        <v>3</v>
      </c>
      <c r="M67" s="17">
        <v>1</v>
      </c>
      <c r="N67" s="17">
        <v>4</v>
      </c>
      <c r="O67" s="17">
        <v>2</v>
      </c>
      <c r="P67" s="34">
        <v>3</v>
      </c>
      <c r="Q67" s="34">
        <v>1</v>
      </c>
      <c r="R67" s="107">
        <v>1</v>
      </c>
      <c r="S67" s="294"/>
      <c r="T67" s="294"/>
      <c r="U67" s="278"/>
      <c r="V67" s="278"/>
      <c r="W67" s="278"/>
      <c r="X67" s="278"/>
      <c r="Y67" s="278"/>
      <c r="Z67" s="278"/>
      <c r="AA67" s="278"/>
      <c r="AB67" s="278"/>
      <c r="AC67" s="278"/>
      <c r="AD67" s="278"/>
      <c r="AE67" s="278"/>
      <c r="AF67" s="278"/>
      <c r="AG67" s="278"/>
      <c r="AH67" s="278"/>
      <c r="AJ67" s="283"/>
      <c r="AK67" s="283"/>
      <c r="AL67" s="283"/>
      <c r="AM67" s="283"/>
      <c r="AN67" s="283"/>
      <c r="AO67" s="283"/>
      <c r="AP67" s="283"/>
      <c r="AQ67" s="283"/>
      <c r="AR67" s="283"/>
      <c r="AS67" s="283"/>
      <c r="AT67" s="283"/>
      <c r="AU67" s="283"/>
      <c r="AV67" s="283"/>
      <c r="AW67" s="283"/>
      <c r="AX67" s="283"/>
      <c r="AY67" s="283"/>
      <c r="AZ67" s="283"/>
      <c r="BB67" s="277"/>
      <c r="BC67" s="277"/>
      <c r="BD67" s="277"/>
      <c r="BE67" s="277"/>
      <c r="BF67" s="277"/>
      <c r="BG67" s="277"/>
      <c r="BH67" s="277"/>
      <c r="BI67" s="277"/>
      <c r="BJ67" s="277"/>
      <c r="BK67" s="277"/>
      <c r="BL67" s="277"/>
      <c r="BM67" s="277"/>
      <c r="BN67" s="277"/>
      <c r="BO67" s="277"/>
      <c r="BP67" s="277"/>
      <c r="BQ67" s="277"/>
    </row>
    <row r="68" spans="1:69">
      <c r="A68" s="13"/>
      <c r="B68" s="13"/>
      <c r="C68" s="13"/>
      <c r="D68" s="13"/>
      <c r="E68" s="13"/>
      <c r="F68" s="13"/>
      <c r="G68" s="13"/>
      <c r="H68" s="13"/>
      <c r="I68" s="13"/>
      <c r="J68" s="13"/>
      <c r="K68" s="13"/>
      <c r="L68" s="13"/>
      <c r="M68" s="13"/>
      <c r="N68" s="13"/>
      <c r="O68" s="13"/>
      <c r="P68" s="13"/>
      <c r="Q68" s="13"/>
      <c r="R68" s="68"/>
      <c r="S68" s="428"/>
      <c r="T68" s="428"/>
    </row>
    <row r="69" spans="1:69">
      <c r="S69" s="428"/>
      <c r="T69" s="428"/>
    </row>
    <row r="70" spans="1:69" ht="24" customHeight="1">
      <c r="A70" s="626" t="str">
        <f>Contents!E15</f>
        <v xml:space="preserve">Table 11: Infant death rate, by sex, ethnic group, maternal age group, deprivation quintile of residence, gestational age, birthweight and district health board, 1996−2012
</v>
      </c>
      <c r="B70" s="626"/>
      <c r="C70" s="626"/>
      <c r="D70" s="626"/>
      <c r="E70" s="626"/>
      <c r="F70" s="626"/>
      <c r="G70" s="626"/>
      <c r="H70" s="626"/>
      <c r="I70" s="626"/>
      <c r="J70" s="626"/>
      <c r="K70" s="626"/>
      <c r="L70" s="626"/>
      <c r="M70" s="626"/>
      <c r="N70" s="626"/>
      <c r="O70" s="626"/>
      <c r="P70" s="626"/>
      <c r="Q70" s="626"/>
      <c r="R70" s="626"/>
      <c r="S70" s="428"/>
      <c r="T70" s="428"/>
      <c r="AI70" s="279"/>
      <c r="AJ70" s="280"/>
      <c r="AK70" s="280"/>
      <c r="AL70" s="280"/>
      <c r="AM70" s="280"/>
      <c r="AN70" s="280"/>
      <c r="AO70" s="280"/>
      <c r="AP70" s="280"/>
      <c r="AQ70" s="280"/>
      <c r="AR70" s="280"/>
      <c r="AS70" s="280"/>
      <c r="AT70" s="280"/>
      <c r="AU70" s="280"/>
      <c r="AV70" s="280"/>
      <c r="AW70" s="280"/>
      <c r="AX70" s="280"/>
      <c r="AY70" s="280"/>
    </row>
    <row r="71" spans="1:69">
      <c r="A71" s="11" t="s">
        <v>74</v>
      </c>
      <c r="B71" s="9">
        <v>1996</v>
      </c>
      <c r="C71" s="9">
        <v>1997</v>
      </c>
      <c r="D71" s="181" t="s">
        <v>354</v>
      </c>
      <c r="E71" s="9">
        <v>1999</v>
      </c>
      <c r="F71" s="9">
        <v>2000</v>
      </c>
      <c r="G71" s="9">
        <v>2001</v>
      </c>
      <c r="H71" s="9">
        <v>2002</v>
      </c>
      <c r="I71" s="9">
        <v>2003</v>
      </c>
      <c r="J71" s="9">
        <v>2004</v>
      </c>
      <c r="K71" s="9">
        <v>2005</v>
      </c>
      <c r="L71" s="9">
        <v>2006</v>
      </c>
      <c r="M71" s="9">
        <v>2007</v>
      </c>
      <c r="N71" s="9">
        <v>2008</v>
      </c>
      <c r="O71" s="9">
        <v>2009</v>
      </c>
      <c r="P71" s="9">
        <v>2010</v>
      </c>
      <c r="Q71" s="9">
        <v>2011</v>
      </c>
      <c r="R71" s="410">
        <v>2012</v>
      </c>
      <c r="S71" s="428"/>
      <c r="T71" s="428"/>
    </row>
    <row r="72" spans="1:69">
      <c r="A72" s="16" t="s">
        <v>117</v>
      </c>
      <c r="B72" s="16"/>
      <c r="C72" s="16"/>
      <c r="D72" s="170"/>
      <c r="E72" s="16"/>
      <c r="F72" s="16"/>
      <c r="G72" s="16"/>
      <c r="H72" s="16"/>
      <c r="I72" s="16"/>
      <c r="J72" s="16"/>
      <c r="K72" s="16"/>
      <c r="L72" s="16"/>
      <c r="M72" s="16"/>
      <c r="N72" s="16"/>
      <c r="O72" s="16"/>
      <c r="P72" s="16"/>
      <c r="Q72" s="16"/>
      <c r="R72" s="170"/>
      <c r="S72" s="428"/>
      <c r="T72" s="428"/>
    </row>
    <row r="73" spans="1:69">
      <c r="A73" s="3" t="s">
        <v>48</v>
      </c>
      <c r="B73" s="8">
        <v>7.2605077132012399</v>
      </c>
      <c r="C73" s="8">
        <v>6.7897599334880656</v>
      </c>
      <c r="D73" s="60">
        <v>5.3521321924689085</v>
      </c>
      <c r="E73" s="8">
        <v>5.8166872746904437</v>
      </c>
      <c r="F73" s="8">
        <v>6.2989086570516193</v>
      </c>
      <c r="G73" s="8">
        <v>5.6025896414342631</v>
      </c>
      <c r="H73" s="8">
        <v>6.1817848298633402</v>
      </c>
      <c r="I73" s="8">
        <v>5.373303167420814</v>
      </c>
      <c r="J73" s="8">
        <v>5.9090986495921536</v>
      </c>
      <c r="K73" s="8">
        <v>5.006215199141792</v>
      </c>
      <c r="L73" s="8">
        <v>5.1099976772737827</v>
      </c>
      <c r="M73" s="8">
        <v>4.7910812180402642</v>
      </c>
      <c r="N73" s="8">
        <v>4.959208975555998</v>
      </c>
      <c r="O73" s="8">
        <v>5.2461088725606384</v>
      </c>
      <c r="P73" s="8">
        <v>5.5487720057497025</v>
      </c>
      <c r="Q73" s="8">
        <v>5.1950976292340849</v>
      </c>
      <c r="R73" s="433">
        <v>4.7392600951076007</v>
      </c>
      <c r="S73" s="187"/>
      <c r="T73" s="433"/>
      <c r="U73" s="547"/>
      <c r="V73" s="547"/>
      <c r="W73" s="187"/>
      <c r="X73" s="187"/>
      <c r="Y73" s="547"/>
      <c r="Z73" s="547"/>
      <c r="AA73" s="547"/>
      <c r="AB73" s="547"/>
      <c r="AC73" s="547"/>
      <c r="AD73" s="547"/>
      <c r="AE73" s="547"/>
      <c r="AF73" s="547"/>
      <c r="AG73" s="547"/>
      <c r="AH73" s="547"/>
      <c r="AI73" s="547"/>
      <c r="AJ73" s="187"/>
      <c r="AK73" s="187"/>
      <c r="AL73" s="187"/>
      <c r="AM73" s="187"/>
      <c r="AN73" s="187"/>
      <c r="AO73" s="187"/>
      <c r="AP73" s="187"/>
      <c r="AQ73" s="187"/>
      <c r="AR73" s="187"/>
      <c r="AS73" s="187"/>
      <c r="AT73" s="187"/>
      <c r="AU73" s="187"/>
      <c r="AV73" s="187"/>
      <c r="AW73" s="187"/>
      <c r="AX73" s="187"/>
      <c r="AY73" s="187"/>
    </row>
    <row r="74" spans="1:69">
      <c r="A74" s="16" t="s">
        <v>75</v>
      </c>
      <c r="B74" s="16"/>
      <c r="C74" s="16"/>
      <c r="D74" s="170"/>
      <c r="E74" s="16"/>
      <c r="F74" s="16"/>
      <c r="G74" s="16"/>
      <c r="H74" s="16"/>
      <c r="I74" s="16"/>
      <c r="J74" s="16"/>
      <c r="K74" s="16"/>
      <c r="L74" s="16"/>
      <c r="M74" s="16"/>
      <c r="N74" s="16"/>
      <c r="O74" s="16"/>
      <c r="P74" s="16"/>
      <c r="Q74" s="16"/>
      <c r="R74" s="170"/>
      <c r="S74" s="547"/>
      <c r="T74" s="187"/>
      <c r="U74" s="547"/>
      <c r="V74" s="574"/>
      <c r="W74" s="187"/>
      <c r="X74" s="187"/>
      <c r="Y74" s="547"/>
      <c r="Z74" s="547"/>
      <c r="AA74" s="547"/>
      <c r="AB74" s="547"/>
      <c r="AC74" s="547"/>
      <c r="AD74" s="547"/>
      <c r="AE74" s="547"/>
      <c r="AF74" s="547"/>
      <c r="AG74" s="547"/>
      <c r="AH74" s="547"/>
      <c r="AI74" s="547"/>
      <c r="AJ74" s="187"/>
      <c r="AK74" s="187"/>
      <c r="AL74" s="187"/>
      <c r="AM74" s="187"/>
      <c r="AN74" s="187"/>
      <c r="AO74" s="187"/>
      <c r="AP74" s="187"/>
      <c r="AQ74" s="187"/>
      <c r="AR74" s="187"/>
      <c r="AS74" s="187"/>
      <c r="AT74" s="187"/>
      <c r="AU74" s="187"/>
      <c r="AV74" s="187"/>
      <c r="AW74" s="187"/>
      <c r="AX74" s="187"/>
      <c r="AY74" s="187"/>
    </row>
    <row r="75" spans="1:69">
      <c r="A75" s="13" t="s">
        <v>76</v>
      </c>
      <c r="B75" s="18">
        <v>7.7498392500592237</v>
      </c>
      <c r="C75" s="18">
        <v>7.4254907944257962</v>
      </c>
      <c r="D75" s="70">
        <v>6.4422066253009183</v>
      </c>
      <c r="E75" s="18">
        <v>6.6730219256434706</v>
      </c>
      <c r="F75" s="18">
        <v>6.9162890531838785</v>
      </c>
      <c r="G75" s="18">
        <v>6.4391951006124239</v>
      </c>
      <c r="H75" s="18">
        <v>6.4337574581266628</v>
      </c>
      <c r="I75" s="18">
        <v>6.1617900172117039</v>
      </c>
      <c r="J75" s="18">
        <v>6.0150875677112765</v>
      </c>
      <c r="K75" s="18">
        <v>5.8203345860910636</v>
      </c>
      <c r="L75" s="18">
        <v>5.712801869644248</v>
      </c>
      <c r="M75" s="18">
        <v>5.1833536894158296</v>
      </c>
      <c r="N75" s="18">
        <v>5.8592588186306589</v>
      </c>
      <c r="O75" s="18">
        <v>5.6031032571885966</v>
      </c>
      <c r="P75" s="18">
        <v>6.2426843542723374</v>
      </c>
      <c r="Q75" s="18">
        <v>5.6750485984824728</v>
      </c>
      <c r="R75" s="108">
        <v>5.1738280017666725</v>
      </c>
      <c r="S75" s="187"/>
      <c r="T75" s="547"/>
      <c r="U75" s="547"/>
      <c r="V75" s="547"/>
      <c r="W75" s="547"/>
      <c r="X75" s="547"/>
      <c r="Y75" s="547"/>
      <c r="Z75" s="547"/>
      <c r="AA75" s="547"/>
      <c r="AB75" s="547"/>
      <c r="AC75" s="547"/>
      <c r="AD75" s="547"/>
      <c r="AE75" s="547"/>
      <c r="AF75" s="547"/>
      <c r="AG75" s="547"/>
      <c r="AH75" s="547"/>
      <c r="AI75" s="547"/>
      <c r="AJ75" s="187"/>
      <c r="AK75" s="187"/>
      <c r="AL75" s="187"/>
      <c r="AM75" s="187"/>
      <c r="AN75" s="187"/>
      <c r="AO75" s="187"/>
      <c r="AP75" s="187"/>
      <c r="AQ75" s="187"/>
      <c r="AR75" s="187"/>
      <c r="AS75" s="187"/>
      <c r="AT75" s="187"/>
      <c r="AU75" s="187"/>
      <c r="AV75" s="187"/>
      <c r="AW75" s="187"/>
      <c r="AX75" s="187"/>
      <c r="AY75" s="187"/>
    </row>
    <row r="76" spans="1:69">
      <c r="A76" s="13" t="s">
        <v>77</v>
      </c>
      <c r="B76" s="18">
        <v>6.7419759727452035</v>
      </c>
      <c r="C76" s="18">
        <v>6.1258454020749973</v>
      </c>
      <c r="D76" s="70">
        <v>4.2137318083637263</v>
      </c>
      <c r="E76" s="18">
        <v>4.9199614959535101</v>
      </c>
      <c r="F76" s="18">
        <v>5.6433816879499332</v>
      </c>
      <c r="G76" s="18">
        <v>4.7379652066982532</v>
      </c>
      <c r="H76" s="18">
        <v>5.8816918293185472</v>
      </c>
      <c r="I76" s="18">
        <v>4.5411610840659735</v>
      </c>
      <c r="J76" s="18">
        <v>5.7977088572226885</v>
      </c>
      <c r="K76" s="18">
        <v>4.1521284019539433</v>
      </c>
      <c r="L76" s="18">
        <v>4.4797393606190177</v>
      </c>
      <c r="M76" s="18">
        <v>4.3737322515212984</v>
      </c>
      <c r="N76" s="18">
        <v>4.0049194285894485</v>
      </c>
      <c r="O76" s="18">
        <v>4.8696555530305492</v>
      </c>
      <c r="P76" s="18">
        <v>4.8119821542383683</v>
      </c>
      <c r="Q76" s="18">
        <v>4.6895640686922055</v>
      </c>
      <c r="R76" s="108">
        <v>4.2851962949533577</v>
      </c>
      <c r="S76" s="187"/>
      <c r="T76" s="547"/>
      <c r="U76" s="547"/>
      <c r="V76" s="547"/>
      <c r="W76" s="547"/>
      <c r="X76" s="547"/>
      <c r="Y76" s="547"/>
      <c r="Z76" s="547"/>
      <c r="AA76" s="547"/>
      <c r="AB76" s="547"/>
      <c r="AC76" s="547"/>
      <c r="AD76" s="547"/>
      <c r="AE76" s="547"/>
      <c r="AF76" s="547"/>
      <c r="AG76" s="547"/>
      <c r="AH76" s="547"/>
      <c r="AI76" s="547"/>
      <c r="AJ76" s="187"/>
      <c r="AK76" s="187"/>
      <c r="AL76" s="187"/>
      <c r="AM76" s="187"/>
      <c r="AN76" s="187"/>
      <c r="AO76" s="187"/>
      <c r="AP76" s="187"/>
      <c r="AQ76" s="187"/>
      <c r="AR76" s="187"/>
      <c r="AS76" s="187"/>
      <c r="AT76" s="187"/>
      <c r="AU76" s="187"/>
      <c r="AV76" s="187"/>
      <c r="AW76" s="187"/>
      <c r="AX76" s="187"/>
      <c r="AY76" s="187"/>
    </row>
    <row r="77" spans="1:69">
      <c r="A77" s="16" t="s">
        <v>79</v>
      </c>
      <c r="B77" s="16"/>
      <c r="C77" s="16"/>
      <c r="D77" s="170"/>
      <c r="E77" s="16"/>
      <c r="F77" s="16"/>
      <c r="G77" s="16"/>
      <c r="H77" s="16"/>
      <c r="I77" s="16"/>
      <c r="J77" s="16"/>
      <c r="K77" s="16"/>
      <c r="L77" s="16"/>
      <c r="M77" s="16"/>
      <c r="N77" s="16"/>
      <c r="O77" s="16"/>
      <c r="P77" s="16"/>
      <c r="Q77" s="16"/>
      <c r="R77" s="170"/>
      <c r="S77" s="547"/>
      <c r="T77" s="547"/>
      <c r="U77" s="547"/>
      <c r="V77" s="547"/>
      <c r="W77" s="547"/>
      <c r="X77" s="547"/>
      <c r="Y77" s="547"/>
      <c r="Z77" s="547"/>
      <c r="AA77" s="547"/>
      <c r="AB77" s="547"/>
      <c r="AC77" s="547"/>
      <c r="AD77" s="547"/>
      <c r="AE77" s="547"/>
      <c r="AF77" s="547"/>
      <c r="AG77" s="547"/>
      <c r="AH77" s="547"/>
      <c r="AI77" s="547"/>
      <c r="AJ77" s="187"/>
      <c r="AK77" s="187"/>
      <c r="AL77" s="187"/>
      <c r="AM77" s="187"/>
      <c r="AN77" s="187"/>
      <c r="AO77" s="187"/>
      <c r="AP77" s="187"/>
      <c r="AQ77" s="187"/>
      <c r="AR77" s="187"/>
      <c r="AS77" s="187"/>
      <c r="AT77" s="187"/>
      <c r="AU77" s="187"/>
      <c r="AV77" s="187"/>
      <c r="AW77" s="187"/>
      <c r="AX77" s="187"/>
      <c r="AY77" s="187"/>
    </row>
    <row r="78" spans="1:69">
      <c r="A78" s="13" t="s">
        <v>80</v>
      </c>
      <c r="B78" s="18">
        <v>11.492099181812504</v>
      </c>
      <c r="C78" s="18">
        <v>10.730271629161813</v>
      </c>
      <c r="D78" s="70">
        <v>7.2352688699491079</v>
      </c>
      <c r="E78" s="18">
        <v>8.7352592500155986</v>
      </c>
      <c r="F78" s="18">
        <v>8.5082246171298923</v>
      </c>
      <c r="G78" s="18">
        <v>8.5701682525678997</v>
      </c>
      <c r="H78" s="18">
        <v>8.8560885608856079</v>
      </c>
      <c r="I78" s="18">
        <v>7.5245504399948988</v>
      </c>
      <c r="J78" s="18">
        <v>7.4455205811138017</v>
      </c>
      <c r="K78" s="18">
        <v>6.7043048694424847</v>
      </c>
      <c r="L78" s="18">
        <v>7.2483969891274045</v>
      </c>
      <c r="M78" s="18">
        <v>6.5156686317095867</v>
      </c>
      <c r="N78" s="18">
        <v>6.9401603948180135</v>
      </c>
      <c r="O78" s="18">
        <v>7.4174336762317274</v>
      </c>
      <c r="P78" s="18">
        <v>6.9867146562218814</v>
      </c>
      <c r="Q78" s="18">
        <v>7.7076633026505483</v>
      </c>
      <c r="R78" s="108">
        <v>5.7388009806106535</v>
      </c>
      <c r="S78" s="187"/>
      <c r="T78" s="547"/>
      <c r="U78" s="547"/>
      <c r="V78" s="547"/>
      <c r="W78" s="547"/>
      <c r="X78" s="547"/>
      <c r="Y78" s="547"/>
      <c r="Z78" s="547"/>
      <c r="AA78" s="547"/>
      <c r="AB78" s="547"/>
      <c r="AC78" s="547"/>
      <c r="AD78" s="547"/>
      <c r="AE78" s="547"/>
      <c r="AF78" s="547"/>
      <c r="AG78" s="547"/>
      <c r="AH78" s="547"/>
      <c r="AI78" s="547"/>
      <c r="AJ78" s="187"/>
      <c r="AK78" s="187"/>
      <c r="AL78" s="187"/>
      <c r="AM78" s="187"/>
      <c r="AN78" s="187"/>
      <c r="AO78" s="187"/>
      <c r="AP78" s="187"/>
      <c r="AQ78" s="187"/>
      <c r="AR78" s="187"/>
      <c r="AS78" s="187"/>
      <c r="AT78" s="187"/>
      <c r="AU78" s="187"/>
      <c r="AV78" s="187"/>
      <c r="AW78" s="187"/>
      <c r="AX78" s="187"/>
      <c r="AY78" s="187"/>
    </row>
    <row r="79" spans="1:69">
      <c r="A79" s="13" t="s">
        <v>403</v>
      </c>
      <c r="B79" s="18">
        <v>7.1603213412504365</v>
      </c>
      <c r="C79" s="18">
        <v>8.7780898876404496</v>
      </c>
      <c r="D79" s="70">
        <v>7.5491573033707864</v>
      </c>
      <c r="E79" s="18">
        <v>6.4277679575767319</v>
      </c>
      <c r="F79" s="18">
        <v>10.245568385103269</v>
      </c>
      <c r="G79" s="18">
        <v>6.677524429967427</v>
      </c>
      <c r="H79" s="18">
        <v>7.6961686464781662</v>
      </c>
      <c r="I79" s="18">
        <v>6.6710055320533685</v>
      </c>
      <c r="J79" s="18">
        <v>8.6682427107959032</v>
      </c>
      <c r="K79" s="18">
        <v>6.8932350112215452</v>
      </c>
      <c r="L79" s="18">
        <v>6.3982521847690386</v>
      </c>
      <c r="M79" s="18">
        <v>6.4239828693790146</v>
      </c>
      <c r="N79" s="18">
        <v>5.9548538983520283</v>
      </c>
      <c r="O79" s="18">
        <v>6.0359348680516565</v>
      </c>
      <c r="P79" s="18">
        <v>7.9878804572372957</v>
      </c>
      <c r="Q79" s="18">
        <v>6.4416748354572189</v>
      </c>
      <c r="R79" s="108">
        <v>6.9015097052480234</v>
      </c>
      <c r="S79" s="187"/>
      <c r="T79" s="547"/>
      <c r="U79" s="547"/>
      <c r="V79" s="547"/>
      <c r="W79" s="547"/>
      <c r="X79" s="547"/>
      <c r="Y79" s="547"/>
      <c r="Z79" s="547"/>
      <c r="AA79" s="547"/>
      <c r="AB79" s="547"/>
      <c r="AC79" s="547"/>
      <c r="AD79" s="547"/>
      <c r="AE79" s="547"/>
      <c r="AF79" s="547"/>
      <c r="AG79" s="547"/>
      <c r="AH79" s="547"/>
      <c r="AI79" s="547"/>
      <c r="AJ79" s="187"/>
      <c r="AK79" s="187"/>
      <c r="AL79" s="187"/>
      <c r="AM79" s="187"/>
      <c r="AN79" s="187"/>
      <c r="AO79" s="187"/>
      <c r="AP79" s="187"/>
      <c r="AQ79" s="187"/>
      <c r="AR79" s="187"/>
      <c r="AS79" s="187"/>
      <c r="AT79" s="187"/>
      <c r="AU79" s="187"/>
      <c r="AV79" s="187"/>
      <c r="AW79" s="187"/>
      <c r="AX79" s="187"/>
      <c r="AY79" s="187"/>
    </row>
    <row r="80" spans="1:69" s="531" customFormat="1">
      <c r="A80" s="532" t="s">
        <v>551</v>
      </c>
      <c r="B80" s="70">
        <v>4.4195639363582799</v>
      </c>
      <c r="C80" s="70">
        <v>3.9452919516044185</v>
      </c>
      <c r="D80" s="70">
        <v>2.8932140978432401</v>
      </c>
      <c r="E80" s="70">
        <v>3.7688442211055273</v>
      </c>
      <c r="F80" s="70">
        <v>2.6054002842254853</v>
      </c>
      <c r="G80" s="70">
        <v>3.7119524870081659</v>
      </c>
      <c r="H80" s="70">
        <v>3.4790171776473144</v>
      </c>
      <c r="I80" s="70">
        <v>4.4035994639096305</v>
      </c>
      <c r="J80" s="70">
        <v>4.427129449265097</v>
      </c>
      <c r="K80" s="70">
        <v>3.6396724294813469</v>
      </c>
      <c r="L80" s="70">
        <v>3.8968268695490815</v>
      </c>
      <c r="M80" s="70">
        <v>1.8791105543376136</v>
      </c>
      <c r="N80" s="70">
        <v>2.7451578465761783</v>
      </c>
      <c r="O80" s="70">
        <v>3.4008576075706047</v>
      </c>
      <c r="P80" s="70">
        <v>3.086833982015837</v>
      </c>
      <c r="Q80" s="70">
        <v>3.0597312757749102</v>
      </c>
      <c r="R80" s="108">
        <v>2.9025891094856613</v>
      </c>
      <c r="S80" s="187"/>
      <c r="T80" s="547"/>
      <c r="U80" s="547"/>
      <c r="V80" s="547"/>
      <c r="W80" s="547"/>
      <c r="X80" s="547"/>
      <c r="Y80" s="547"/>
      <c r="Z80" s="547"/>
      <c r="AA80" s="547"/>
      <c r="AB80" s="547"/>
      <c r="AC80" s="547"/>
      <c r="AD80" s="547"/>
      <c r="AE80" s="547"/>
      <c r="AF80" s="547"/>
      <c r="AG80" s="547"/>
      <c r="AH80" s="547"/>
      <c r="AI80" s="547"/>
      <c r="AJ80" s="187"/>
      <c r="AK80" s="187"/>
      <c r="AL80" s="187"/>
      <c r="AM80" s="187"/>
      <c r="AN80" s="187"/>
      <c r="AO80" s="187"/>
      <c r="AP80" s="187"/>
      <c r="AQ80" s="187"/>
      <c r="AR80" s="187"/>
      <c r="AS80" s="187"/>
      <c r="AT80" s="187"/>
      <c r="AU80" s="187"/>
      <c r="AV80" s="187"/>
      <c r="AW80" s="187"/>
      <c r="AX80" s="187"/>
      <c r="AY80" s="187"/>
    </row>
    <row r="81" spans="1:51">
      <c r="A81" s="532" t="s">
        <v>552</v>
      </c>
      <c r="B81" s="18">
        <v>5.4793672414326844</v>
      </c>
      <c r="C81" s="70">
        <v>4.7608607135026784</v>
      </c>
      <c r="D81" s="70">
        <v>4.2910389325649136</v>
      </c>
      <c r="E81" s="70">
        <v>4.4564137090827485</v>
      </c>
      <c r="F81" s="70">
        <v>4.8770971517752635</v>
      </c>
      <c r="G81" s="70">
        <v>4.0763571286538083</v>
      </c>
      <c r="H81" s="70">
        <v>4.9252600399531588</v>
      </c>
      <c r="I81" s="70">
        <v>4.1320914479254869</v>
      </c>
      <c r="J81" s="70">
        <v>4.766475786965013</v>
      </c>
      <c r="K81" s="70">
        <v>3.9013004334778261</v>
      </c>
      <c r="L81" s="70">
        <v>3.7980485888284985</v>
      </c>
      <c r="M81" s="70">
        <v>3.9824648061249697</v>
      </c>
      <c r="N81" s="70">
        <v>3.9871663084446936</v>
      </c>
      <c r="O81" s="70">
        <v>4.1709777547853086</v>
      </c>
      <c r="P81" s="70">
        <v>4.6954396346562035</v>
      </c>
      <c r="Q81" s="70">
        <v>3.9006851638287769</v>
      </c>
      <c r="R81" s="108">
        <v>4.1375924822048464</v>
      </c>
      <c r="S81" s="187"/>
      <c r="T81" s="547"/>
      <c r="U81" s="547"/>
      <c r="V81" s="547"/>
      <c r="W81" s="547"/>
      <c r="X81" s="547"/>
      <c r="Y81" s="547"/>
      <c r="Z81" s="547"/>
      <c r="AA81" s="547"/>
      <c r="AB81" s="547"/>
      <c r="AC81" s="547"/>
      <c r="AD81" s="547"/>
      <c r="AE81" s="547"/>
      <c r="AF81" s="547"/>
      <c r="AG81" s="547"/>
      <c r="AH81" s="547"/>
      <c r="AI81" s="547"/>
      <c r="AJ81" s="187"/>
      <c r="AK81" s="187"/>
      <c r="AL81" s="187"/>
      <c r="AM81" s="187"/>
      <c r="AN81" s="187"/>
      <c r="AO81" s="187"/>
      <c r="AP81" s="187"/>
      <c r="AQ81" s="187"/>
      <c r="AR81" s="187"/>
      <c r="AS81" s="187"/>
      <c r="AT81" s="187"/>
      <c r="AU81" s="187"/>
      <c r="AV81" s="187"/>
      <c r="AW81" s="187"/>
      <c r="AX81" s="187"/>
      <c r="AY81" s="187"/>
    </row>
    <row r="82" spans="1:51">
      <c r="A82" s="69" t="s">
        <v>187</v>
      </c>
      <c r="B82" s="16"/>
      <c r="C82" s="16"/>
      <c r="D82" s="170"/>
      <c r="E82" s="16"/>
      <c r="F82" s="16"/>
      <c r="G82" s="16"/>
      <c r="H82" s="16"/>
      <c r="I82" s="16"/>
      <c r="J82" s="16"/>
      <c r="K82" s="16"/>
      <c r="L82" s="16"/>
      <c r="M82" s="16"/>
      <c r="N82" s="16"/>
      <c r="O82" s="16"/>
      <c r="P82" s="16"/>
      <c r="Q82" s="16"/>
      <c r="R82" s="170"/>
      <c r="S82" s="547"/>
      <c r="T82" s="547"/>
      <c r="U82" s="547"/>
      <c r="V82" s="547"/>
      <c r="W82" s="547"/>
      <c r="X82" s="547"/>
      <c r="Y82" s="547"/>
      <c r="Z82" s="547"/>
      <c r="AA82" s="547"/>
      <c r="AB82" s="547"/>
      <c r="AC82" s="547"/>
      <c r="AD82" s="547"/>
      <c r="AE82" s="547"/>
      <c r="AF82" s="547"/>
      <c r="AG82" s="547"/>
      <c r="AH82" s="547"/>
      <c r="AI82" s="547"/>
      <c r="AJ82" s="187"/>
      <c r="AK82" s="187"/>
      <c r="AL82" s="187"/>
      <c r="AM82" s="187"/>
      <c r="AN82" s="187"/>
      <c r="AO82" s="187"/>
      <c r="AP82" s="187"/>
      <c r="AQ82" s="187"/>
      <c r="AR82" s="187"/>
      <c r="AS82" s="187"/>
      <c r="AT82" s="187"/>
      <c r="AU82" s="187"/>
      <c r="AV82" s="187"/>
      <c r="AW82" s="187"/>
      <c r="AX82" s="187"/>
      <c r="AY82" s="187"/>
    </row>
    <row r="83" spans="1:51">
      <c r="A83" s="13" t="s">
        <v>82</v>
      </c>
      <c r="B83" s="18">
        <v>10.652765185856754</v>
      </c>
      <c r="C83" s="18">
        <v>10.674540086304793</v>
      </c>
      <c r="D83" s="70">
        <v>7.7220077220077226</v>
      </c>
      <c r="E83" s="18">
        <v>11.571097968629466</v>
      </c>
      <c r="F83" s="18">
        <v>10.724561862411718</v>
      </c>
      <c r="G83" s="18">
        <v>12.688342585249801</v>
      </c>
      <c r="H83" s="18">
        <v>10.448171569975253</v>
      </c>
      <c r="I83" s="18">
        <v>7.6416337285902509</v>
      </c>
      <c r="J83" s="18">
        <v>10.500610500610501</v>
      </c>
      <c r="K83" s="18">
        <v>10.600706713780919</v>
      </c>
      <c r="L83" s="18">
        <v>9.8765432098765427</v>
      </c>
      <c r="M83" s="18">
        <v>7.919223916056227</v>
      </c>
      <c r="N83" s="18">
        <v>9.6045197740112993</v>
      </c>
      <c r="O83" s="18">
        <v>11.193241816261878</v>
      </c>
      <c r="P83" s="18">
        <v>10</v>
      </c>
      <c r="Q83" s="18">
        <v>10.332103321033211</v>
      </c>
      <c r="R83" s="108">
        <v>8.5029631538263342</v>
      </c>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row>
    <row r="84" spans="1:51">
      <c r="A84" s="13" t="s">
        <v>83</v>
      </c>
      <c r="B84" s="18">
        <v>10.247875974424105</v>
      </c>
      <c r="C84" s="18">
        <v>9.1387427305455553</v>
      </c>
      <c r="D84" s="70">
        <v>7.5694636758054097</v>
      </c>
      <c r="E84" s="18">
        <v>8.2423038728897726</v>
      </c>
      <c r="F84" s="18">
        <v>8.8557914863640939</v>
      </c>
      <c r="G84" s="18">
        <v>7.0229007633587788</v>
      </c>
      <c r="H84" s="18">
        <v>8.3538609831851769</v>
      </c>
      <c r="I84" s="18">
        <v>8.2739840804356923</v>
      </c>
      <c r="J84" s="18">
        <v>7.0915000492465285</v>
      </c>
      <c r="K84" s="18">
        <v>5.9868289762522453</v>
      </c>
      <c r="L84" s="18">
        <v>6.3867756175448482</v>
      </c>
      <c r="M84" s="18">
        <v>6.4781581020747616</v>
      </c>
      <c r="N84" s="18">
        <v>6.1042814752013559</v>
      </c>
      <c r="O84" s="18">
        <v>8.6332165142319859</v>
      </c>
      <c r="P84" s="18">
        <v>7.0633205916569723</v>
      </c>
      <c r="Q84" s="18">
        <v>6.9803516028955528</v>
      </c>
      <c r="R84" s="108">
        <v>6.3313096270598432</v>
      </c>
      <c r="S84" s="187"/>
      <c r="T84" s="187"/>
      <c r="U84" s="187"/>
      <c r="V84" s="187"/>
      <c r="W84" s="187"/>
      <c r="X84" s="187"/>
      <c r="Y84" s="18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row>
    <row r="85" spans="1:51">
      <c r="A85" s="13" t="s">
        <v>84</v>
      </c>
      <c r="B85" s="18">
        <v>6.2442713107241063</v>
      </c>
      <c r="C85" s="18">
        <v>6.2951737001632084</v>
      </c>
      <c r="D85" s="70">
        <v>4.0219165306598272</v>
      </c>
      <c r="E85" s="18">
        <v>5.257432922407542</v>
      </c>
      <c r="F85" s="18">
        <v>4.7822803926503905</v>
      </c>
      <c r="G85" s="18">
        <v>4.6685954760652288</v>
      </c>
      <c r="H85" s="18">
        <v>4.9618869552711056</v>
      </c>
      <c r="I85" s="18">
        <v>5.1758366420873507</v>
      </c>
      <c r="J85" s="18">
        <v>5.5423039146906135</v>
      </c>
      <c r="K85" s="18">
        <v>4.4106139290033441</v>
      </c>
      <c r="L85" s="18">
        <v>5.9085221743361602</v>
      </c>
      <c r="M85" s="18">
        <v>4.7423332279481505</v>
      </c>
      <c r="N85" s="18">
        <v>4.4651279793723662</v>
      </c>
      <c r="O85" s="18">
        <v>4.0598015208145384</v>
      </c>
      <c r="P85" s="18">
        <v>4.8970989337961814</v>
      </c>
      <c r="Q85" s="18">
        <v>4.4128933231005369</v>
      </c>
      <c r="R85" s="108">
        <v>4.2867049107987141</v>
      </c>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row>
    <row r="86" spans="1:51">
      <c r="A86" s="13" t="s">
        <v>85</v>
      </c>
      <c r="B86" s="18">
        <v>5.2150438677219464</v>
      </c>
      <c r="C86" s="18">
        <v>5.0335570469798654</v>
      </c>
      <c r="D86" s="70">
        <v>4.1946308724832218</v>
      </c>
      <c r="E86" s="18">
        <v>4.2473962878920108</v>
      </c>
      <c r="F86" s="18">
        <v>5.6127762990394636</v>
      </c>
      <c r="G86" s="18">
        <v>5.1870847418114003</v>
      </c>
      <c r="H86" s="18">
        <v>4.6874084490537298</v>
      </c>
      <c r="I86" s="18">
        <v>3.5665760869565215</v>
      </c>
      <c r="J86" s="18">
        <v>5.1582776782320678</v>
      </c>
      <c r="K86" s="18">
        <v>3.9658496282015969</v>
      </c>
      <c r="L86" s="18">
        <v>3.3720287451630737</v>
      </c>
      <c r="M86" s="18">
        <v>3.3661038683479374</v>
      </c>
      <c r="N86" s="18">
        <v>3.8869454161807981</v>
      </c>
      <c r="O86" s="18">
        <v>3.493099696501174</v>
      </c>
      <c r="P86" s="18">
        <v>3.3014380840467799</v>
      </c>
      <c r="Q86" s="18">
        <v>4.0900973558384699</v>
      </c>
      <c r="R86" s="108">
        <v>2.9486815990927133</v>
      </c>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row>
    <row r="87" spans="1:51">
      <c r="A87" s="13" t="s">
        <v>86</v>
      </c>
      <c r="B87" s="18">
        <v>6.2444246208742191</v>
      </c>
      <c r="C87" s="18">
        <v>5.4075976747329992</v>
      </c>
      <c r="D87" s="70">
        <v>5.4075976747329992</v>
      </c>
      <c r="E87" s="18">
        <v>4.2342124364868132</v>
      </c>
      <c r="F87" s="18">
        <v>5.416225126574826</v>
      </c>
      <c r="G87" s="18">
        <v>3.0281854181225252</v>
      </c>
      <c r="H87" s="18">
        <v>6.637674525062943</v>
      </c>
      <c r="I87" s="18">
        <v>4.6888320545609554</v>
      </c>
      <c r="J87" s="18">
        <v>4.1343669250645991</v>
      </c>
      <c r="K87" s="18">
        <v>3.458498023715415</v>
      </c>
      <c r="L87" s="18">
        <v>3.2384036574911894</v>
      </c>
      <c r="M87" s="18">
        <v>3.5885167464114835</v>
      </c>
      <c r="N87" s="18">
        <v>3.5294117647058827</v>
      </c>
      <c r="O87" s="18">
        <v>3.4237555965235713</v>
      </c>
      <c r="P87" s="18">
        <v>5.6952597914658725</v>
      </c>
      <c r="Q87" s="18">
        <v>3.9305301645338213</v>
      </c>
      <c r="R87" s="108">
        <v>4.6845124282982784</v>
      </c>
      <c r="S87" s="187"/>
      <c r="T87" s="428"/>
      <c r="U87" s="277"/>
      <c r="V87" s="277"/>
      <c r="W87" s="277"/>
      <c r="X87" s="277"/>
      <c r="Y87" s="277"/>
      <c r="Z87" s="277"/>
      <c r="AA87" s="277"/>
      <c r="AB87" s="277"/>
      <c r="AC87" s="277"/>
      <c r="AD87" s="277"/>
      <c r="AE87" s="277"/>
      <c r="AF87" s="277"/>
      <c r="AG87" s="277"/>
      <c r="AH87" s="277"/>
      <c r="AJ87" s="187"/>
      <c r="AK87" s="187"/>
      <c r="AL87" s="187"/>
      <c r="AM87" s="187"/>
      <c r="AN87" s="187"/>
      <c r="AO87" s="187"/>
      <c r="AP87" s="187"/>
      <c r="AQ87" s="187"/>
      <c r="AR87" s="187"/>
      <c r="AS87" s="187"/>
      <c r="AT87" s="187"/>
      <c r="AU87" s="187"/>
      <c r="AV87" s="187"/>
      <c r="AW87" s="187"/>
      <c r="AX87" s="187"/>
      <c r="AY87" s="187"/>
    </row>
    <row r="88" spans="1:51">
      <c r="A88" s="13" t="s">
        <v>87</v>
      </c>
      <c r="B88" s="18">
        <v>11.565836298932384</v>
      </c>
      <c r="C88" s="18">
        <v>6.3643595863166276</v>
      </c>
      <c r="D88" s="70">
        <v>6.3643595863166276</v>
      </c>
      <c r="E88" s="18">
        <v>5.4869684499314122</v>
      </c>
      <c r="F88" s="18">
        <v>3.8289725590299937</v>
      </c>
      <c r="G88" s="18">
        <v>6.6105769230769234</v>
      </c>
      <c r="H88" s="18">
        <v>6.557377049180328</v>
      </c>
      <c r="I88" s="18">
        <v>6.2469966362325806</v>
      </c>
      <c r="J88" s="18">
        <v>4.697040864255519</v>
      </c>
      <c r="K88" s="18">
        <v>8.458646616541353</v>
      </c>
      <c r="L88" s="18">
        <v>5.9171597633136095</v>
      </c>
      <c r="M88" s="18">
        <v>5.3897180762852406</v>
      </c>
      <c r="N88" s="18">
        <v>4.1356492969396195</v>
      </c>
      <c r="O88" s="18">
        <v>4.0338846308995562</v>
      </c>
      <c r="P88" s="18">
        <v>6.4175160437901093</v>
      </c>
      <c r="Q88" s="18">
        <v>4.2801556420233471</v>
      </c>
      <c r="R88" s="108">
        <v>6.0015003750937739</v>
      </c>
      <c r="S88" s="187"/>
      <c r="T88" s="428"/>
      <c r="U88" s="277"/>
      <c r="V88" s="277"/>
      <c r="W88" s="277"/>
      <c r="X88" s="277"/>
      <c r="Y88" s="277"/>
      <c r="Z88" s="277"/>
      <c r="AA88" s="277"/>
      <c r="AB88" s="277"/>
      <c r="AC88" s="277"/>
      <c r="AD88" s="277"/>
      <c r="AE88" s="277"/>
      <c r="AF88" s="277"/>
      <c r="AG88" s="277"/>
      <c r="AH88" s="277"/>
      <c r="AJ88" s="187"/>
      <c r="AK88" s="187"/>
      <c r="AL88" s="187"/>
      <c r="AM88" s="187"/>
      <c r="AN88" s="187"/>
      <c r="AO88" s="187"/>
      <c r="AP88" s="187"/>
      <c r="AQ88" s="187"/>
      <c r="AR88" s="187"/>
      <c r="AS88" s="187"/>
      <c r="AT88" s="187"/>
      <c r="AU88" s="187"/>
      <c r="AV88" s="187"/>
      <c r="AW88" s="187"/>
      <c r="AX88" s="187"/>
      <c r="AY88" s="187"/>
    </row>
    <row r="89" spans="1:51">
      <c r="A89" s="16" t="s">
        <v>88</v>
      </c>
      <c r="B89" s="16"/>
      <c r="C89" s="16"/>
      <c r="D89" s="170"/>
      <c r="E89" s="16"/>
      <c r="F89" s="16"/>
      <c r="G89" s="16"/>
      <c r="H89" s="16"/>
      <c r="I89" s="16"/>
      <c r="J89" s="16"/>
      <c r="K89" s="16"/>
      <c r="L89" s="16"/>
      <c r="M89" s="16"/>
      <c r="N89" s="16"/>
      <c r="O89" s="16"/>
      <c r="P89" s="16"/>
      <c r="Q89" s="16"/>
      <c r="R89" s="170"/>
      <c r="S89" s="428"/>
      <c r="T89" s="428"/>
      <c r="U89" s="277"/>
      <c r="V89" s="277"/>
      <c r="W89" s="277"/>
      <c r="X89" s="277"/>
      <c r="Y89" s="277"/>
      <c r="Z89" s="277"/>
      <c r="AA89" s="277"/>
      <c r="AB89" s="277"/>
      <c r="AC89" s="277"/>
      <c r="AD89" s="277"/>
      <c r="AE89" s="277"/>
      <c r="AF89" s="277"/>
      <c r="AG89" s="277"/>
      <c r="AH89" s="277"/>
      <c r="AJ89" s="187"/>
      <c r="AK89" s="187"/>
      <c r="AL89" s="187"/>
      <c r="AM89" s="187"/>
      <c r="AN89" s="187"/>
      <c r="AO89" s="187"/>
      <c r="AP89" s="187"/>
      <c r="AQ89" s="187"/>
      <c r="AR89" s="187"/>
      <c r="AS89" s="187"/>
      <c r="AT89" s="187"/>
      <c r="AU89" s="187"/>
      <c r="AV89" s="187"/>
      <c r="AW89" s="187"/>
      <c r="AX89" s="187"/>
      <c r="AY89" s="187"/>
    </row>
    <row r="90" spans="1:51">
      <c r="A90" s="13" t="s">
        <v>89</v>
      </c>
      <c r="B90" s="18">
        <v>4.1274345414678191</v>
      </c>
      <c r="C90" s="18">
        <v>4.4512272669464581</v>
      </c>
      <c r="D90" s="70">
        <v>2.5435584382551188</v>
      </c>
      <c r="E90" s="18">
        <v>3.6855036855036856</v>
      </c>
      <c r="F90" s="18">
        <v>3.9756491489626038</v>
      </c>
      <c r="G90" s="18">
        <v>2.853244014390274</v>
      </c>
      <c r="H90" s="18">
        <v>3.8470786246693915</v>
      </c>
      <c r="I90" s="18">
        <v>3.0448530272865675</v>
      </c>
      <c r="J90" s="18">
        <v>3.8392050587172539</v>
      </c>
      <c r="K90" s="18">
        <v>3.0816640986132513</v>
      </c>
      <c r="L90" s="18">
        <v>3.0461270670147957</v>
      </c>
      <c r="M90" s="18">
        <v>1.9263915644327283</v>
      </c>
      <c r="N90" s="18">
        <v>3.1188273209273314</v>
      </c>
      <c r="O90" s="18">
        <v>3.3059613949024209</v>
      </c>
      <c r="P90" s="18">
        <v>3.421461897356143</v>
      </c>
      <c r="Q90" s="18">
        <v>1.7286084701815039</v>
      </c>
      <c r="R90" s="108">
        <v>2.8325525656389585</v>
      </c>
      <c r="S90" s="187"/>
      <c r="T90" s="428"/>
      <c r="U90" s="277"/>
      <c r="V90" s="277"/>
      <c r="W90" s="277"/>
      <c r="X90" s="277"/>
      <c r="Y90" s="277"/>
      <c r="Z90" s="277"/>
      <c r="AA90" s="277"/>
      <c r="AB90" s="277"/>
      <c r="AC90" s="277"/>
      <c r="AD90" s="277"/>
      <c r="AE90" s="277"/>
      <c r="AF90" s="277"/>
      <c r="AG90" s="277"/>
      <c r="AH90" s="277"/>
      <c r="AJ90" s="187"/>
      <c r="AK90" s="187"/>
      <c r="AL90" s="187"/>
      <c r="AM90" s="187"/>
      <c r="AN90" s="187"/>
      <c r="AO90" s="187"/>
      <c r="AP90" s="187"/>
      <c r="AQ90" s="187"/>
      <c r="AR90" s="187"/>
      <c r="AS90" s="187"/>
      <c r="AT90" s="187"/>
      <c r="AU90" s="187"/>
      <c r="AV90" s="187"/>
      <c r="AW90" s="187"/>
      <c r="AX90" s="187"/>
      <c r="AY90" s="187"/>
    </row>
    <row r="91" spans="1:51">
      <c r="A91" s="14">
        <v>2</v>
      </c>
      <c r="B91" s="18">
        <v>6.5670289855072461</v>
      </c>
      <c r="C91" s="18">
        <v>4.8282057040197621</v>
      </c>
      <c r="D91" s="70">
        <v>4.9404895576016168</v>
      </c>
      <c r="E91" s="18">
        <v>5.3896249719290363</v>
      </c>
      <c r="F91" s="18">
        <v>5.3715308863025966</v>
      </c>
      <c r="G91" s="18">
        <v>3.5802192884314161</v>
      </c>
      <c r="H91" s="18">
        <v>6.306616213736957</v>
      </c>
      <c r="I91" s="18">
        <v>3.8055887789496574</v>
      </c>
      <c r="J91" s="18">
        <v>4.7867248165088823</v>
      </c>
      <c r="K91" s="18">
        <v>4.0735324838103191</v>
      </c>
      <c r="L91" s="18">
        <v>3.3146882121400458</v>
      </c>
      <c r="M91" s="18">
        <v>4.1777440182301557</v>
      </c>
      <c r="N91" s="18">
        <v>3.2430370087752767</v>
      </c>
      <c r="O91" s="18">
        <v>3.3827479852750968</v>
      </c>
      <c r="P91" s="18">
        <v>3.9238767902687859</v>
      </c>
      <c r="Q91" s="18">
        <v>3.5803083043262056</v>
      </c>
      <c r="R91" s="108">
        <v>3.3172496984318456</v>
      </c>
      <c r="S91" s="187"/>
      <c r="T91" s="428"/>
      <c r="U91" s="277"/>
      <c r="V91" s="277"/>
      <c r="W91" s="277"/>
      <c r="X91" s="277"/>
      <c r="Y91" s="277"/>
      <c r="Z91" s="277"/>
      <c r="AA91" s="277"/>
      <c r="AB91" s="277"/>
      <c r="AC91" s="277"/>
      <c r="AD91" s="277"/>
      <c r="AE91" s="277"/>
      <c r="AF91" s="277"/>
      <c r="AG91" s="277"/>
      <c r="AH91" s="277"/>
      <c r="AJ91" s="187"/>
      <c r="AK91" s="187"/>
      <c r="AL91" s="187"/>
      <c r="AM91" s="187"/>
      <c r="AN91" s="187"/>
      <c r="AO91" s="187"/>
      <c r="AP91" s="187"/>
      <c r="AQ91" s="187"/>
      <c r="AR91" s="187"/>
      <c r="AS91" s="187"/>
      <c r="AT91" s="187"/>
      <c r="AU91" s="187"/>
      <c r="AV91" s="187"/>
      <c r="AW91" s="187"/>
      <c r="AX91" s="187"/>
      <c r="AY91" s="187"/>
    </row>
    <row r="92" spans="1:51">
      <c r="A92" s="14">
        <v>3</v>
      </c>
      <c r="B92" s="18">
        <v>5.3445313991219692</v>
      </c>
      <c r="C92" s="18">
        <v>5.2935060024576988</v>
      </c>
      <c r="D92" s="70">
        <v>5.1044522166556385</v>
      </c>
      <c r="E92" s="18">
        <v>3.9453425712086223</v>
      </c>
      <c r="F92" s="18">
        <v>5.031804803949492</v>
      </c>
      <c r="G92" s="18">
        <v>4.420526619258121</v>
      </c>
      <c r="H92" s="18">
        <v>5.2809884416102033</v>
      </c>
      <c r="I92" s="18">
        <v>5.0912584053794427</v>
      </c>
      <c r="J92" s="18">
        <v>4.3337943752881518</v>
      </c>
      <c r="K92" s="18">
        <v>3.5444454808320121</v>
      </c>
      <c r="L92" s="18">
        <v>4.0056969912764826</v>
      </c>
      <c r="M92" s="18">
        <v>4.1684035014589416</v>
      </c>
      <c r="N92" s="18">
        <v>4.1108279207432377</v>
      </c>
      <c r="O92" s="18">
        <v>3.8019601216627237</v>
      </c>
      <c r="P92" s="18">
        <v>4.8820179007323024</v>
      </c>
      <c r="Q92" s="18">
        <v>4.3855877547510529</v>
      </c>
      <c r="R92" s="108">
        <v>3.5178035178035176</v>
      </c>
      <c r="S92" s="187"/>
      <c r="T92" s="428"/>
      <c r="U92" s="277"/>
      <c r="V92" s="277"/>
      <c r="W92" s="277"/>
      <c r="X92" s="277"/>
      <c r="Y92" s="277"/>
      <c r="Z92" s="277"/>
      <c r="AA92" s="277"/>
      <c r="AB92" s="277"/>
      <c r="AC92" s="277"/>
      <c r="AD92" s="277"/>
      <c r="AE92" s="277"/>
      <c r="AF92" s="277"/>
      <c r="AG92" s="277"/>
      <c r="AH92" s="277"/>
      <c r="AJ92" s="187"/>
      <c r="AK92" s="187"/>
      <c r="AL92" s="187"/>
      <c r="AM92" s="187"/>
      <c r="AN92" s="187"/>
      <c r="AO92" s="187"/>
      <c r="AP92" s="187"/>
      <c r="AQ92" s="187"/>
      <c r="AR92" s="187"/>
      <c r="AS92" s="187"/>
      <c r="AT92" s="187"/>
      <c r="AU92" s="187"/>
      <c r="AV92" s="187"/>
      <c r="AW92" s="187"/>
      <c r="AX92" s="187"/>
      <c r="AY92" s="187"/>
    </row>
    <row r="93" spans="1:51">
      <c r="A93" s="14">
        <v>4</v>
      </c>
      <c r="B93" s="18">
        <v>7.9687265072921356</v>
      </c>
      <c r="C93" s="18">
        <v>7.7380952380952381</v>
      </c>
      <c r="D93" s="70">
        <v>5.3571428571428568</v>
      </c>
      <c r="E93" s="18">
        <v>6.6707095209217702</v>
      </c>
      <c r="F93" s="18">
        <v>6.0501942037645655</v>
      </c>
      <c r="G93" s="18">
        <v>5.7391034589731653</v>
      </c>
      <c r="H93" s="18">
        <v>5.1692108876504319</v>
      </c>
      <c r="I93" s="18">
        <v>5.9908560618004092</v>
      </c>
      <c r="J93" s="18">
        <v>5.5836807623585463</v>
      </c>
      <c r="K93" s="18">
        <v>5.0611874905574865</v>
      </c>
      <c r="L93" s="18">
        <v>4.7055363576207636</v>
      </c>
      <c r="M93" s="18">
        <v>4.6850947058429817</v>
      </c>
      <c r="N93" s="18">
        <v>5.1330541672295018</v>
      </c>
      <c r="O93" s="18">
        <v>4.7978067169294034</v>
      </c>
      <c r="P93" s="18">
        <v>5.3252443545669026</v>
      </c>
      <c r="Q93" s="18">
        <v>5.3752181500872593</v>
      </c>
      <c r="R93" s="108">
        <v>4.0305767894371085</v>
      </c>
      <c r="S93" s="187"/>
      <c r="T93" s="428"/>
      <c r="U93" s="277"/>
      <c r="V93" s="277"/>
      <c r="W93" s="277"/>
      <c r="X93" s="277"/>
      <c r="Y93" s="277"/>
      <c r="Z93" s="277"/>
      <c r="AA93" s="277"/>
      <c r="AB93" s="277"/>
      <c r="AC93" s="277"/>
      <c r="AD93" s="277"/>
      <c r="AE93" s="277"/>
      <c r="AF93" s="277"/>
      <c r="AG93" s="277"/>
      <c r="AH93" s="277"/>
      <c r="AJ93" s="187"/>
      <c r="AK93" s="187"/>
      <c r="AL93" s="187"/>
      <c r="AM93" s="187"/>
      <c r="AN93" s="187"/>
      <c r="AO93" s="187"/>
      <c r="AP93" s="187"/>
      <c r="AQ93" s="187"/>
      <c r="AR93" s="187"/>
      <c r="AS93" s="187"/>
      <c r="AT93" s="187"/>
      <c r="AU93" s="187"/>
      <c r="AV93" s="187"/>
      <c r="AW93" s="187"/>
      <c r="AX93" s="187"/>
      <c r="AY93" s="187"/>
    </row>
    <row r="94" spans="1:51">
      <c r="A94" s="13" t="s">
        <v>90</v>
      </c>
      <c r="B94" s="18">
        <v>9.6592592592592599</v>
      </c>
      <c r="C94" s="18">
        <v>9.0422367638310526</v>
      </c>
      <c r="D94" s="70">
        <v>7.0791195716835214</v>
      </c>
      <c r="E94" s="18">
        <v>7.8395061728395063</v>
      </c>
      <c r="F94" s="18">
        <v>9.1043149323587862</v>
      </c>
      <c r="G94" s="18">
        <v>8.9430367442161884</v>
      </c>
      <c r="H94" s="18">
        <v>8.9599558894479294</v>
      </c>
      <c r="I94" s="18">
        <v>7.2963912443305068</v>
      </c>
      <c r="J94" s="18">
        <v>9.0334807327858488</v>
      </c>
      <c r="K94" s="18">
        <v>7.6302181864043384</v>
      </c>
      <c r="L94" s="18">
        <v>8.3764474008376446</v>
      </c>
      <c r="M94" s="18">
        <v>7.3630924988495172</v>
      </c>
      <c r="N94" s="18">
        <v>7.2362927915391033</v>
      </c>
      <c r="O94" s="18">
        <v>8.7427872005595386</v>
      </c>
      <c r="P94" s="18">
        <v>8.2630401101738684</v>
      </c>
      <c r="Q94" s="18">
        <v>8.519829603407933</v>
      </c>
      <c r="R94" s="108">
        <v>8.0993520518358544</v>
      </c>
      <c r="S94" s="187"/>
      <c r="T94" s="428"/>
      <c r="U94" s="277"/>
      <c r="V94" s="277"/>
      <c r="W94" s="277"/>
      <c r="X94" s="277"/>
      <c r="Y94" s="277"/>
      <c r="Z94" s="277"/>
      <c r="AA94" s="277"/>
      <c r="AB94" s="277"/>
      <c r="AC94" s="277"/>
      <c r="AD94" s="277"/>
      <c r="AE94" s="277"/>
      <c r="AF94" s="277"/>
      <c r="AG94" s="277"/>
      <c r="AH94" s="277"/>
      <c r="AJ94" s="187"/>
      <c r="AK94" s="187"/>
      <c r="AL94" s="187"/>
      <c r="AM94" s="187"/>
      <c r="AN94" s="187"/>
      <c r="AO94" s="187"/>
      <c r="AP94" s="187"/>
      <c r="AQ94" s="187"/>
      <c r="AR94" s="187"/>
      <c r="AS94" s="187"/>
      <c r="AT94" s="187"/>
      <c r="AU94" s="187"/>
      <c r="AV94" s="187"/>
      <c r="AW94" s="187"/>
      <c r="AX94" s="187"/>
      <c r="AY94" s="187"/>
    </row>
    <row r="95" spans="1:51">
      <c r="A95" s="16" t="s">
        <v>119</v>
      </c>
      <c r="B95" s="16"/>
      <c r="C95" s="16"/>
      <c r="D95" s="170"/>
      <c r="E95" s="16"/>
      <c r="F95" s="16"/>
      <c r="G95" s="16"/>
      <c r="H95" s="16"/>
      <c r="I95" s="16"/>
      <c r="J95" s="16"/>
      <c r="K95" s="16"/>
      <c r="L95" s="16"/>
      <c r="M95" s="16"/>
      <c r="N95" s="16"/>
      <c r="O95" s="16"/>
      <c r="P95" s="16"/>
      <c r="Q95" s="16"/>
      <c r="R95" s="170"/>
      <c r="S95" s="428"/>
      <c r="T95" s="428"/>
      <c r="U95" s="277"/>
      <c r="V95" s="277"/>
      <c r="W95" s="277"/>
      <c r="X95" s="277"/>
      <c r="Y95" s="277"/>
      <c r="Z95" s="277"/>
      <c r="AA95" s="277"/>
      <c r="AB95" s="277"/>
      <c r="AC95" s="277"/>
      <c r="AD95" s="277"/>
      <c r="AE95" s="277"/>
      <c r="AF95" s="277"/>
      <c r="AG95" s="277"/>
      <c r="AH95" s="277"/>
      <c r="AJ95" s="187"/>
      <c r="AK95" s="187"/>
      <c r="AL95" s="187"/>
      <c r="AM95" s="187"/>
      <c r="AN95" s="187"/>
      <c r="AO95" s="187"/>
      <c r="AP95" s="187"/>
      <c r="AQ95" s="187"/>
      <c r="AR95" s="187"/>
      <c r="AS95" s="187"/>
      <c r="AT95" s="187"/>
      <c r="AU95" s="187"/>
      <c r="AV95" s="187"/>
      <c r="AW95" s="187"/>
      <c r="AX95" s="187"/>
      <c r="AY95" s="187"/>
    </row>
    <row r="96" spans="1:51">
      <c r="A96" s="13" t="s">
        <v>118</v>
      </c>
      <c r="B96" s="18">
        <v>191.6083916083916</v>
      </c>
      <c r="C96" s="18">
        <v>198.23788546255506</v>
      </c>
      <c r="D96" s="70">
        <v>146.84287812041117</v>
      </c>
      <c r="E96" s="18">
        <v>174.08906882591094</v>
      </c>
      <c r="F96" s="18">
        <v>182.64248704663214</v>
      </c>
      <c r="G96" s="18">
        <v>175.03392130257802</v>
      </c>
      <c r="H96" s="18">
        <v>216.07378129117259</v>
      </c>
      <c r="I96" s="18">
        <v>150.12722646310434</v>
      </c>
      <c r="J96" s="18">
        <v>191.04084321475625</v>
      </c>
      <c r="K96" s="18">
        <v>157.12383488681758</v>
      </c>
      <c r="L96" s="18">
        <v>154.66666666666669</v>
      </c>
      <c r="M96" s="18">
        <v>146.76616915422886</v>
      </c>
      <c r="N96" s="18">
        <v>164.48152562574495</v>
      </c>
      <c r="O96" s="18">
        <v>180.87855297157623</v>
      </c>
      <c r="P96" s="18">
        <v>191.56626506024097</v>
      </c>
      <c r="Q96" s="18">
        <v>195.76719576719574</v>
      </c>
      <c r="R96" s="108">
        <v>184.51612903225805</v>
      </c>
      <c r="S96" s="187"/>
      <c r="T96" s="428"/>
      <c r="U96" s="277"/>
      <c r="V96" s="277"/>
      <c r="W96" s="277"/>
      <c r="X96" s="277"/>
      <c r="Y96" s="277"/>
      <c r="Z96" s="277"/>
      <c r="AA96" s="277"/>
      <c r="AB96" s="277"/>
      <c r="AC96" s="277"/>
      <c r="AD96" s="277"/>
      <c r="AE96" s="277"/>
      <c r="AF96" s="277"/>
      <c r="AG96" s="277"/>
      <c r="AH96" s="277"/>
      <c r="AJ96" s="187"/>
      <c r="AK96" s="187"/>
      <c r="AL96" s="187"/>
      <c r="AM96" s="187"/>
      <c r="AN96" s="187"/>
      <c r="AO96" s="187"/>
      <c r="AP96" s="187"/>
      <c r="AQ96" s="187"/>
      <c r="AR96" s="187"/>
      <c r="AS96" s="187"/>
      <c r="AT96" s="187"/>
      <c r="AU96" s="187"/>
      <c r="AV96" s="187"/>
      <c r="AW96" s="187"/>
      <c r="AX96" s="187"/>
      <c r="AY96" s="187"/>
    </row>
    <row r="97" spans="1:51">
      <c r="A97" s="13" t="s">
        <v>70</v>
      </c>
      <c r="B97" s="18">
        <v>18.070444104134761</v>
      </c>
      <c r="C97" s="18">
        <v>18.351383874849578</v>
      </c>
      <c r="D97" s="70">
        <v>15.643802647412757</v>
      </c>
      <c r="E97" s="18">
        <v>8.4459459459459456</v>
      </c>
      <c r="F97" s="18">
        <v>15.024559375902918</v>
      </c>
      <c r="G97" s="18">
        <v>10.973144672249495</v>
      </c>
      <c r="H97" s="18">
        <v>11.782477341389729</v>
      </c>
      <c r="I97" s="18">
        <v>12.805241215008934</v>
      </c>
      <c r="J97" s="18">
        <v>12.240250498149729</v>
      </c>
      <c r="K97" s="18">
        <v>11.547344110854503</v>
      </c>
      <c r="L97" s="18">
        <v>8.9360513822954477</v>
      </c>
      <c r="M97" s="18">
        <v>8.8288756167229288</v>
      </c>
      <c r="N97" s="18">
        <v>10.476428036916937</v>
      </c>
      <c r="O97" s="18">
        <v>11.0881897885508</v>
      </c>
      <c r="P97" s="18">
        <v>11.100148001973359</v>
      </c>
      <c r="Q97" s="18">
        <v>10.819165378670787</v>
      </c>
      <c r="R97" s="108">
        <v>7.8780177890724268</v>
      </c>
      <c r="S97" s="187"/>
      <c r="T97" s="428"/>
      <c r="U97" s="277"/>
      <c r="V97" s="277"/>
      <c r="W97" s="277"/>
      <c r="X97" s="277"/>
      <c r="Y97" s="277"/>
      <c r="Z97" s="277"/>
      <c r="AA97" s="277"/>
      <c r="AB97" s="277"/>
      <c r="AC97" s="277"/>
      <c r="AD97" s="277"/>
      <c r="AE97" s="277"/>
      <c r="AF97" s="277"/>
      <c r="AG97" s="277"/>
      <c r="AH97" s="277"/>
      <c r="AJ97" s="187"/>
      <c r="AK97" s="187"/>
      <c r="AL97" s="187"/>
      <c r="AM97" s="187"/>
      <c r="AN97" s="187"/>
      <c r="AO97" s="187"/>
      <c r="AP97" s="187"/>
      <c r="AQ97" s="187"/>
      <c r="AR97" s="187"/>
      <c r="AS97" s="187"/>
      <c r="AT97" s="187"/>
      <c r="AU97" s="187"/>
      <c r="AV97" s="187"/>
      <c r="AW97" s="187"/>
      <c r="AX97" s="187"/>
      <c r="AY97" s="187"/>
    </row>
    <row r="98" spans="1:51">
      <c r="A98" s="13" t="s">
        <v>71</v>
      </c>
      <c r="B98" s="18">
        <v>3.6506433025495304</v>
      </c>
      <c r="C98" s="18">
        <v>3.1698822056118652</v>
      </c>
      <c r="D98" s="70">
        <v>2.8763745939811374</v>
      </c>
      <c r="E98" s="18">
        <v>3.2784954258117711</v>
      </c>
      <c r="F98" s="18">
        <v>2.9097200377477193</v>
      </c>
      <c r="G98" s="18">
        <v>2.767270555444953</v>
      </c>
      <c r="H98" s="18">
        <v>2.2757093652616041</v>
      </c>
      <c r="I98" s="18">
        <v>2.4986719656875285</v>
      </c>
      <c r="J98" s="18">
        <v>2.5987821765274957</v>
      </c>
      <c r="K98" s="18">
        <v>2.1843599825251201</v>
      </c>
      <c r="L98" s="18">
        <v>2.5889488867519788</v>
      </c>
      <c r="M98" s="18">
        <v>2.391649725814442</v>
      </c>
      <c r="N98" s="18">
        <v>2.0014026924853314</v>
      </c>
      <c r="O98" s="18">
        <v>2.2333989870568374</v>
      </c>
      <c r="P98" s="18">
        <v>2.2430035542979398</v>
      </c>
      <c r="Q98" s="18">
        <v>2.0923120942792255</v>
      </c>
      <c r="R98" s="108">
        <v>1.8987908643081055</v>
      </c>
      <c r="S98" s="187"/>
      <c r="T98" s="428"/>
      <c r="U98" s="277"/>
      <c r="V98" s="277"/>
      <c r="W98" s="277"/>
      <c r="X98" s="277"/>
      <c r="Y98" s="277"/>
      <c r="Z98" s="277"/>
      <c r="AA98" s="277"/>
      <c r="AB98" s="277"/>
      <c r="AC98" s="277"/>
      <c r="AD98" s="277"/>
      <c r="AE98" s="277"/>
      <c r="AF98" s="277"/>
      <c r="AG98" s="277"/>
      <c r="AH98" s="277"/>
      <c r="AJ98" s="187"/>
      <c r="AK98" s="187"/>
      <c r="AL98" s="187"/>
      <c r="AM98" s="187"/>
      <c r="AN98" s="187"/>
      <c r="AO98" s="187"/>
      <c r="AP98" s="187"/>
      <c r="AQ98" s="187"/>
      <c r="AR98" s="187"/>
      <c r="AS98" s="187"/>
      <c r="AT98" s="187"/>
      <c r="AU98" s="187"/>
      <c r="AV98" s="187"/>
      <c r="AW98" s="187"/>
      <c r="AX98" s="187"/>
      <c r="AY98" s="187"/>
    </row>
    <row r="99" spans="1:51">
      <c r="A99" s="13" t="s">
        <v>72</v>
      </c>
      <c r="B99" s="18">
        <v>4.8435171385991058</v>
      </c>
      <c r="C99" s="18">
        <v>3.1140521603736859</v>
      </c>
      <c r="D99" s="70">
        <v>2.3355391202802647</v>
      </c>
      <c r="E99" s="18">
        <v>0.92764378478664189</v>
      </c>
      <c r="F99" s="18">
        <v>2.6766595289079227</v>
      </c>
      <c r="G99" s="18">
        <v>2.8768699654775607</v>
      </c>
      <c r="H99" s="18">
        <v>4.9813200498132009</v>
      </c>
      <c r="I99" s="18">
        <v>1.2682308180088777</v>
      </c>
      <c r="J99" s="18">
        <v>3.5502958579881656</v>
      </c>
      <c r="K99" s="18">
        <v>2.7397260273972601</v>
      </c>
      <c r="L99" s="18">
        <v>1.671309192200557</v>
      </c>
      <c r="M99" s="18">
        <v>2.126528442317916</v>
      </c>
      <c r="N99" s="18">
        <v>2.0191822311963654</v>
      </c>
      <c r="O99" s="18">
        <v>1.1661807580174928</v>
      </c>
      <c r="P99" s="18">
        <v>1.0911074740861975</v>
      </c>
      <c r="Q99" s="18">
        <v>5.0031269543464667</v>
      </c>
      <c r="R99" s="108">
        <v>1.3504388926401081</v>
      </c>
      <c r="S99" s="187"/>
      <c r="T99" s="428"/>
      <c r="U99" s="277"/>
      <c r="V99" s="277"/>
      <c r="W99" s="277"/>
      <c r="X99" s="277"/>
      <c r="Y99" s="277"/>
      <c r="Z99" s="277"/>
      <c r="AA99" s="277"/>
      <c r="AB99" s="277"/>
      <c r="AC99" s="277"/>
      <c r="AD99" s="277"/>
      <c r="AE99" s="277"/>
      <c r="AF99" s="277"/>
      <c r="AG99" s="277"/>
      <c r="AH99" s="277"/>
      <c r="AJ99" s="187"/>
      <c r="AK99" s="187"/>
      <c r="AL99" s="187"/>
      <c r="AM99" s="187"/>
      <c r="AN99" s="187"/>
      <c r="AO99" s="187"/>
      <c r="AP99" s="187"/>
      <c r="AQ99" s="187"/>
      <c r="AR99" s="187"/>
      <c r="AS99" s="187"/>
      <c r="AT99" s="187"/>
      <c r="AU99" s="187"/>
      <c r="AV99" s="187"/>
      <c r="AW99" s="187"/>
      <c r="AX99" s="187"/>
      <c r="AY99" s="187"/>
    </row>
    <row r="100" spans="1:51">
      <c r="A100" s="16" t="s">
        <v>1</v>
      </c>
      <c r="B100" s="16"/>
      <c r="C100" s="16"/>
      <c r="D100" s="170"/>
      <c r="E100" s="16"/>
      <c r="F100" s="16"/>
      <c r="G100" s="16"/>
      <c r="H100" s="16"/>
      <c r="I100" s="16"/>
      <c r="J100" s="16"/>
      <c r="K100" s="16"/>
      <c r="L100" s="16"/>
      <c r="M100" s="16"/>
      <c r="N100" s="16"/>
      <c r="O100" s="16"/>
      <c r="P100" s="16"/>
      <c r="Q100" s="16"/>
      <c r="R100" s="170"/>
      <c r="S100" s="428"/>
      <c r="T100" s="428"/>
      <c r="U100" s="277"/>
      <c r="V100" s="277"/>
      <c r="W100" s="277"/>
      <c r="X100" s="277"/>
      <c r="Y100" s="277"/>
      <c r="Z100" s="277"/>
      <c r="AA100" s="277"/>
      <c r="AB100" s="277"/>
      <c r="AC100" s="277"/>
      <c r="AD100" s="277"/>
      <c r="AE100" s="277"/>
      <c r="AF100" s="277"/>
      <c r="AG100" s="277"/>
      <c r="AH100" s="277"/>
      <c r="AJ100" s="187"/>
      <c r="AK100" s="187"/>
      <c r="AL100" s="187"/>
      <c r="AM100" s="187"/>
      <c r="AN100" s="187"/>
      <c r="AO100" s="187"/>
      <c r="AP100" s="187"/>
      <c r="AQ100" s="187"/>
      <c r="AR100" s="187"/>
      <c r="AS100" s="187"/>
      <c r="AT100" s="187"/>
      <c r="AU100" s="187"/>
      <c r="AV100" s="187"/>
      <c r="AW100" s="187"/>
      <c r="AX100" s="187"/>
      <c r="AY100" s="187"/>
    </row>
    <row r="101" spans="1:51">
      <c r="A101" s="13" t="s">
        <v>112</v>
      </c>
      <c r="B101" s="18">
        <v>462.15139442231072</v>
      </c>
      <c r="C101" s="18">
        <v>386.36363636363637</v>
      </c>
      <c r="D101" s="70">
        <v>329.5454545454545</v>
      </c>
      <c r="E101" s="18">
        <v>384.05797101449275</v>
      </c>
      <c r="F101" s="18">
        <v>400</v>
      </c>
      <c r="G101" s="18">
        <v>408.23970037453182</v>
      </c>
      <c r="H101" s="18">
        <v>423.07692307692309</v>
      </c>
      <c r="I101" s="18">
        <v>350.87719298245611</v>
      </c>
      <c r="J101" s="18">
        <v>420.863309352518</v>
      </c>
      <c r="K101" s="18">
        <v>356.11510791366908</v>
      </c>
      <c r="L101" s="18">
        <v>357.72357723577238</v>
      </c>
      <c r="M101" s="18">
        <v>333.33333333333331</v>
      </c>
      <c r="N101" s="18">
        <v>391.94139194139194</v>
      </c>
      <c r="O101" s="18">
        <v>412.96928327645048</v>
      </c>
      <c r="P101" s="18">
        <v>454.84949832775919</v>
      </c>
      <c r="Q101" s="18">
        <v>452.20588235294116</v>
      </c>
      <c r="R101" s="108">
        <v>439.86254295532643</v>
      </c>
      <c r="S101" s="187"/>
      <c r="T101" s="428"/>
      <c r="U101" s="277"/>
      <c r="V101" s="277"/>
      <c r="W101" s="277"/>
      <c r="X101" s="277"/>
      <c r="Y101" s="277"/>
      <c r="Z101" s="277"/>
      <c r="AA101" s="277"/>
      <c r="AB101" s="277"/>
      <c r="AC101" s="277"/>
      <c r="AD101" s="277"/>
      <c r="AE101" s="277"/>
      <c r="AF101" s="277"/>
      <c r="AG101" s="277"/>
      <c r="AH101" s="277"/>
      <c r="AJ101" s="187"/>
      <c r="AK101" s="187"/>
      <c r="AL101" s="187"/>
      <c r="AM101" s="187"/>
      <c r="AN101" s="187"/>
      <c r="AO101" s="187"/>
      <c r="AP101" s="187"/>
      <c r="AQ101" s="187"/>
      <c r="AR101" s="187"/>
      <c r="AS101" s="187"/>
      <c r="AT101" s="187"/>
      <c r="AU101" s="187"/>
      <c r="AV101" s="187"/>
      <c r="AW101" s="187"/>
      <c r="AX101" s="187"/>
      <c r="AY101" s="187"/>
    </row>
    <row r="102" spans="1:51">
      <c r="A102" s="13" t="s">
        <v>115</v>
      </c>
      <c r="B102" s="18">
        <v>57.377049180327873</v>
      </c>
      <c r="C102" s="18">
        <v>82.1529745042493</v>
      </c>
      <c r="D102" s="70">
        <v>36.827195467422094</v>
      </c>
      <c r="E102" s="18">
        <v>56.338028169014088</v>
      </c>
      <c r="F102" s="18">
        <v>52.054794520547944</v>
      </c>
      <c r="G102" s="18">
        <v>38.759689922480618</v>
      </c>
      <c r="H102" s="18">
        <v>64.425770308123248</v>
      </c>
      <c r="I102" s="18">
        <v>47.368421052631582</v>
      </c>
      <c r="J102" s="18">
        <v>55.55555555555555</v>
      </c>
      <c r="K102" s="18">
        <v>41.551246537396118</v>
      </c>
      <c r="L102" s="18">
        <v>67.010309278350519</v>
      </c>
      <c r="M102" s="18">
        <v>37.878787878787882</v>
      </c>
      <c r="N102" s="18">
        <v>64.102564102564102</v>
      </c>
      <c r="O102" s="18">
        <v>44.854881266490764</v>
      </c>
      <c r="P102" s="18">
        <v>42.440318302387269</v>
      </c>
      <c r="Q102" s="18">
        <v>61.162079510703364</v>
      </c>
      <c r="R102" s="108">
        <v>53.370786516853933</v>
      </c>
      <c r="S102" s="187"/>
      <c r="T102" s="428"/>
      <c r="U102" s="277"/>
      <c r="V102" s="277"/>
      <c r="W102" s="277"/>
      <c r="X102" s="277"/>
      <c r="Y102" s="277"/>
      <c r="Z102" s="277"/>
      <c r="AA102" s="277"/>
      <c r="AB102" s="277"/>
      <c r="AC102" s="277"/>
      <c r="AD102" s="277"/>
      <c r="AE102" s="277"/>
      <c r="AF102" s="277"/>
      <c r="AG102" s="277"/>
      <c r="AH102" s="277"/>
      <c r="AJ102" s="187"/>
      <c r="AK102" s="187"/>
      <c r="AL102" s="187"/>
      <c r="AM102" s="187"/>
      <c r="AN102" s="187"/>
      <c r="AO102" s="187"/>
      <c r="AP102" s="187"/>
      <c r="AQ102" s="187"/>
      <c r="AR102" s="187"/>
      <c r="AS102" s="187"/>
      <c r="AT102" s="187"/>
      <c r="AU102" s="187"/>
      <c r="AV102" s="187"/>
      <c r="AW102" s="187"/>
      <c r="AX102" s="187"/>
      <c r="AY102" s="187"/>
    </row>
    <row r="103" spans="1:51">
      <c r="A103" s="13" t="s">
        <v>113</v>
      </c>
      <c r="B103" s="18">
        <v>23.521505376344084</v>
      </c>
      <c r="C103" s="18">
        <v>17.785234899328859</v>
      </c>
      <c r="D103" s="70">
        <v>14.765100671140939</v>
      </c>
      <c r="E103" s="18">
        <v>12.645590682196339</v>
      </c>
      <c r="F103" s="18">
        <v>15.937605968124789</v>
      </c>
      <c r="G103" s="18">
        <v>17.397122783539643</v>
      </c>
      <c r="H103" s="18">
        <v>12.667135819845178</v>
      </c>
      <c r="I103" s="18">
        <v>15.484335613971911</v>
      </c>
      <c r="J103" s="18">
        <v>14.844804318488528</v>
      </c>
      <c r="K103" s="18">
        <v>17.476406850751488</v>
      </c>
      <c r="L103" s="18">
        <v>12.539184952978056</v>
      </c>
      <c r="M103" s="18">
        <v>12.4282982791587</v>
      </c>
      <c r="N103" s="18">
        <v>12.864763100094132</v>
      </c>
      <c r="O103" s="18">
        <v>14.426229508196721</v>
      </c>
      <c r="P103" s="18">
        <v>14.819587628865978</v>
      </c>
      <c r="Q103" s="18">
        <v>14.906027219701878</v>
      </c>
      <c r="R103" s="108">
        <v>10.814249363867685</v>
      </c>
      <c r="S103" s="187"/>
      <c r="T103" s="428"/>
      <c r="U103" s="277"/>
      <c r="V103" s="277"/>
      <c r="W103" s="277"/>
      <c r="X103" s="277"/>
      <c r="Y103" s="277"/>
      <c r="Z103" s="277"/>
      <c r="AA103" s="277"/>
      <c r="AB103" s="277"/>
      <c r="AC103" s="277"/>
      <c r="AD103" s="277"/>
      <c r="AE103" s="277"/>
      <c r="AF103" s="277"/>
      <c r="AG103" s="277"/>
      <c r="AH103" s="277"/>
      <c r="AJ103" s="187"/>
      <c r="AK103" s="187"/>
      <c r="AL103" s="187"/>
      <c r="AM103" s="187"/>
      <c r="AN103" s="187"/>
      <c r="AO103" s="187"/>
      <c r="AP103" s="187"/>
      <c r="AQ103" s="187"/>
      <c r="AR103" s="187"/>
      <c r="AS103" s="187"/>
      <c r="AT103" s="187"/>
      <c r="AU103" s="187"/>
      <c r="AV103" s="187"/>
      <c r="AW103" s="187"/>
      <c r="AX103" s="187"/>
      <c r="AY103" s="187"/>
    </row>
    <row r="104" spans="1:51">
      <c r="A104" s="13" t="s">
        <v>114</v>
      </c>
      <c r="B104" s="18">
        <v>3.6078341541633261</v>
      </c>
      <c r="C104" s="18">
        <v>3.4147822127788738</v>
      </c>
      <c r="D104" s="70">
        <v>3.0543329792077709</v>
      </c>
      <c r="E104" s="18">
        <v>3.0822835700884483</v>
      </c>
      <c r="F104" s="18">
        <v>3.0877897215199646</v>
      </c>
      <c r="G104" s="18">
        <v>2.6631158455392812</v>
      </c>
      <c r="H104" s="18">
        <v>2.3647351294540897</v>
      </c>
      <c r="I104" s="18">
        <v>2.503201769705437</v>
      </c>
      <c r="J104" s="18">
        <v>2.8438324383992217</v>
      </c>
      <c r="K104" s="18">
        <v>2.2773090420368849</v>
      </c>
      <c r="L104" s="18">
        <v>2.5974969574773401</v>
      </c>
      <c r="M104" s="18">
        <v>2.5081641585025083</v>
      </c>
      <c r="N104" s="18">
        <v>2.1499596882558452</v>
      </c>
      <c r="O104" s="18">
        <v>2.3017947076028449</v>
      </c>
      <c r="P104" s="18">
        <v>2.331474911302585</v>
      </c>
      <c r="Q104" s="18">
        <v>2.1632459241281063</v>
      </c>
      <c r="R104" s="108">
        <v>1.8736522077279316</v>
      </c>
      <c r="S104" s="187"/>
      <c r="T104" s="428"/>
      <c r="U104" s="277"/>
      <c r="V104" s="277"/>
      <c r="W104" s="277"/>
      <c r="X104" s="277"/>
      <c r="Y104" s="277"/>
      <c r="Z104" s="277"/>
      <c r="AA104" s="277"/>
      <c r="AB104" s="277"/>
      <c r="AC104" s="277"/>
      <c r="AD104" s="277"/>
      <c r="AE104" s="277"/>
      <c r="AF104" s="277"/>
      <c r="AG104" s="277"/>
      <c r="AH104" s="277"/>
      <c r="AJ104" s="187"/>
      <c r="AK104" s="187"/>
      <c r="AL104" s="187"/>
      <c r="AM104" s="187"/>
      <c r="AN104" s="187"/>
      <c r="AO104" s="187"/>
      <c r="AP104" s="187"/>
      <c r="AQ104" s="187"/>
      <c r="AR104" s="187"/>
      <c r="AS104" s="187"/>
      <c r="AT104" s="187"/>
      <c r="AU104" s="187"/>
      <c r="AV104" s="187"/>
      <c r="AW104" s="187"/>
      <c r="AX104" s="187"/>
      <c r="AY104" s="187"/>
    </row>
    <row r="105" spans="1:51">
      <c r="A105" s="17" t="s">
        <v>116</v>
      </c>
      <c r="B105" s="19">
        <v>14.189693801344287</v>
      </c>
      <c r="C105" s="19">
        <v>20.725388601036268</v>
      </c>
      <c r="D105" s="70">
        <v>2.9607698001480385</v>
      </c>
      <c r="E105" s="19">
        <v>5.9760956175298805</v>
      </c>
      <c r="F105" s="19">
        <v>8.5470085470085486</v>
      </c>
      <c r="G105" s="19">
        <v>1.417434443656981</v>
      </c>
      <c r="H105" s="19">
        <v>2.2058823529411766</v>
      </c>
      <c r="I105" s="19">
        <v>2.5690430314707768</v>
      </c>
      <c r="J105" s="19">
        <v>0.61957868649318459</v>
      </c>
      <c r="K105" s="19">
        <v>1.2437810945273631</v>
      </c>
      <c r="L105" s="19">
        <v>1.2158054711246202</v>
      </c>
      <c r="M105" s="19">
        <v>1.6357688113413305</v>
      </c>
      <c r="N105" s="19">
        <v>2.6824034334763946</v>
      </c>
      <c r="O105" s="19">
        <v>1.7709563164108619</v>
      </c>
      <c r="P105" s="19">
        <v>0.59737156511350054</v>
      </c>
      <c r="Q105" s="19">
        <v>3.1230480949406618</v>
      </c>
      <c r="R105" s="118">
        <v>0.60901339829476242</v>
      </c>
      <c r="S105" s="187"/>
      <c r="T105" s="428"/>
      <c r="U105" s="277"/>
      <c r="V105" s="277"/>
      <c r="W105" s="277"/>
      <c r="X105" s="277"/>
      <c r="Y105" s="277"/>
      <c r="Z105" s="277"/>
      <c r="AA105" s="277"/>
      <c r="AB105" s="277"/>
      <c r="AC105" s="277"/>
      <c r="AD105" s="277"/>
      <c r="AE105" s="277"/>
      <c r="AF105" s="277"/>
      <c r="AG105" s="277"/>
      <c r="AH105" s="277"/>
      <c r="AJ105" s="187"/>
      <c r="AK105" s="187"/>
      <c r="AL105" s="187"/>
      <c r="AM105" s="187"/>
      <c r="AN105" s="187"/>
      <c r="AO105" s="187"/>
      <c r="AP105" s="187"/>
      <c r="AQ105" s="187"/>
      <c r="AR105" s="187"/>
      <c r="AS105" s="187"/>
      <c r="AT105" s="187"/>
      <c r="AU105" s="187"/>
      <c r="AV105" s="187"/>
      <c r="AW105" s="187"/>
      <c r="AX105" s="187"/>
      <c r="AY105" s="187"/>
    </row>
    <row r="106" spans="1:51">
      <c r="A106" s="16" t="s">
        <v>408</v>
      </c>
      <c r="B106" s="16"/>
      <c r="C106" s="16"/>
      <c r="D106" s="170"/>
      <c r="E106" s="16"/>
      <c r="F106" s="16"/>
      <c r="G106" s="16"/>
      <c r="H106" s="16"/>
      <c r="I106" s="16"/>
      <c r="J106" s="16"/>
      <c r="K106" s="16"/>
      <c r="L106" s="16"/>
      <c r="M106" s="16"/>
      <c r="N106" s="16"/>
      <c r="O106" s="16"/>
      <c r="P106" s="16"/>
      <c r="Q106" s="16"/>
      <c r="R106" s="170"/>
      <c r="S106" s="428"/>
      <c r="T106" s="428"/>
      <c r="U106" s="277"/>
      <c r="V106" s="277"/>
      <c r="W106" s="277"/>
      <c r="X106" s="277"/>
      <c r="Y106" s="277"/>
      <c r="Z106" s="277"/>
      <c r="AA106" s="277"/>
      <c r="AB106" s="277"/>
      <c r="AC106" s="277"/>
      <c r="AD106" s="277"/>
      <c r="AE106" s="277"/>
      <c r="AF106" s="277"/>
      <c r="AG106" s="277"/>
      <c r="AH106" s="277"/>
      <c r="AJ106" s="187"/>
      <c r="AK106" s="187"/>
      <c r="AL106" s="187"/>
      <c r="AM106" s="187"/>
      <c r="AN106" s="187"/>
      <c r="AO106" s="187"/>
      <c r="AP106" s="187"/>
      <c r="AQ106" s="187"/>
      <c r="AR106" s="187"/>
      <c r="AS106" s="187"/>
      <c r="AT106" s="187"/>
      <c r="AU106" s="187"/>
      <c r="AV106" s="187"/>
      <c r="AW106" s="187"/>
      <c r="AX106" s="187"/>
      <c r="AY106" s="187"/>
    </row>
    <row r="107" spans="1:51">
      <c r="A107" s="13" t="s">
        <v>91</v>
      </c>
      <c r="B107" s="18">
        <v>12.946428571428573</v>
      </c>
      <c r="C107" s="18">
        <v>7.6818798011748752</v>
      </c>
      <c r="D107" s="70">
        <v>6.7781292363307726</v>
      </c>
      <c r="E107" s="18">
        <v>9.2678405931417966</v>
      </c>
      <c r="F107" s="18">
        <v>8.4825636192271432</v>
      </c>
      <c r="G107" s="18">
        <v>7.0210631895687063</v>
      </c>
      <c r="H107" s="18">
        <v>5.2137643378519289</v>
      </c>
      <c r="I107" s="18">
        <v>8.3992094861660078</v>
      </c>
      <c r="J107" s="18">
        <v>9.5831336847149018</v>
      </c>
      <c r="K107" s="18">
        <v>6.0832943378568087</v>
      </c>
      <c r="L107" s="18">
        <v>5.2196607220530664</v>
      </c>
      <c r="M107" s="18">
        <v>5.0590219224283306</v>
      </c>
      <c r="N107" s="18">
        <v>7.6013513513513518</v>
      </c>
      <c r="O107" s="18">
        <v>7.6130765785938204</v>
      </c>
      <c r="P107" s="18">
        <v>9.7719869706840381</v>
      </c>
      <c r="Q107" s="18">
        <v>5.3073861123396728</v>
      </c>
      <c r="R107" s="108">
        <v>6.2840385421030582</v>
      </c>
      <c r="S107" s="187"/>
      <c r="T107" s="294"/>
      <c r="U107" s="277"/>
      <c r="V107" s="277"/>
      <c r="W107" s="277"/>
      <c r="X107" s="277"/>
      <c r="Y107" s="277"/>
      <c r="Z107" s="277"/>
      <c r="AA107" s="277"/>
      <c r="AB107" s="277"/>
      <c r="AC107" s="277"/>
      <c r="AD107" s="277"/>
      <c r="AE107" s="277"/>
      <c r="AF107" s="277"/>
      <c r="AG107" s="277"/>
      <c r="AH107" s="277"/>
      <c r="AJ107" s="187"/>
      <c r="AK107" s="187"/>
      <c r="AL107" s="187"/>
      <c r="AM107" s="187"/>
      <c r="AN107" s="187"/>
      <c r="AO107" s="187"/>
      <c r="AP107" s="187"/>
      <c r="AQ107" s="187"/>
      <c r="AR107" s="187"/>
      <c r="AS107" s="187"/>
      <c r="AT107" s="187"/>
      <c r="AU107" s="187"/>
      <c r="AV107" s="187"/>
      <c r="AW107" s="187"/>
      <c r="AX107" s="187"/>
      <c r="AY107" s="187"/>
    </row>
    <row r="108" spans="1:51">
      <c r="A108" s="13" t="s">
        <v>92</v>
      </c>
      <c r="B108" s="18">
        <v>5.691699604743083</v>
      </c>
      <c r="C108" s="18">
        <v>6.4455274327935861</v>
      </c>
      <c r="D108" s="70">
        <v>5.1878635434680085</v>
      </c>
      <c r="E108" s="18">
        <v>4.2042977265649331</v>
      </c>
      <c r="F108" s="18">
        <v>5.486132276744895</v>
      </c>
      <c r="G108" s="18">
        <v>5.4347826086956523</v>
      </c>
      <c r="H108" s="18">
        <v>5.2639727511998764</v>
      </c>
      <c r="I108" s="18">
        <v>3.6646144825564351</v>
      </c>
      <c r="J108" s="18">
        <v>4.7639064032506653</v>
      </c>
      <c r="K108" s="18">
        <v>3.7442396313364052</v>
      </c>
      <c r="L108" s="18">
        <v>3.0062858704564088</v>
      </c>
      <c r="M108" s="18">
        <v>1.9159535061949162</v>
      </c>
      <c r="N108" s="18">
        <v>3.524672708962739</v>
      </c>
      <c r="O108" s="18">
        <v>3.1205304901833313</v>
      </c>
      <c r="P108" s="18">
        <v>4.4411547002220573</v>
      </c>
      <c r="Q108" s="18">
        <v>2.2842639593908629</v>
      </c>
      <c r="R108" s="108">
        <v>2.2632968691059978</v>
      </c>
      <c r="S108" s="187"/>
      <c r="T108" s="294"/>
      <c r="U108" s="277"/>
      <c r="V108" s="277"/>
      <c r="W108" s="277"/>
      <c r="X108" s="277"/>
      <c r="Y108" s="277"/>
      <c r="Z108" s="277"/>
      <c r="AA108" s="277"/>
      <c r="AB108" s="277"/>
      <c r="AC108" s="277"/>
      <c r="AD108" s="277"/>
      <c r="AE108" s="277"/>
      <c r="AF108" s="277"/>
      <c r="AG108" s="277"/>
      <c r="AH108" s="277"/>
      <c r="AJ108" s="187"/>
      <c r="AK108" s="187"/>
      <c r="AL108" s="187"/>
      <c r="AM108" s="187"/>
      <c r="AN108" s="187"/>
      <c r="AO108" s="187"/>
      <c r="AP108" s="187"/>
      <c r="AQ108" s="187"/>
      <c r="AR108" s="187"/>
      <c r="AS108" s="187"/>
      <c r="AT108" s="187"/>
      <c r="AU108" s="187"/>
      <c r="AV108" s="187"/>
      <c r="AW108" s="187"/>
      <c r="AX108" s="187"/>
      <c r="AY108" s="187"/>
    </row>
    <row r="109" spans="1:51">
      <c r="A109" s="13" t="s">
        <v>93</v>
      </c>
      <c r="B109" s="18">
        <v>6.5065065065065069</v>
      </c>
      <c r="C109" s="18">
        <v>6.5811677354033078</v>
      </c>
      <c r="D109" s="70">
        <v>5.9061761727978404</v>
      </c>
      <c r="E109" s="18">
        <v>4.7489823609226596</v>
      </c>
      <c r="F109" s="18">
        <v>6.6412086999833964</v>
      </c>
      <c r="G109" s="18">
        <v>5.1848135139655467</v>
      </c>
      <c r="H109" s="18">
        <v>5.4209723869219042</v>
      </c>
      <c r="I109" s="18">
        <v>5.3556485355648542</v>
      </c>
      <c r="J109" s="18">
        <v>6.3512226103524929</v>
      </c>
      <c r="K109" s="18">
        <v>5.2825356170962063</v>
      </c>
      <c r="L109" s="18">
        <v>3.8186157517899764</v>
      </c>
      <c r="M109" s="18">
        <v>4.8975957257346394</v>
      </c>
      <c r="N109" s="18">
        <v>5.7680631451123254</v>
      </c>
      <c r="O109" s="18">
        <v>4.1592394533571007</v>
      </c>
      <c r="P109" s="18">
        <v>4.1791044776119399</v>
      </c>
      <c r="Q109" s="18">
        <v>3.218884120171674</v>
      </c>
      <c r="R109" s="108">
        <v>6.1012812690665044</v>
      </c>
      <c r="S109" s="187"/>
      <c r="T109" s="294"/>
      <c r="U109" s="277"/>
      <c r="V109" s="277"/>
      <c r="W109" s="277"/>
      <c r="X109" s="277"/>
      <c r="Y109" s="277"/>
      <c r="Z109" s="277"/>
      <c r="AA109" s="277"/>
      <c r="AB109" s="277"/>
      <c r="AC109" s="277"/>
      <c r="AD109" s="277"/>
      <c r="AE109" s="277"/>
      <c r="AF109" s="277"/>
      <c r="AG109" s="277"/>
      <c r="AH109" s="277"/>
      <c r="AJ109" s="187"/>
      <c r="AK109" s="187"/>
      <c r="AL109" s="187"/>
      <c r="AM109" s="187"/>
      <c r="AN109" s="187"/>
      <c r="AO109" s="187"/>
      <c r="AP109" s="187"/>
      <c r="AQ109" s="187"/>
      <c r="AR109" s="187"/>
      <c r="AS109" s="187"/>
      <c r="AT109" s="187"/>
      <c r="AU109" s="187"/>
      <c r="AV109" s="187"/>
      <c r="AW109" s="187"/>
      <c r="AX109" s="187"/>
      <c r="AY109" s="187"/>
    </row>
    <row r="110" spans="1:51">
      <c r="A110" s="13" t="s">
        <v>94</v>
      </c>
      <c r="B110" s="18">
        <v>6.1090909090909093</v>
      </c>
      <c r="C110" s="18">
        <v>8.8876146788990837</v>
      </c>
      <c r="D110" s="70">
        <v>5.8772935779816518</v>
      </c>
      <c r="E110" s="18">
        <v>5.5424691700152415</v>
      </c>
      <c r="F110" s="18">
        <v>8.4826925708031204</v>
      </c>
      <c r="G110" s="18">
        <v>6.6518847006651889</v>
      </c>
      <c r="H110" s="18">
        <v>7.2192142162987647</v>
      </c>
      <c r="I110" s="18">
        <v>7.8176758977076979</v>
      </c>
      <c r="J110" s="18">
        <v>7.6991038747949014</v>
      </c>
      <c r="K110" s="18">
        <v>7.9306071871127637</v>
      </c>
      <c r="L110" s="18">
        <v>6.8948832708358534</v>
      </c>
      <c r="M110" s="18">
        <v>6.4458768615247832</v>
      </c>
      <c r="N110" s="18">
        <v>4.9712770658418028</v>
      </c>
      <c r="O110" s="18">
        <v>8.2558139534883725</v>
      </c>
      <c r="P110" s="18">
        <v>5.6490792000903856</v>
      </c>
      <c r="Q110" s="18">
        <v>8.0157992565055753</v>
      </c>
      <c r="R110" s="108">
        <v>6.5157750342935525</v>
      </c>
      <c r="S110" s="187"/>
      <c r="T110" s="294"/>
      <c r="U110" s="277"/>
      <c r="V110" s="277"/>
      <c r="W110" s="277"/>
      <c r="X110" s="277"/>
      <c r="Y110" s="277"/>
      <c r="Z110" s="277"/>
      <c r="AA110" s="277"/>
      <c r="AB110" s="277"/>
      <c r="AC110" s="277"/>
      <c r="AD110" s="277"/>
      <c r="AE110" s="277"/>
      <c r="AF110" s="277"/>
      <c r="AG110" s="277"/>
      <c r="AH110" s="277"/>
      <c r="AJ110" s="187"/>
      <c r="AK110" s="187"/>
      <c r="AL110" s="187"/>
      <c r="AM110" s="187"/>
      <c r="AN110" s="187"/>
      <c r="AO110" s="187"/>
      <c r="AP110" s="187"/>
      <c r="AQ110" s="187"/>
      <c r="AR110" s="187"/>
      <c r="AS110" s="187"/>
      <c r="AT110" s="187"/>
      <c r="AU110" s="187"/>
      <c r="AV110" s="187"/>
      <c r="AW110" s="187"/>
      <c r="AX110" s="187"/>
      <c r="AY110" s="187"/>
    </row>
    <row r="111" spans="1:51">
      <c r="A111" s="13" t="s">
        <v>95</v>
      </c>
      <c r="B111" s="18">
        <v>7.6860841423948214</v>
      </c>
      <c r="C111" s="18">
        <v>8.2076732200801672</v>
      </c>
      <c r="D111" s="70">
        <v>4.9627791563275432</v>
      </c>
      <c r="E111" s="18">
        <v>6.5460146322680011</v>
      </c>
      <c r="F111" s="18">
        <v>5.8430717863105173</v>
      </c>
      <c r="G111" s="18">
        <v>5.3093730855625889</v>
      </c>
      <c r="H111" s="18">
        <v>6.2934027777777777</v>
      </c>
      <c r="I111" s="18">
        <v>4.166666666666667</v>
      </c>
      <c r="J111" s="18">
        <v>5.6497175141242941</v>
      </c>
      <c r="K111" s="18">
        <v>4.5009784735812133</v>
      </c>
      <c r="L111" s="18">
        <v>7.9082641360221428</v>
      </c>
      <c r="M111" s="18">
        <v>6.0390763765541742</v>
      </c>
      <c r="N111" s="18">
        <v>5.6477836727708377</v>
      </c>
      <c r="O111" s="18">
        <v>6.8493150684931505</v>
      </c>
      <c r="P111" s="18">
        <v>5.2659294365455507</v>
      </c>
      <c r="Q111" s="18">
        <v>7.7763377152379185</v>
      </c>
      <c r="R111" s="108">
        <v>6.5633546034639929</v>
      </c>
      <c r="S111" s="187"/>
      <c r="T111" s="294"/>
      <c r="U111" s="277"/>
      <c r="V111" s="277"/>
      <c r="W111" s="277"/>
      <c r="X111" s="277"/>
      <c r="Y111" s="277"/>
      <c r="Z111" s="277"/>
      <c r="AA111" s="277"/>
      <c r="AB111" s="277"/>
      <c r="AC111" s="277"/>
      <c r="AD111" s="277"/>
      <c r="AE111" s="277"/>
      <c r="AF111" s="277"/>
      <c r="AG111" s="277"/>
      <c r="AH111" s="277"/>
      <c r="AJ111" s="187"/>
      <c r="AK111" s="187"/>
      <c r="AL111" s="187"/>
      <c r="AM111" s="187"/>
      <c r="AN111" s="187"/>
      <c r="AO111" s="187"/>
      <c r="AP111" s="187"/>
      <c r="AQ111" s="187"/>
      <c r="AR111" s="187"/>
      <c r="AS111" s="187"/>
      <c r="AT111" s="187"/>
      <c r="AU111" s="187"/>
      <c r="AV111" s="187"/>
      <c r="AW111" s="187"/>
      <c r="AX111" s="187"/>
      <c r="AY111" s="187"/>
    </row>
    <row r="112" spans="1:51">
      <c r="A112" s="13" t="s">
        <v>96</v>
      </c>
      <c r="B112" s="18">
        <v>10.392609699769052</v>
      </c>
      <c r="C112" s="18">
        <v>9.5846645367412133</v>
      </c>
      <c r="D112" s="70">
        <v>5.8572949946751871</v>
      </c>
      <c r="E112" s="18">
        <v>7.6650943396226419</v>
      </c>
      <c r="F112" s="18">
        <v>10.786802030456853</v>
      </c>
      <c r="G112" s="18">
        <v>9.8489822718319111</v>
      </c>
      <c r="H112" s="18">
        <v>7.333333333333333</v>
      </c>
      <c r="I112" s="18">
        <v>5.7952350289761752</v>
      </c>
      <c r="J112" s="18">
        <v>4.2194092827004219</v>
      </c>
      <c r="K112" s="18">
        <v>5.7070386810399496</v>
      </c>
      <c r="L112" s="18">
        <v>2.4509803921568629</v>
      </c>
      <c r="M112" s="18">
        <v>11.229314420803783</v>
      </c>
      <c r="N112" s="18">
        <v>8.6906141367323304</v>
      </c>
      <c r="O112" s="18">
        <v>5.3412462908011866</v>
      </c>
      <c r="P112" s="18">
        <v>8.6206896551724128</v>
      </c>
      <c r="Q112" s="18">
        <v>7.0876288659793811</v>
      </c>
      <c r="R112" s="108">
        <v>4.614370468029005</v>
      </c>
      <c r="S112" s="187"/>
      <c r="T112" s="294"/>
      <c r="U112" s="277"/>
      <c r="V112" s="277"/>
      <c r="W112" s="277"/>
      <c r="X112" s="277"/>
      <c r="Y112" s="277"/>
      <c r="Z112" s="277"/>
      <c r="AA112" s="277"/>
      <c r="AB112" s="277"/>
      <c r="AC112" s="277"/>
      <c r="AD112" s="277"/>
      <c r="AE112" s="277"/>
      <c r="AF112" s="277"/>
      <c r="AG112" s="277"/>
      <c r="AH112" s="277"/>
      <c r="AJ112" s="187"/>
      <c r="AK112" s="187"/>
      <c r="AL112" s="187"/>
      <c r="AM112" s="187"/>
      <c r="AN112" s="187"/>
      <c r="AO112" s="187"/>
      <c r="AP112" s="187"/>
      <c r="AQ112" s="187"/>
      <c r="AR112" s="187"/>
      <c r="AS112" s="187"/>
      <c r="AT112" s="187"/>
      <c r="AU112" s="187"/>
      <c r="AV112" s="187"/>
      <c r="AW112" s="187"/>
      <c r="AX112" s="187"/>
      <c r="AY112" s="187"/>
    </row>
    <row r="113" spans="1:51">
      <c r="A113" s="13" t="s">
        <v>97</v>
      </c>
      <c r="B113" s="18">
        <v>7.3786407766990294</v>
      </c>
      <c r="C113" s="18">
        <v>7.6474872541879098</v>
      </c>
      <c r="D113" s="70">
        <v>6.9191551347414419</v>
      </c>
      <c r="E113" s="18">
        <v>7.7806595035198223</v>
      </c>
      <c r="F113" s="18">
        <v>6.468797564687975</v>
      </c>
      <c r="G113" s="18">
        <v>7.2964669738863286</v>
      </c>
      <c r="H113" s="18">
        <v>6.640625</v>
      </c>
      <c r="I113" s="18">
        <v>6.917755572636433</v>
      </c>
      <c r="J113" s="18">
        <v>8.3242851972493668</v>
      </c>
      <c r="K113" s="18">
        <v>5.7265569076592699</v>
      </c>
      <c r="L113" s="18">
        <v>3.5410764872521248</v>
      </c>
      <c r="M113" s="18">
        <v>5.9016393442622954</v>
      </c>
      <c r="N113" s="18">
        <v>6.8920249425664588</v>
      </c>
      <c r="O113" s="18">
        <v>5.1724137931034484</v>
      </c>
      <c r="P113" s="18">
        <v>8.3668005354752335</v>
      </c>
      <c r="Q113" s="18">
        <v>5.3781512605042021</v>
      </c>
      <c r="R113" s="108">
        <v>5.7085292142377435</v>
      </c>
      <c r="S113" s="187"/>
      <c r="T113" s="294"/>
      <c r="U113" s="277"/>
      <c r="V113" s="277"/>
      <c r="W113" s="277"/>
      <c r="X113" s="277"/>
      <c r="Y113" s="277"/>
      <c r="Z113" s="277"/>
      <c r="AA113" s="277"/>
      <c r="AB113" s="277"/>
      <c r="AC113" s="277"/>
      <c r="AD113" s="277"/>
      <c r="AE113" s="277"/>
      <c r="AF113" s="277"/>
      <c r="AG113" s="277"/>
      <c r="AH113" s="277"/>
      <c r="AJ113" s="187"/>
      <c r="AK113" s="187"/>
      <c r="AL113" s="187"/>
      <c r="AM113" s="187"/>
      <c r="AN113" s="187"/>
      <c r="AO113" s="187"/>
      <c r="AP113" s="187"/>
      <c r="AQ113" s="187"/>
      <c r="AR113" s="187"/>
      <c r="AS113" s="187"/>
      <c r="AT113" s="187"/>
      <c r="AU113" s="187"/>
      <c r="AV113" s="187"/>
      <c r="AW113" s="187"/>
      <c r="AX113" s="187"/>
      <c r="AY113" s="187"/>
    </row>
    <row r="114" spans="1:51">
      <c r="A114" s="13" t="s">
        <v>98</v>
      </c>
      <c r="B114" s="18">
        <v>8.0367393800229614</v>
      </c>
      <c r="C114" s="18">
        <v>8.3732057416267942</v>
      </c>
      <c r="D114" s="70">
        <v>3.5885167464114835</v>
      </c>
      <c r="E114" s="18">
        <v>9.0791180285343724</v>
      </c>
      <c r="F114" s="18">
        <v>5.17464424320828</v>
      </c>
      <c r="G114" s="18">
        <v>5.2219321148825069</v>
      </c>
      <c r="H114" s="18">
        <v>7.9051383399209483</v>
      </c>
      <c r="I114" s="18">
        <v>7.1123755334281649</v>
      </c>
      <c r="J114" s="18">
        <v>6.5789473684210522</v>
      </c>
      <c r="K114" s="18">
        <v>8.75</v>
      </c>
      <c r="L114" s="18">
        <v>8.0321285140562235</v>
      </c>
      <c r="M114" s="18">
        <v>3.5885167464114835</v>
      </c>
      <c r="N114" s="18">
        <v>3.4802784222737819</v>
      </c>
      <c r="O114" s="18">
        <v>4.0214477211796247</v>
      </c>
      <c r="P114" s="18">
        <v>6.2111801242236018</v>
      </c>
      <c r="Q114" s="18">
        <v>10.582010582010582</v>
      </c>
      <c r="R114" s="108">
        <v>5.547850208044383</v>
      </c>
      <c r="S114" s="187"/>
      <c r="T114" s="294"/>
      <c r="U114" s="277"/>
      <c r="V114" s="277"/>
      <c r="W114" s="277"/>
      <c r="X114" s="277"/>
      <c r="Y114" s="277"/>
      <c r="Z114" s="277"/>
      <c r="AA114" s="277"/>
      <c r="AB114" s="277"/>
      <c r="AC114" s="277"/>
      <c r="AD114" s="277"/>
      <c r="AE114" s="277"/>
      <c r="AF114" s="277"/>
      <c r="AG114" s="277"/>
      <c r="AH114" s="277"/>
      <c r="AJ114" s="187"/>
      <c r="AK114" s="187"/>
      <c r="AL114" s="187"/>
      <c r="AM114" s="187"/>
      <c r="AN114" s="187"/>
      <c r="AO114" s="187"/>
      <c r="AP114" s="187"/>
      <c r="AQ114" s="187"/>
      <c r="AR114" s="187"/>
      <c r="AS114" s="187"/>
      <c r="AT114" s="187"/>
      <c r="AU114" s="187"/>
      <c r="AV114" s="187"/>
      <c r="AW114" s="187"/>
      <c r="AX114" s="187"/>
      <c r="AY114" s="187"/>
    </row>
    <row r="115" spans="1:51">
      <c r="A115" s="13" t="s">
        <v>99</v>
      </c>
      <c r="B115" s="18">
        <v>10.757136946628052</v>
      </c>
      <c r="C115" s="18">
        <v>9.4991364421416229</v>
      </c>
      <c r="D115" s="70">
        <v>6.4766839378238341</v>
      </c>
      <c r="E115" s="18">
        <v>5.0435580009170105</v>
      </c>
      <c r="F115" s="18">
        <v>7.3226544622425633</v>
      </c>
      <c r="G115" s="18">
        <v>5.5839925546765938</v>
      </c>
      <c r="H115" s="18">
        <v>7.7632217370208636</v>
      </c>
      <c r="I115" s="18">
        <v>3.3428844317096469</v>
      </c>
      <c r="J115" s="18">
        <v>7.7378243058716434</v>
      </c>
      <c r="K115" s="18">
        <v>4.6168051708217916</v>
      </c>
      <c r="L115" s="18">
        <v>8.1081081081081088</v>
      </c>
      <c r="M115" s="18">
        <v>3.7593984962406015</v>
      </c>
      <c r="N115" s="18">
        <v>5.806719203649938</v>
      </c>
      <c r="O115" s="18">
        <v>4.166666666666667</v>
      </c>
      <c r="P115" s="18">
        <v>8.1231295425395462</v>
      </c>
      <c r="Q115" s="18">
        <v>8.8613203367301718</v>
      </c>
      <c r="R115" s="108">
        <v>2.6166593981683386</v>
      </c>
      <c r="S115" s="187"/>
      <c r="T115" s="294"/>
      <c r="U115" s="277"/>
      <c r="V115" s="277"/>
      <c r="W115" s="277"/>
      <c r="X115" s="277"/>
      <c r="Y115" s="277"/>
      <c r="Z115" s="277"/>
      <c r="AA115" s="277"/>
      <c r="AB115" s="277"/>
      <c r="AC115" s="277"/>
      <c r="AD115" s="277"/>
      <c r="AE115" s="277"/>
      <c r="AF115" s="277"/>
      <c r="AG115" s="277"/>
      <c r="AH115" s="277"/>
      <c r="AJ115" s="187"/>
      <c r="AK115" s="187"/>
      <c r="AL115" s="187"/>
      <c r="AM115" s="187"/>
      <c r="AN115" s="187"/>
      <c r="AO115" s="187"/>
      <c r="AP115" s="187"/>
      <c r="AQ115" s="187"/>
      <c r="AR115" s="187"/>
      <c r="AS115" s="187"/>
      <c r="AT115" s="187"/>
      <c r="AU115" s="187"/>
      <c r="AV115" s="187"/>
      <c r="AW115" s="187"/>
      <c r="AX115" s="187"/>
      <c r="AY115" s="187"/>
    </row>
    <row r="116" spans="1:51">
      <c r="A116" s="13" t="s">
        <v>100</v>
      </c>
      <c r="B116" s="18">
        <v>10.403120936280885</v>
      </c>
      <c r="C116" s="18">
        <v>6.6489361702127656</v>
      </c>
      <c r="D116" s="70">
        <v>4.6542553191489358</v>
      </c>
      <c r="E116" s="18">
        <v>6.6800267201068806</v>
      </c>
      <c r="F116" s="18">
        <v>8.409250175192712</v>
      </c>
      <c r="G116" s="18">
        <v>6.5789473684210522</v>
      </c>
      <c r="H116" s="18">
        <v>10.68702290076336</v>
      </c>
      <c r="I116" s="18">
        <v>8.7082728592162546</v>
      </c>
      <c r="J116" s="18">
        <v>5.2395209580838316</v>
      </c>
      <c r="K116" s="18">
        <v>6.9541029207232272</v>
      </c>
      <c r="L116" s="18">
        <v>3.3806626098715347</v>
      </c>
      <c r="M116" s="18">
        <v>4.9200492004920049</v>
      </c>
      <c r="N116" s="18">
        <v>6.1614294516327783</v>
      </c>
      <c r="O116" s="18">
        <v>7.4953154278575891</v>
      </c>
      <c r="P116" s="18">
        <v>2.4891101431238334</v>
      </c>
      <c r="Q116" s="18">
        <v>5.7434588385449903</v>
      </c>
      <c r="R116" s="108">
        <v>5.1513200257565996</v>
      </c>
      <c r="S116" s="187"/>
      <c r="T116" s="294"/>
      <c r="U116" s="277"/>
      <c r="V116" s="277"/>
      <c r="W116" s="277"/>
      <c r="X116" s="277"/>
      <c r="Y116" s="277"/>
      <c r="Z116" s="277"/>
      <c r="AA116" s="277"/>
      <c r="AB116" s="277"/>
      <c r="AC116" s="277"/>
      <c r="AD116" s="277"/>
      <c r="AE116" s="277"/>
      <c r="AF116" s="277"/>
      <c r="AG116" s="277"/>
      <c r="AH116" s="277"/>
      <c r="AJ116" s="187"/>
      <c r="AK116" s="187"/>
      <c r="AL116" s="187"/>
      <c r="AM116" s="187"/>
      <c r="AN116" s="187"/>
      <c r="AO116" s="187"/>
      <c r="AP116" s="187"/>
      <c r="AQ116" s="187"/>
      <c r="AR116" s="187"/>
      <c r="AS116" s="187"/>
      <c r="AT116" s="187"/>
      <c r="AU116" s="187"/>
      <c r="AV116" s="187"/>
      <c r="AW116" s="187"/>
      <c r="AX116" s="187"/>
      <c r="AY116" s="187"/>
    </row>
    <row r="117" spans="1:51">
      <c r="A117" s="13" t="s">
        <v>101</v>
      </c>
      <c r="B117" s="18">
        <v>6.5843621399176957</v>
      </c>
      <c r="C117" s="18">
        <v>2.9411764705882351</v>
      </c>
      <c r="D117" s="70">
        <v>5.8823529411764701</v>
      </c>
      <c r="E117" s="18">
        <v>4.1077133728890916</v>
      </c>
      <c r="F117" s="18">
        <v>4.8034934497816595</v>
      </c>
      <c r="G117" s="18">
        <v>5.5865921787709496</v>
      </c>
      <c r="H117" s="18">
        <v>5.5724417426545081</v>
      </c>
      <c r="I117" s="18">
        <v>2.4606299212598426</v>
      </c>
      <c r="J117" s="18">
        <v>4.329004329004329</v>
      </c>
      <c r="K117" s="18">
        <v>4.8780487804878048</v>
      </c>
      <c r="L117" s="18">
        <v>5.286343612334802</v>
      </c>
      <c r="M117" s="18">
        <v>3.8297872340425529</v>
      </c>
      <c r="N117" s="18">
        <v>5.2888527257933271</v>
      </c>
      <c r="O117" s="18">
        <v>5.4446460980036298</v>
      </c>
      <c r="P117" s="18">
        <v>5.0568900126422252</v>
      </c>
      <c r="Q117" s="18">
        <v>5.0761421319796947</v>
      </c>
      <c r="R117" s="108">
        <v>4.5829514207149407</v>
      </c>
      <c r="S117" s="187"/>
      <c r="T117" s="294"/>
      <c r="U117" s="277"/>
      <c r="V117" s="277"/>
      <c r="W117" s="277"/>
      <c r="X117" s="277"/>
      <c r="Y117" s="277"/>
      <c r="Z117" s="277"/>
      <c r="AA117" s="277"/>
      <c r="AB117" s="277"/>
      <c r="AC117" s="277"/>
      <c r="AD117" s="277"/>
      <c r="AE117" s="277"/>
      <c r="AF117" s="277"/>
      <c r="AG117" s="277"/>
      <c r="AH117" s="277"/>
      <c r="AJ117" s="187"/>
      <c r="AK117" s="187"/>
      <c r="AL117" s="187"/>
      <c r="AM117" s="187"/>
      <c r="AN117" s="187"/>
      <c r="AO117" s="187"/>
      <c r="AP117" s="187"/>
      <c r="AQ117" s="187"/>
      <c r="AR117" s="187"/>
      <c r="AS117" s="187"/>
      <c r="AT117" s="187"/>
      <c r="AU117" s="187"/>
      <c r="AV117" s="187"/>
      <c r="AW117" s="187"/>
      <c r="AX117" s="187"/>
      <c r="AY117" s="187"/>
    </row>
    <row r="118" spans="1:51">
      <c r="A118" s="13" t="s">
        <v>102</v>
      </c>
      <c r="B118" s="18">
        <v>9.2764378478664202</v>
      </c>
      <c r="C118" s="18">
        <v>10.166358595194085</v>
      </c>
      <c r="D118" s="70">
        <v>2.7726432532347505</v>
      </c>
      <c r="E118" s="18">
        <v>5.2137643378519289</v>
      </c>
      <c r="F118" s="18">
        <v>9.0634441087613293</v>
      </c>
      <c r="G118" s="18">
        <v>13.274336283185841</v>
      </c>
      <c r="H118" s="18">
        <v>6.968641114982578</v>
      </c>
      <c r="I118" s="18">
        <v>8.3036773428232493</v>
      </c>
      <c r="J118" s="18">
        <v>6.1349693251533743</v>
      </c>
      <c r="K118" s="18">
        <v>3.6452004860267313</v>
      </c>
      <c r="L118" s="18">
        <v>3.3519553072625698</v>
      </c>
      <c r="M118" s="18">
        <v>4.4198895027624312</v>
      </c>
      <c r="N118" s="18">
        <v>6.3157894736842106</v>
      </c>
      <c r="O118" s="18">
        <v>7.5512405609492994</v>
      </c>
      <c r="P118" s="18">
        <v>7.6754385964912277</v>
      </c>
      <c r="Q118" s="18">
        <v>8.464328899637243</v>
      </c>
      <c r="R118" s="108">
        <v>10.650887573964496</v>
      </c>
      <c r="S118" s="187"/>
      <c r="T118" s="294"/>
      <c r="U118" s="277"/>
      <c r="V118" s="277"/>
      <c r="W118" s="277"/>
      <c r="X118" s="277"/>
      <c r="Y118" s="277"/>
      <c r="Z118" s="277"/>
      <c r="AA118" s="277"/>
      <c r="AB118" s="277"/>
      <c r="AC118" s="277"/>
      <c r="AD118" s="277"/>
      <c r="AE118" s="277"/>
      <c r="AF118" s="277"/>
      <c r="AG118" s="277"/>
      <c r="AH118" s="277"/>
      <c r="AJ118" s="187"/>
      <c r="AK118" s="187"/>
      <c r="AL118" s="187"/>
      <c r="AM118" s="187"/>
      <c r="AN118" s="187"/>
      <c r="AO118" s="187"/>
      <c r="AP118" s="187"/>
      <c r="AQ118" s="187"/>
      <c r="AR118" s="187"/>
      <c r="AS118" s="187"/>
      <c r="AT118" s="187"/>
      <c r="AU118" s="187"/>
      <c r="AV118" s="187"/>
      <c r="AW118" s="187"/>
      <c r="AX118" s="187"/>
      <c r="AY118" s="187"/>
    </row>
    <row r="119" spans="1:51">
      <c r="A119" s="13" t="s">
        <v>103</v>
      </c>
      <c r="B119" s="18">
        <v>6.0373216245883645</v>
      </c>
      <c r="C119" s="18">
        <v>5.0476724621424571</v>
      </c>
      <c r="D119" s="70">
        <v>2.8042624789680315</v>
      </c>
      <c r="E119" s="18">
        <v>6.2959076600209869</v>
      </c>
      <c r="F119" s="18">
        <v>2.930988542499334</v>
      </c>
      <c r="G119" s="18">
        <v>2.4311183144246353</v>
      </c>
      <c r="H119" s="18">
        <v>5.8955642897248737</v>
      </c>
      <c r="I119" s="18">
        <v>5.5190538764783179</v>
      </c>
      <c r="J119" s="18">
        <v>4.8740861088545904</v>
      </c>
      <c r="K119" s="18">
        <v>3.7543577366586214</v>
      </c>
      <c r="L119" s="18">
        <v>5.3929121725731894</v>
      </c>
      <c r="M119" s="18">
        <v>4.4378698224852071</v>
      </c>
      <c r="N119" s="18">
        <v>3.6293249455601257</v>
      </c>
      <c r="O119" s="18">
        <v>4.7702736630680391</v>
      </c>
      <c r="P119" s="18">
        <v>3.7518759379689848</v>
      </c>
      <c r="Q119" s="18">
        <v>3.3487892838742916</v>
      </c>
      <c r="R119" s="108">
        <v>3.3915992695016954</v>
      </c>
      <c r="S119" s="187"/>
      <c r="T119" s="294"/>
      <c r="U119" s="277"/>
      <c r="V119" s="277"/>
      <c r="W119" s="277"/>
      <c r="X119" s="277"/>
      <c r="Y119" s="277"/>
      <c r="Z119" s="277"/>
      <c r="AA119" s="277"/>
      <c r="AB119" s="277"/>
      <c r="AC119" s="277"/>
      <c r="AD119" s="277"/>
      <c r="AE119" s="277"/>
      <c r="AF119" s="277"/>
      <c r="AG119" s="277"/>
      <c r="AH119" s="277"/>
      <c r="AJ119" s="187"/>
      <c r="AK119" s="187"/>
      <c r="AL119" s="187"/>
      <c r="AM119" s="187"/>
      <c r="AN119" s="187"/>
      <c r="AO119" s="187"/>
      <c r="AP119" s="187"/>
      <c r="AQ119" s="187"/>
      <c r="AR119" s="187"/>
      <c r="AS119" s="187"/>
      <c r="AT119" s="187"/>
      <c r="AU119" s="187"/>
      <c r="AV119" s="187"/>
      <c r="AW119" s="187"/>
      <c r="AX119" s="187"/>
      <c r="AY119" s="187"/>
    </row>
    <row r="120" spans="1:51">
      <c r="A120" s="13" t="s">
        <v>104</v>
      </c>
      <c r="B120" s="18">
        <v>5.1522248243559723</v>
      </c>
      <c r="C120" s="18">
        <v>8.0340264650283562</v>
      </c>
      <c r="D120" s="70">
        <v>4.7258979206049148</v>
      </c>
      <c r="E120" s="18">
        <v>9.026128266033254</v>
      </c>
      <c r="F120" s="18">
        <v>5.275779376498801</v>
      </c>
      <c r="G120" s="18">
        <v>6.4665127020785222</v>
      </c>
      <c r="H120" s="18">
        <v>6.8637803590285111</v>
      </c>
      <c r="I120" s="18">
        <v>4.3859649122807012</v>
      </c>
      <c r="J120" s="18">
        <v>4.431314623338257</v>
      </c>
      <c r="K120" s="18">
        <v>2.9835902536051715</v>
      </c>
      <c r="L120" s="18">
        <v>6.5032516258129069</v>
      </c>
      <c r="M120" s="18">
        <v>6.1837455830388688</v>
      </c>
      <c r="N120" s="18">
        <v>6.2249888839484209</v>
      </c>
      <c r="O120" s="18">
        <v>6.360745115856429</v>
      </c>
      <c r="P120" s="18">
        <v>5.5788005578800552</v>
      </c>
      <c r="Q120" s="18">
        <v>2.9239766081871341</v>
      </c>
      <c r="R120" s="108">
        <v>3.4296913277804997</v>
      </c>
      <c r="S120" s="187"/>
      <c r="T120" s="294"/>
      <c r="U120" s="277"/>
      <c r="V120" s="277"/>
      <c r="W120" s="277"/>
      <c r="X120" s="277"/>
      <c r="Y120" s="277"/>
      <c r="Z120" s="277"/>
      <c r="AA120" s="277"/>
      <c r="AB120" s="277"/>
      <c r="AC120" s="277"/>
      <c r="AD120" s="277"/>
      <c r="AE120" s="277"/>
      <c r="AF120" s="277"/>
      <c r="AG120" s="277"/>
      <c r="AH120" s="277"/>
      <c r="AJ120" s="187"/>
      <c r="AK120" s="187"/>
      <c r="AL120" s="187"/>
      <c r="AM120" s="187"/>
      <c r="AN120" s="187"/>
      <c r="AO120" s="187"/>
      <c r="AP120" s="187"/>
      <c r="AQ120" s="187"/>
      <c r="AR120" s="187"/>
      <c r="AS120" s="187"/>
      <c r="AT120" s="187"/>
      <c r="AU120" s="187"/>
      <c r="AV120" s="187"/>
      <c r="AW120" s="187"/>
      <c r="AX120" s="187"/>
      <c r="AY120" s="187"/>
    </row>
    <row r="121" spans="1:51">
      <c r="A121" s="13" t="s">
        <v>105</v>
      </c>
      <c r="B121" s="18">
        <v>10.526315789473683</v>
      </c>
      <c r="C121" s="18">
        <v>7.1047957371225579</v>
      </c>
      <c r="D121" s="70">
        <v>5.3285968028419184</v>
      </c>
      <c r="E121" s="18">
        <v>5.4249547920433994</v>
      </c>
      <c r="F121" s="18">
        <v>8.064516129032258</v>
      </c>
      <c r="G121" s="18">
        <v>12.048192771084338</v>
      </c>
      <c r="H121" s="18">
        <v>4.329004329004329</v>
      </c>
      <c r="I121" s="18">
        <v>2.2988505747126435</v>
      </c>
      <c r="J121" s="18">
        <v>5.7471264367816088</v>
      </c>
      <c r="K121" s="18">
        <v>2.1052631578947367</v>
      </c>
      <c r="L121" s="18">
        <v>7.6481835564053533</v>
      </c>
      <c r="M121" s="18">
        <v>3.7105751391465676</v>
      </c>
      <c r="N121" s="18">
        <v>1.8867924528301887</v>
      </c>
      <c r="O121" s="18">
        <v>7.2072072072072073</v>
      </c>
      <c r="P121" s="18">
        <v>10.928961748633879</v>
      </c>
      <c r="Q121" s="18">
        <v>1.8726591760299625</v>
      </c>
      <c r="R121" s="108">
        <v>0</v>
      </c>
      <c r="S121" s="187"/>
      <c r="T121" s="294"/>
      <c r="U121" s="277"/>
      <c r="V121" s="277"/>
      <c r="W121" s="277"/>
      <c r="X121" s="277"/>
      <c r="Y121" s="277"/>
      <c r="Z121" s="277"/>
      <c r="AA121" s="277"/>
      <c r="AB121" s="277"/>
      <c r="AC121" s="277"/>
      <c r="AD121" s="277"/>
      <c r="AE121" s="277"/>
      <c r="AF121" s="277"/>
      <c r="AG121" s="277"/>
      <c r="AH121" s="277"/>
      <c r="AJ121" s="187"/>
      <c r="AK121" s="187"/>
      <c r="AL121" s="187"/>
      <c r="AM121" s="187"/>
      <c r="AN121" s="187"/>
      <c r="AO121" s="187"/>
      <c r="AP121" s="187"/>
      <c r="AQ121" s="187"/>
      <c r="AR121" s="187"/>
      <c r="AS121" s="187"/>
      <c r="AT121" s="187"/>
      <c r="AU121" s="187"/>
      <c r="AV121" s="187"/>
      <c r="AW121" s="187"/>
      <c r="AX121" s="187"/>
      <c r="AY121" s="187"/>
    </row>
    <row r="122" spans="1:51">
      <c r="A122" s="13" t="s">
        <v>106</v>
      </c>
      <c r="B122" s="18">
        <v>7.4525745257452574</v>
      </c>
      <c r="C122" s="18">
        <v>3.2383419689119171</v>
      </c>
      <c r="D122" s="70">
        <v>5.1813471502590671</v>
      </c>
      <c r="E122" s="18">
        <v>4.6854082998661317</v>
      </c>
      <c r="F122" s="18">
        <v>5.1813471502590671</v>
      </c>
      <c r="G122" s="18">
        <v>2.688172043010753</v>
      </c>
      <c r="H122" s="18">
        <v>7.6282940360610265</v>
      </c>
      <c r="I122" s="18">
        <v>5.2527905449770182</v>
      </c>
      <c r="J122" s="18">
        <v>3.0807147258163892</v>
      </c>
      <c r="K122" s="18">
        <v>1.9815059445178336</v>
      </c>
      <c r="L122" s="18">
        <v>3.8240917782026767</v>
      </c>
      <c r="M122" s="18">
        <v>6.9848661233993017</v>
      </c>
      <c r="N122" s="18">
        <v>0.56947608200455579</v>
      </c>
      <c r="O122" s="18">
        <v>1.8072289156626506</v>
      </c>
      <c r="P122" s="18">
        <v>4.0579710144927539</v>
      </c>
      <c r="Q122" s="18">
        <v>3.0358227079538556</v>
      </c>
      <c r="R122" s="108">
        <v>2.5957170668397143</v>
      </c>
      <c r="S122" s="187"/>
      <c r="T122" s="294"/>
      <c r="U122" s="277"/>
      <c r="V122" s="277"/>
      <c r="W122" s="277"/>
      <c r="X122" s="277"/>
      <c r="Y122" s="277"/>
      <c r="Z122" s="277"/>
      <c r="AA122" s="277"/>
      <c r="AB122" s="277"/>
      <c r="AC122" s="277"/>
      <c r="AD122" s="277"/>
      <c r="AE122" s="277"/>
      <c r="AF122" s="277"/>
      <c r="AG122" s="277"/>
      <c r="AH122" s="277"/>
      <c r="AJ122" s="187"/>
      <c r="AK122" s="187"/>
      <c r="AL122" s="187"/>
      <c r="AM122" s="187"/>
      <c r="AN122" s="187"/>
      <c r="AO122" s="187"/>
      <c r="AP122" s="187"/>
      <c r="AQ122" s="187"/>
      <c r="AR122" s="187"/>
      <c r="AS122" s="187"/>
      <c r="AT122" s="187"/>
      <c r="AU122" s="187"/>
      <c r="AV122" s="187"/>
      <c r="AW122" s="187"/>
      <c r="AX122" s="187"/>
      <c r="AY122" s="187"/>
    </row>
    <row r="123" spans="1:51">
      <c r="A123" s="13" t="s">
        <v>107</v>
      </c>
      <c r="B123" s="18">
        <v>4.0733197556008145</v>
      </c>
      <c r="C123" s="18">
        <v>7.009345794392523</v>
      </c>
      <c r="D123" s="70">
        <v>7.009345794392523</v>
      </c>
      <c r="E123" s="18">
        <v>4.9627791563275432</v>
      </c>
      <c r="F123" s="18">
        <v>0</v>
      </c>
      <c r="G123" s="18">
        <v>2.5252525252525255</v>
      </c>
      <c r="H123" s="18">
        <v>12.121212121212121</v>
      </c>
      <c r="I123" s="18">
        <v>8.9820359281437128</v>
      </c>
      <c r="J123" s="18">
        <v>5.0125313283208017</v>
      </c>
      <c r="K123" s="18">
        <v>2.9325513196480939</v>
      </c>
      <c r="L123" s="18">
        <v>7.5376884422110546</v>
      </c>
      <c r="M123" s="18">
        <v>7.3529411764705879</v>
      </c>
      <c r="N123" s="18">
        <v>4.4247787610619467</v>
      </c>
      <c r="O123" s="18">
        <v>4.6296296296296298</v>
      </c>
      <c r="P123" s="18">
        <v>4.6296296296296298</v>
      </c>
      <c r="Q123" s="18">
        <v>4.5977011494252871</v>
      </c>
      <c r="R123" s="108">
        <v>4.7732696897374707</v>
      </c>
      <c r="S123" s="187"/>
      <c r="T123" s="294"/>
      <c r="U123" s="277"/>
      <c r="V123" s="277"/>
      <c r="W123" s="277"/>
      <c r="X123" s="277"/>
      <c r="Y123" s="277"/>
      <c r="Z123" s="277"/>
      <c r="AA123" s="277"/>
      <c r="AB123" s="277"/>
      <c r="AC123" s="277"/>
      <c r="AD123" s="277"/>
      <c r="AE123" s="277"/>
      <c r="AF123" s="277"/>
      <c r="AG123" s="277"/>
      <c r="AH123" s="277"/>
      <c r="AJ123" s="187"/>
      <c r="AK123" s="187"/>
      <c r="AL123" s="187"/>
      <c r="AM123" s="187"/>
      <c r="AN123" s="187"/>
      <c r="AO123" s="187"/>
      <c r="AP123" s="187"/>
      <c r="AQ123" s="187"/>
      <c r="AR123" s="187"/>
      <c r="AS123" s="187"/>
      <c r="AT123" s="187"/>
      <c r="AU123" s="187"/>
      <c r="AV123" s="187"/>
      <c r="AW123" s="187"/>
      <c r="AX123" s="187"/>
      <c r="AY123" s="187"/>
    </row>
    <row r="124" spans="1:51">
      <c r="A124" s="13" t="s">
        <v>108</v>
      </c>
      <c r="B124" s="18">
        <v>6.8765834238146937</v>
      </c>
      <c r="C124" s="18">
        <v>5.6597099398655821</v>
      </c>
      <c r="D124" s="70">
        <v>3.8910505836575875</v>
      </c>
      <c r="E124" s="18">
        <v>5.3966540744738261</v>
      </c>
      <c r="F124" s="18">
        <v>5.0614605929139556</v>
      </c>
      <c r="G124" s="18">
        <v>4.0758461811093385</v>
      </c>
      <c r="H124" s="18">
        <v>5.2493438320209975</v>
      </c>
      <c r="I124" s="18">
        <v>3.5404496371039125</v>
      </c>
      <c r="J124" s="18">
        <v>4.1240514681623228</v>
      </c>
      <c r="K124" s="18">
        <v>3.3107101473266014</v>
      </c>
      <c r="L124" s="18">
        <v>3.5506778566817303</v>
      </c>
      <c r="M124" s="18">
        <v>3.9170172638909042</v>
      </c>
      <c r="N124" s="18">
        <v>4.0552718534094323</v>
      </c>
      <c r="O124" s="18">
        <v>3.9828431372549016</v>
      </c>
      <c r="P124" s="18">
        <v>5.6886227544910186</v>
      </c>
      <c r="Q124" s="18">
        <v>4.7432122996401702</v>
      </c>
      <c r="R124" s="108">
        <v>3.9787798408488064</v>
      </c>
      <c r="S124" s="187"/>
      <c r="T124" s="294"/>
      <c r="U124" s="277"/>
      <c r="V124" s="277"/>
      <c r="W124" s="277"/>
      <c r="X124" s="277"/>
      <c r="Y124" s="277"/>
      <c r="Z124" s="277"/>
      <c r="AA124" s="277"/>
      <c r="AB124" s="277"/>
      <c r="AC124" s="277"/>
      <c r="AD124" s="277"/>
      <c r="AE124" s="277"/>
      <c r="AF124" s="277"/>
      <c r="AG124" s="277"/>
      <c r="AH124" s="277"/>
      <c r="AJ124" s="187"/>
      <c r="AK124" s="187"/>
      <c r="AL124" s="187"/>
      <c r="AM124" s="187"/>
      <c r="AN124" s="187"/>
      <c r="AO124" s="187"/>
      <c r="AP124" s="187"/>
      <c r="AQ124" s="187"/>
      <c r="AR124" s="187"/>
      <c r="AS124" s="187"/>
      <c r="AT124" s="187"/>
      <c r="AU124" s="187"/>
      <c r="AV124" s="187"/>
      <c r="AW124" s="187"/>
      <c r="AX124" s="187"/>
      <c r="AY124" s="187"/>
    </row>
    <row r="125" spans="1:51">
      <c r="A125" s="13" t="s">
        <v>109</v>
      </c>
      <c r="B125" s="18">
        <v>0</v>
      </c>
      <c r="C125" s="18">
        <v>3.0627871362940278</v>
      </c>
      <c r="D125" s="70">
        <v>10.719754977029096</v>
      </c>
      <c r="E125" s="18">
        <v>4.8701298701298699</v>
      </c>
      <c r="F125" s="18">
        <v>8</v>
      </c>
      <c r="G125" s="18">
        <v>5.0761421319796947</v>
      </c>
      <c r="H125" s="18">
        <v>9.1407678244972583</v>
      </c>
      <c r="I125" s="18">
        <v>3.3783783783783785</v>
      </c>
      <c r="J125" s="18">
        <v>10.54481546572935</v>
      </c>
      <c r="K125" s="18">
        <v>10.186757215619695</v>
      </c>
      <c r="L125" s="18">
        <v>1.6501650165016502</v>
      </c>
      <c r="M125" s="18">
        <v>1.4814814814814814</v>
      </c>
      <c r="N125" s="18">
        <v>4.665629860031105</v>
      </c>
      <c r="O125" s="18">
        <v>9.1743119266055047</v>
      </c>
      <c r="P125" s="18">
        <v>6.3795853269537481</v>
      </c>
      <c r="Q125" s="18">
        <v>8.5324232081911262</v>
      </c>
      <c r="R125" s="108">
        <v>1.5974440894568689</v>
      </c>
      <c r="S125" s="187"/>
      <c r="T125" s="294"/>
      <c r="U125" s="277"/>
      <c r="V125" s="277"/>
      <c r="W125" s="277"/>
      <c r="X125" s="277"/>
      <c r="Y125" s="277"/>
      <c r="Z125" s="277"/>
      <c r="AA125" s="277"/>
      <c r="AB125" s="277"/>
      <c r="AC125" s="277"/>
      <c r="AD125" s="277"/>
      <c r="AE125" s="277"/>
      <c r="AF125" s="277"/>
      <c r="AG125" s="277"/>
      <c r="AH125" s="277"/>
      <c r="AJ125" s="187"/>
      <c r="AK125" s="187"/>
      <c r="AL125" s="187"/>
      <c r="AM125" s="187"/>
      <c r="AN125" s="187"/>
      <c r="AO125" s="187"/>
      <c r="AP125" s="187"/>
      <c r="AQ125" s="187"/>
      <c r="AR125" s="187"/>
      <c r="AS125" s="187"/>
      <c r="AT125" s="187"/>
      <c r="AU125" s="187"/>
      <c r="AV125" s="187"/>
      <c r="AW125" s="187"/>
      <c r="AX125" s="187"/>
      <c r="AY125" s="187"/>
    </row>
    <row r="126" spans="1:51">
      <c r="A126" s="17" t="s">
        <v>110</v>
      </c>
      <c r="B126" s="19">
        <v>8.0710250201775615</v>
      </c>
      <c r="C126" s="19">
        <v>3.0403537866224433</v>
      </c>
      <c r="D126" s="19">
        <v>6.6334991708126037</v>
      </c>
      <c r="E126" s="19">
        <v>6.1421468265574726</v>
      </c>
      <c r="F126" s="19">
        <v>5.5312954876273652</v>
      </c>
      <c r="G126" s="19">
        <v>4.9034630707937481</v>
      </c>
      <c r="H126" s="19">
        <v>3.6529680365296802</v>
      </c>
      <c r="I126" s="19">
        <v>6.3829787234042552</v>
      </c>
      <c r="J126" s="19">
        <v>5.78368999421631</v>
      </c>
      <c r="K126" s="19">
        <v>4.9722140976893829</v>
      </c>
      <c r="L126" s="19">
        <v>6.3934902644580065</v>
      </c>
      <c r="M126" s="19">
        <v>3.206841261357563</v>
      </c>
      <c r="N126" s="19">
        <v>3.4703683929524827</v>
      </c>
      <c r="O126" s="19">
        <v>2.678810608090008</v>
      </c>
      <c r="P126" s="19">
        <v>4.7720042417815485</v>
      </c>
      <c r="Q126" s="19">
        <v>4.3126684636118604</v>
      </c>
      <c r="R126" s="118">
        <v>4.1436464088397784</v>
      </c>
      <c r="S126" s="187"/>
      <c r="T126" s="294"/>
      <c r="U126" s="277"/>
      <c r="V126" s="277"/>
      <c r="W126" s="277"/>
      <c r="X126" s="277"/>
      <c r="Y126" s="277"/>
      <c r="Z126" s="277"/>
      <c r="AA126" s="277"/>
      <c r="AB126" s="277"/>
      <c r="AC126" s="277"/>
      <c r="AD126" s="277"/>
      <c r="AE126" s="277"/>
      <c r="AF126" s="277"/>
      <c r="AG126" s="277"/>
      <c r="AH126" s="277"/>
      <c r="AJ126" s="187"/>
      <c r="AK126" s="187"/>
      <c r="AL126" s="187"/>
      <c r="AM126" s="187"/>
      <c r="AN126" s="187"/>
      <c r="AO126" s="187"/>
      <c r="AP126" s="187"/>
      <c r="AQ126" s="187"/>
      <c r="AR126" s="187"/>
      <c r="AS126" s="187"/>
      <c r="AT126" s="187"/>
      <c r="AU126" s="187"/>
      <c r="AV126" s="187"/>
      <c r="AW126" s="187"/>
      <c r="AX126" s="187"/>
      <c r="AY126" s="187"/>
    </row>
    <row r="127" spans="1:51">
      <c r="A127" s="500" t="s">
        <v>540</v>
      </c>
    </row>
    <row r="128" spans="1:51">
      <c r="A128" s="552" t="s">
        <v>574</v>
      </c>
    </row>
    <row r="129" spans="1:1">
      <c r="A129" s="80"/>
    </row>
    <row r="130" spans="1:1">
      <c r="A130" s="79"/>
    </row>
    <row r="131" spans="1:1">
      <c r="A131" s="56"/>
    </row>
  </sheetData>
  <mergeCells count="2">
    <mergeCell ref="A5:R5"/>
    <mergeCell ref="A70:R70"/>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49" fitToHeight="2" orientation="landscape" r:id="rId1"/>
  <headerFooter>
    <oddFooter>&amp;L&amp;"Arial,Regular"&amp;8&amp;K01+023Fetal and Infant Deaths 2012&amp;R&amp;"Arial,Regular"&amp;8&amp;K01+022Page &amp;P of &amp;N</oddFooter>
  </headerFooter>
  <rowBreaks count="1" manualBreakCount="1">
    <brk id="68" max="17"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49</vt:i4>
      </vt:variant>
    </vt:vector>
  </HeadingPairs>
  <TitlesOfParts>
    <vt:vector size="77" baseType="lpstr">
      <vt:lpstr>Info</vt:lpstr>
      <vt:lpstr>Contents</vt:lpstr>
      <vt:lpstr>KeyFindings</vt:lpstr>
      <vt:lpstr>Overview</vt:lpstr>
      <vt:lpstr>FetalTrend</vt:lpstr>
      <vt:lpstr>PeriTrend</vt:lpstr>
      <vt:lpstr>NeonatalTrend</vt:lpstr>
      <vt:lpstr>PostneoTrend</vt:lpstr>
      <vt:lpstr>InfantTrend</vt:lpstr>
      <vt:lpstr>BirthsTrend</vt:lpstr>
      <vt:lpstr>Ethnic</vt:lpstr>
      <vt:lpstr>MatAge</vt:lpstr>
      <vt:lpstr>DepQuin</vt:lpstr>
      <vt:lpstr>Gestation</vt:lpstr>
      <vt:lpstr>Birthweight</vt:lpstr>
      <vt:lpstr>AgeAtDth</vt:lpstr>
      <vt:lpstr>CoDTrend</vt:lpstr>
      <vt:lpstr>CoDEth</vt:lpstr>
      <vt:lpstr>SidsTrend</vt:lpstr>
      <vt:lpstr>SudiTrend</vt:lpstr>
      <vt:lpstr>SidsSudiEth</vt:lpstr>
      <vt:lpstr>GraphsNZ</vt:lpstr>
      <vt:lpstr>GraphsDHB</vt:lpstr>
      <vt:lpstr>DHB</vt:lpstr>
      <vt:lpstr>About</vt:lpstr>
      <vt:lpstr>Glossary</vt:lpstr>
      <vt:lpstr>Ref</vt:lpstr>
      <vt:lpstr>DHBData</vt:lpstr>
      <vt:lpstr>DHBData</vt:lpstr>
      <vt:lpstr>About!Print_Area</vt:lpstr>
      <vt:lpstr>AgeAtDth!Print_Area</vt:lpstr>
      <vt:lpstr>BirthsTrend!Print_Area</vt:lpstr>
      <vt:lpstr>Birthweight!Print_Area</vt:lpstr>
      <vt:lpstr>CoDEth!Print_Area</vt:lpstr>
      <vt:lpstr>CoDTrend!Print_Area</vt:lpstr>
      <vt:lpstr>Contents!Print_Area</vt:lpstr>
      <vt:lpstr>DepQuin!Print_Area</vt:lpstr>
      <vt:lpstr>DHB!Print_Area</vt:lpstr>
      <vt:lpstr>Ethnic!Print_Area</vt:lpstr>
      <vt:lpstr>FetalTrend!Print_Area</vt:lpstr>
      <vt:lpstr>Gestation!Print_Area</vt:lpstr>
      <vt:lpstr>Glossary!Print_Area</vt:lpstr>
      <vt:lpstr>GraphsDHB!Print_Area</vt:lpstr>
      <vt:lpstr>GraphsNZ!Print_Area</vt:lpstr>
      <vt:lpstr>InfantTrend!Print_Area</vt:lpstr>
      <vt:lpstr>Info!Print_Area</vt:lpstr>
      <vt:lpstr>KeyFindings!Print_Area</vt:lpstr>
      <vt:lpstr>MatAge!Print_Area</vt:lpstr>
      <vt:lpstr>NeonatalTrend!Print_Area</vt:lpstr>
      <vt:lpstr>Overview!Print_Area</vt:lpstr>
      <vt:lpstr>PeriTrend!Print_Area</vt:lpstr>
      <vt:lpstr>PostneoTrend!Print_Area</vt:lpstr>
      <vt:lpstr>SidsSudiEth!Print_Area</vt:lpstr>
      <vt:lpstr>SidsTrend!Print_Area</vt:lpstr>
      <vt:lpstr>SudiTrend!Print_Area</vt:lpstr>
      <vt:lpstr>About!Print_Titles</vt:lpstr>
      <vt:lpstr>Birthweight!Print_Titles</vt:lpstr>
      <vt:lpstr>CoDEth!Print_Titles</vt:lpstr>
      <vt:lpstr>CoDTrend!Print_Titles</vt:lpstr>
      <vt:lpstr>Contents!Print_Titles</vt:lpstr>
      <vt:lpstr>DepQuin!Print_Titles</vt:lpstr>
      <vt:lpstr>Ethnic!Print_Titles</vt:lpstr>
      <vt:lpstr>FetalTrend!Print_Titles</vt:lpstr>
      <vt:lpstr>Gestation!Print_Titles</vt:lpstr>
      <vt:lpstr>Glossary!Print_Titles</vt:lpstr>
      <vt:lpstr>GraphsDHB!Print_Titles</vt:lpstr>
      <vt:lpstr>GraphsNZ!Print_Titles</vt:lpstr>
      <vt:lpstr>InfantTrend!Print_Titles</vt:lpstr>
      <vt:lpstr>KeyFindings!Print_Titles</vt:lpstr>
      <vt:lpstr>MatAge!Print_Titles</vt:lpstr>
      <vt:lpstr>NeonatalTrend!Print_Titles</vt:lpstr>
      <vt:lpstr>PeriTrend!Print_Titles</vt:lpstr>
      <vt:lpstr>PostneoTrend!Print_Titles</vt:lpstr>
      <vt:lpstr>SidsSudiEth!Print_Titles</vt:lpstr>
      <vt:lpstr>SidsTrend!Print_Titles</vt:lpstr>
      <vt:lpstr>SudiTrend!Print_Titles</vt:lpstr>
      <vt:lpstr>SelectDHB</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Fetal and Infant Deaths 2012</dc:title>
  <dc:creator>Ministry of Health</dc:creator>
  <cp:lastModifiedBy>Ministry of Health</cp:lastModifiedBy>
  <cp:lastPrinted>2015-07-23T23:46:15Z</cp:lastPrinted>
  <dcterms:created xsi:type="dcterms:W3CDTF">2014-06-03T23:23:43Z</dcterms:created>
  <dcterms:modified xsi:type="dcterms:W3CDTF">2017-10-19T23:46:25Z</dcterms:modified>
</cp:coreProperties>
</file>