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an\Documents\"/>
    </mc:Choice>
  </mc:AlternateContent>
  <xr:revisionPtr revIDLastSave="0" documentId="13_ncr:1_{1D4F8682-C8A1-4E3F-889C-648C690BD9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igarettes" sheetId="1" r:id="rId1"/>
    <sheet name="RYO tobacco" sheetId="2" r:id="rId2"/>
    <sheet name="Pipe tobacco" sheetId="3" r:id="rId3"/>
    <sheet name="Ciga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7" i="4"/>
  <c r="D36" i="4"/>
  <c r="D29" i="4"/>
</calcChain>
</file>

<file path=xl/sharedStrings.xml><?xml version="1.0" encoding="utf-8"?>
<sst xmlns="http://schemas.openxmlformats.org/spreadsheetml/2006/main" count="174" uniqueCount="97">
  <si>
    <t>Brand</t>
  </si>
  <si>
    <t>Brand variant</t>
  </si>
  <si>
    <t>Recommended retail price (in dollars)</t>
  </si>
  <si>
    <t>Pack size of brand variant (in grams)</t>
  </si>
  <si>
    <t>Club</t>
  </si>
  <si>
    <t>Pack size of brand variant (in sticks)</t>
  </si>
  <si>
    <t>Recommended retail price per pack (in dollars)</t>
  </si>
  <si>
    <t>Volume of cigars released for sale</t>
  </si>
  <si>
    <t>Volume of cigarettes released for sale</t>
  </si>
  <si>
    <t>Volume RYO tobacco released for sale (in tonnes)</t>
  </si>
  <si>
    <t>Pack size of brand variant (e.g number of cigars in pack)</t>
  </si>
  <si>
    <t>Volume of pipe tobacco released for sale (in tonnes)</t>
  </si>
  <si>
    <t>Backwoods</t>
  </si>
  <si>
    <t>Honey Berry</t>
  </si>
  <si>
    <t>Borkum Riff</t>
  </si>
  <si>
    <t>Vanilla Cavendish 50g</t>
  </si>
  <si>
    <t>50g</t>
  </si>
  <si>
    <t xml:space="preserve">Henri Winterman </t>
  </si>
  <si>
    <t xml:space="preserve">Café Crème Blue </t>
  </si>
  <si>
    <t>Café Crème Original</t>
  </si>
  <si>
    <t xml:space="preserve">Captain Black </t>
  </si>
  <si>
    <t>Cherise</t>
  </si>
  <si>
    <t>Classic</t>
  </si>
  <si>
    <t xml:space="preserve">Dark Crema </t>
  </si>
  <si>
    <t>Erinmore</t>
  </si>
  <si>
    <t>Flake</t>
  </si>
  <si>
    <t>20 kgs</t>
  </si>
  <si>
    <t>Hav-A-Tampa</t>
  </si>
  <si>
    <t>Jewels Vanilla</t>
  </si>
  <si>
    <t>250 kgs</t>
  </si>
  <si>
    <t xml:space="preserve">Borkum Riff </t>
  </si>
  <si>
    <t>Cherry Cavendish</t>
  </si>
  <si>
    <t>200 kgs</t>
  </si>
  <si>
    <t xml:space="preserve">Café Crème Aroma </t>
  </si>
  <si>
    <t xml:space="preserve">Erinmore </t>
  </si>
  <si>
    <t>25 kgs</t>
  </si>
  <si>
    <t>Mixture</t>
  </si>
  <si>
    <t>100 kgs</t>
  </si>
  <si>
    <t xml:space="preserve">Cohiba </t>
  </si>
  <si>
    <t xml:space="preserve">Trinity </t>
  </si>
  <si>
    <t xml:space="preserve">Black </t>
  </si>
  <si>
    <t>10kgs</t>
  </si>
  <si>
    <t>200kgs</t>
  </si>
  <si>
    <t>Blue Velvet</t>
  </si>
  <si>
    <t xml:space="preserve">Montecristo </t>
  </si>
  <si>
    <t>Edmundo</t>
  </si>
  <si>
    <t>No.3</t>
  </si>
  <si>
    <t>No.4</t>
  </si>
  <si>
    <t>No.5</t>
  </si>
  <si>
    <t>Petit Tubo</t>
  </si>
  <si>
    <t>Romeo Y Julieta</t>
  </si>
  <si>
    <t>No.1</t>
  </si>
  <si>
    <t>No.2</t>
  </si>
  <si>
    <t>Mille Fleurs</t>
  </si>
  <si>
    <t xml:space="preserve">Drum </t>
  </si>
  <si>
    <t>Bright Blue Rolling Tobacco</t>
  </si>
  <si>
    <t>600kgs</t>
  </si>
  <si>
    <t>No. 4 25's</t>
  </si>
  <si>
    <t xml:space="preserve">Quintero </t>
  </si>
  <si>
    <t>Panatelas</t>
  </si>
  <si>
    <t>Petit Quinteros</t>
  </si>
  <si>
    <t xml:space="preserve">Romeo Y Julieta </t>
  </si>
  <si>
    <t>No 1 A/T 15's</t>
  </si>
  <si>
    <t>No 1 A/T 10's</t>
  </si>
  <si>
    <t>No 1 A/T 25's</t>
  </si>
  <si>
    <t>No.2 10's</t>
  </si>
  <si>
    <t>No.2 A/T 25 Cigars</t>
  </si>
  <si>
    <t>No.2 50s</t>
  </si>
  <si>
    <t xml:space="preserve"> No.3 A/T 3CP 15's</t>
  </si>
  <si>
    <t>No.3 A/T 25 Cigars</t>
  </si>
  <si>
    <t>No.3 A/T 10s</t>
  </si>
  <si>
    <t>Malton</t>
  </si>
  <si>
    <t>Smooth</t>
  </si>
  <si>
    <t>400kgs</t>
  </si>
  <si>
    <t>TS</t>
  </si>
  <si>
    <t>Red</t>
  </si>
  <si>
    <t>Blue</t>
  </si>
  <si>
    <t>Gold</t>
  </si>
  <si>
    <t>Silver</t>
  </si>
  <si>
    <t xml:space="preserve">Jackpot </t>
  </si>
  <si>
    <t>Max Blast</t>
  </si>
  <si>
    <t>Menthol Plus</t>
  </si>
  <si>
    <t>Edge</t>
  </si>
  <si>
    <t>Green</t>
  </si>
  <si>
    <t>Edge Change</t>
  </si>
  <si>
    <t>Bravo</t>
  </si>
  <si>
    <t>Cool</t>
  </si>
  <si>
    <t>Carnival Change</t>
  </si>
  <si>
    <t>Carnival</t>
  </si>
  <si>
    <t>Volume of Cigarettes(Sticks) imported to New Zealand 2021</t>
  </si>
  <si>
    <t>Cigarettes</t>
  </si>
  <si>
    <t>Roll Your Own Tobacco</t>
  </si>
  <si>
    <t>Volumn RYO tobacco(kgs) imported into New Zealand 2021</t>
  </si>
  <si>
    <t>Pipe Tobacco</t>
  </si>
  <si>
    <t>Volume of Pipe Tobacco(kgs) imported into New Zealand 2021</t>
  </si>
  <si>
    <r>
      <t>Volume of cigars(</t>
    </r>
    <r>
      <rPr>
        <b/>
        <sz val="12"/>
        <color rgb="FFFF0000"/>
        <rFont val="Arial"/>
        <family val="2"/>
      </rPr>
      <t>Numbers of Cigars</t>
    </r>
    <r>
      <rPr>
        <b/>
        <sz val="12"/>
        <color theme="1"/>
        <rFont val="Arial"/>
        <family val="2"/>
      </rPr>
      <t>) imported into New Zealand 2021</t>
    </r>
  </si>
  <si>
    <t>Cigars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</si>
</sst>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-* #,##0_-;\-* #,##0_-;_-* &quot;-&quot;??_-;_-@_-"/>
  </numFmts>
  <fonts count="14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3" xfId="0" applyFont="1" applyBorder="1"/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10" fillId="0" borderId="0" xfId="0" applyFont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3" xfId="0" applyFont="1" applyFill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1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1"/>
  <sheetViews>
    <sheetView tabSelected="1" workbookViewId="0">
      <selection activeCell="A2" sqref="A2"/>
    </sheetView>
  </sheetViews>
  <sheetFormatPr defaultRowHeight="13.2" x14ac:dyDescent="0.25"/>
  <cols>
    <col min="1" max="1" width="12" customWidth="1"/>
    <col min="2" max="2" width="16" customWidth="1"/>
    <col min="3" max="4" width="16.6640625" customWidth="1"/>
    <col min="5" max="5" width="18.5546875" customWidth="1"/>
    <col min="6" max="6" width="17.33203125" customWidth="1"/>
  </cols>
  <sheetData>
    <row r="2" spans="1:6" ht="21" x14ac:dyDescent="0.4">
      <c r="A2" s="1" t="s">
        <v>90</v>
      </c>
    </row>
    <row r="4" spans="1:6" ht="53.25" customHeight="1" x14ac:dyDescent="0.25">
      <c r="A4" s="5" t="s">
        <v>0</v>
      </c>
      <c r="B4" s="3" t="s">
        <v>1</v>
      </c>
      <c r="C4" s="4" t="s">
        <v>5</v>
      </c>
      <c r="D4" s="6" t="s">
        <v>89</v>
      </c>
      <c r="E4" s="4" t="s">
        <v>8</v>
      </c>
      <c r="F4" s="4" t="s">
        <v>6</v>
      </c>
    </row>
    <row r="5" spans="1:6" x14ac:dyDescent="0.25">
      <c r="A5" s="29" t="s">
        <v>74</v>
      </c>
      <c r="B5" s="29" t="s">
        <v>75</v>
      </c>
      <c r="C5" s="29">
        <v>20</v>
      </c>
      <c r="D5" s="30">
        <f>260*10000</f>
        <v>2600000</v>
      </c>
      <c r="E5" s="29">
        <v>0</v>
      </c>
      <c r="F5" s="31">
        <v>0</v>
      </c>
    </row>
    <row r="6" spans="1:6" x14ac:dyDescent="0.25">
      <c r="A6" s="29" t="s">
        <v>74</v>
      </c>
      <c r="B6" s="32" t="s">
        <v>76</v>
      </c>
      <c r="C6" s="29">
        <v>20</v>
      </c>
      <c r="D6" s="33">
        <f>520*10000</f>
        <v>5200000</v>
      </c>
      <c r="E6" s="29">
        <v>0</v>
      </c>
      <c r="F6" s="31">
        <v>0</v>
      </c>
    </row>
    <row r="7" spans="1:6" x14ac:dyDescent="0.25">
      <c r="A7" s="29" t="s">
        <v>74</v>
      </c>
      <c r="B7" s="32" t="s">
        <v>77</v>
      </c>
      <c r="C7" s="29">
        <v>20</v>
      </c>
      <c r="D7" s="33">
        <f>180*10000</f>
        <v>1800000</v>
      </c>
      <c r="E7" s="29">
        <v>0</v>
      </c>
      <c r="F7" s="31">
        <v>0</v>
      </c>
    </row>
    <row r="8" spans="1:6" x14ac:dyDescent="0.25">
      <c r="A8" s="29" t="s">
        <v>74</v>
      </c>
      <c r="B8" s="32" t="s">
        <v>78</v>
      </c>
      <c r="C8" s="29">
        <v>20</v>
      </c>
      <c r="D8" s="33">
        <f>40*10000</f>
        <v>400000</v>
      </c>
      <c r="E8" s="29">
        <v>0</v>
      </c>
      <c r="F8" s="31">
        <v>0</v>
      </c>
    </row>
    <row r="9" spans="1:6" x14ac:dyDescent="0.25">
      <c r="A9" s="29" t="s">
        <v>79</v>
      </c>
      <c r="B9" s="32" t="s">
        <v>80</v>
      </c>
      <c r="C9" s="29">
        <v>20</v>
      </c>
      <c r="D9" s="33">
        <f>40*10000</f>
        <v>400000</v>
      </c>
      <c r="E9" s="29">
        <v>0</v>
      </c>
      <c r="F9" s="31">
        <v>0</v>
      </c>
    </row>
    <row r="10" spans="1:6" x14ac:dyDescent="0.25">
      <c r="A10" s="29" t="s">
        <v>79</v>
      </c>
      <c r="B10" s="32" t="s">
        <v>81</v>
      </c>
      <c r="C10" s="29">
        <v>20</v>
      </c>
      <c r="D10" s="33">
        <f>85*10000</f>
        <v>850000</v>
      </c>
      <c r="E10" s="29">
        <v>0</v>
      </c>
      <c r="F10" s="31">
        <v>0</v>
      </c>
    </row>
    <row r="11" spans="1:6" ht="11.25" customHeight="1" x14ac:dyDescent="0.25">
      <c r="A11" s="32" t="s">
        <v>82</v>
      </c>
      <c r="B11" s="32" t="s">
        <v>76</v>
      </c>
      <c r="C11" s="29">
        <v>20</v>
      </c>
      <c r="D11" s="33">
        <f>281*10000</f>
        <v>2810000</v>
      </c>
      <c r="E11" s="29">
        <v>0</v>
      </c>
      <c r="F11" s="31">
        <v>0</v>
      </c>
    </row>
    <row r="12" spans="1:6" x14ac:dyDescent="0.25">
      <c r="A12" s="32" t="s">
        <v>82</v>
      </c>
      <c r="B12" s="32" t="s">
        <v>83</v>
      </c>
      <c r="C12" s="29">
        <v>20</v>
      </c>
      <c r="D12" s="33">
        <f>296*10000</f>
        <v>2960000</v>
      </c>
      <c r="E12" s="29">
        <v>0</v>
      </c>
      <c r="F12" s="31">
        <v>0</v>
      </c>
    </row>
    <row r="13" spans="1:6" x14ac:dyDescent="0.25">
      <c r="A13" s="32" t="s">
        <v>84</v>
      </c>
      <c r="B13" s="32" t="s">
        <v>76</v>
      </c>
      <c r="C13" s="29">
        <v>20</v>
      </c>
      <c r="D13" s="33">
        <f>48*10000</f>
        <v>480000</v>
      </c>
      <c r="E13" s="29">
        <v>0</v>
      </c>
      <c r="F13" s="31">
        <v>0</v>
      </c>
    </row>
    <row r="14" spans="1:6" x14ac:dyDescent="0.25">
      <c r="A14" s="32" t="s">
        <v>85</v>
      </c>
      <c r="B14" s="29" t="s">
        <v>75</v>
      </c>
      <c r="C14" s="29">
        <v>20</v>
      </c>
      <c r="D14" s="33">
        <f>262*10000</f>
        <v>2620000</v>
      </c>
      <c r="E14" s="29">
        <v>0</v>
      </c>
      <c r="F14" s="31">
        <v>0</v>
      </c>
    </row>
    <row r="15" spans="1:6" x14ac:dyDescent="0.25">
      <c r="A15" s="32" t="s">
        <v>85</v>
      </c>
      <c r="B15" s="32" t="s">
        <v>76</v>
      </c>
      <c r="C15" s="29">
        <v>20</v>
      </c>
      <c r="D15" s="33">
        <f>736*10000</f>
        <v>7360000</v>
      </c>
      <c r="E15" s="29">
        <v>0</v>
      </c>
      <c r="F15" s="31">
        <v>0</v>
      </c>
    </row>
    <row r="16" spans="1:6" x14ac:dyDescent="0.25">
      <c r="A16" s="32" t="s">
        <v>85</v>
      </c>
      <c r="B16" s="32" t="s">
        <v>77</v>
      </c>
      <c r="C16" s="29">
        <v>20</v>
      </c>
      <c r="D16" s="33">
        <f>120*10000</f>
        <v>1200000</v>
      </c>
      <c r="E16" s="29">
        <v>0</v>
      </c>
      <c r="F16" s="31">
        <v>0</v>
      </c>
    </row>
    <row r="17" spans="1:6" x14ac:dyDescent="0.25">
      <c r="A17" s="32" t="s">
        <v>85</v>
      </c>
      <c r="B17" s="32" t="s">
        <v>86</v>
      </c>
      <c r="C17" s="29">
        <v>20</v>
      </c>
      <c r="D17" s="33">
        <f>50*10000</f>
        <v>500000</v>
      </c>
      <c r="E17" s="29">
        <v>0</v>
      </c>
      <c r="F17" s="31">
        <v>0</v>
      </c>
    </row>
    <row r="18" spans="1:6" x14ac:dyDescent="0.25">
      <c r="A18" s="32" t="s">
        <v>87</v>
      </c>
      <c r="B18" s="29" t="s">
        <v>75</v>
      </c>
      <c r="C18" s="29">
        <v>20</v>
      </c>
      <c r="D18" s="33">
        <f>30*10000</f>
        <v>300000</v>
      </c>
      <c r="E18" s="29">
        <v>0</v>
      </c>
      <c r="F18" s="31">
        <v>0</v>
      </c>
    </row>
    <row r="19" spans="1:6" x14ac:dyDescent="0.25">
      <c r="A19" s="32" t="s">
        <v>87</v>
      </c>
      <c r="B19" s="32" t="s">
        <v>76</v>
      </c>
      <c r="C19" s="29">
        <v>20</v>
      </c>
      <c r="D19" s="33">
        <f>10*10000</f>
        <v>100000</v>
      </c>
      <c r="E19" s="29">
        <v>0</v>
      </c>
      <c r="F19" s="31">
        <v>0</v>
      </c>
    </row>
    <row r="20" spans="1:6" x14ac:dyDescent="0.25">
      <c r="A20" s="32" t="s">
        <v>88</v>
      </c>
      <c r="B20" s="32" t="s">
        <v>76</v>
      </c>
      <c r="C20" s="29">
        <v>20</v>
      </c>
      <c r="D20" s="33">
        <f>50*10000</f>
        <v>500000</v>
      </c>
      <c r="E20" s="29">
        <v>0</v>
      </c>
      <c r="F20" s="31">
        <v>0</v>
      </c>
    </row>
    <row r="21" spans="1:6" x14ac:dyDescent="0.25">
      <c r="F21" s="2"/>
    </row>
    <row r="22" spans="1:6" x14ac:dyDescent="0.25">
      <c r="F22" s="2"/>
    </row>
    <row r="23" spans="1:6" x14ac:dyDescent="0.25">
      <c r="F23" s="2"/>
    </row>
    <row r="29" spans="1:6" x14ac:dyDescent="0.25">
      <c r="F29" s="2"/>
    </row>
    <row r="30" spans="1:6" x14ac:dyDescent="0.25">
      <c r="F30" s="2"/>
    </row>
    <row r="31" spans="1:6" x14ac:dyDescent="0.25">
      <c r="F3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"/>
  <sheetViews>
    <sheetView workbookViewId="0">
      <selection activeCell="A2" sqref="A2"/>
    </sheetView>
  </sheetViews>
  <sheetFormatPr defaultRowHeight="15" x14ac:dyDescent="0.25"/>
  <cols>
    <col min="1" max="1" width="20.6640625" style="7" customWidth="1"/>
    <col min="2" max="2" width="29.33203125" style="7" bestFit="1" customWidth="1"/>
    <col min="3" max="3" width="19.88671875" style="7" customWidth="1"/>
    <col min="4" max="4" width="26.44140625" style="7" bestFit="1" customWidth="1"/>
    <col min="5" max="5" width="18.6640625" style="7" customWidth="1"/>
    <col min="6" max="6" width="17.6640625" style="7" customWidth="1"/>
  </cols>
  <sheetData>
    <row r="2" spans="1:6" ht="15.6" x14ac:dyDescent="0.3">
      <c r="A2" s="8" t="s">
        <v>91</v>
      </c>
    </row>
    <row r="4" spans="1:6" ht="48.75" customHeight="1" x14ac:dyDescent="0.25">
      <c r="A4" s="9" t="s">
        <v>0</v>
      </c>
      <c r="B4" s="9" t="s">
        <v>1</v>
      </c>
      <c r="C4" s="10" t="s">
        <v>3</v>
      </c>
      <c r="D4" s="11" t="s">
        <v>92</v>
      </c>
      <c r="E4" s="10" t="s">
        <v>9</v>
      </c>
      <c r="F4" s="10" t="s">
        <v>2</v>
      </c>
    </row>
    <row r="5" spans="1:6" x14ac:dyDescent="0.25">
      <c r="A5" s="13" t="s">
        <v>39</v>
      </c>
      <c r="B5" s="13" t="s">
        <v>40</v>
      </c>
      <c r="C5" s="13" t="s">
        <v>41</v>
      </c>
      <c r="D5" s="13" t="s">
        <v>42</v>
      </c>
      <c r="E5" s="28">
        <v>0</v>
      </c>
      <c r="F5" s="28">
        <v>0</v>
      </c>
    </row>
    <row r="6" spans="1:6" x14ac:dyDescent="0.25">
      <c r="A6" s="13" t="s">
        <v>39</v>
      </c>
      <c r="B6" s="13" t="s">
        <v>43</v>
      </c>
      <c r="C6" s="13" t="s">
        <v>41</v>
      </c>
      <c r="D6" s="13" t="s">
        <v>42</v>
      </c>
      <c r="E6" s="28">
        <v>0</v>
      </c>
      <c r="F6" s="28">
        <v>0</v>
      </c>
    </row>
    <row r="7" spans="1:6" x14ac:dyDescent="0.25">
      <c r="A7" s="13" t="s">
        <v>54</v>
      </c>
      <c r="B7" s="13" t="s">
        <v>55</v>
      </c>
      <c r="C7" s="13" t="s">
        <v>16</v>
      </c>
      <c r="D7" s="13" t="s">
        <v>56</v>
      </c>
      <c r="E7" s="28">
        <v>0</v>
      </c>
      <c r="F7" s="28">
        <v>0</v>
      </c>
    </row>
    <row r="8" spans="1:6" x14ac:dyDescent="0.25">
      <c r="A8" s="13" t="s">
        <v>71</v>
      </c>
      <c r="B8" s="13" t="s">
        <v>22</v>
      </c>
      <c r="C8" s="13" t="s">
        <v>41</v>
      </c>
      <c r="D8" s="13" t="s">
        <v>42</v>
      </c>
      <c r="E8" s="28">
        <v>0</v>
      </c>
      <c r="F8" s="28">
        <v>0</v>
      </c>
    </row>
    <row r="9" spans="1:6" x14ac:dyDescent="0.25">
      <c r="A9" s="13" t="s">
        <v>71</v>
      </c>
      <c r="B9" s="13" t="s">
        <v>72</v>
      </c>
      <c r="C9" s="13" t="s">
        <v>41</v>
      </c>
      <c r="D9" s="13" t="s">
        <v>73</v>
      </c>
      <c r="E9" s="28">
        <v>0</v>
      </c>
      <c r="F9" s="28">
        <v>0</v>
      </c>
    </row>
    <row r="10" spans="1:6" x14ac:dyDescent="0.25">
      <c r="A10" s="12"/>
      <c r="B10" s="12"/>
      <c r="C10" s="12"/>
      <c r="D10" s="12"/>
      <c r="E10" s="12"/>
      <c r="F10" s="12"/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12"/>
      <c r="B12" s="12"/>
      <c r="C12" s="12"/>
      <c r="D12" s="12"/>
      <c r="E12" s="12"/>
      <c r="F12" s="12"/>
    </row>
    <row r="13" spans="1:6" x14ac:dyDescent="0.25">
      <c r="A13" s="12"/>
      <c r="B13" s="12"/>
      <c r="C13" s="12"/>
      <c r="D13" s="12"/>
      <c r="E13" s="12"/>
      <c r="F13" s="12"/>
    </row>
    <row r="14" spans="1:6" x14ac:dyDescent="0.25">
      <c r="A14" s="12"/>
      <c r="B14" s="12"/>
      <c r="C14" s="12"/>
      <c r="D14" s="12"/>
      <c r="E14" s="12"/>
      <c r="F14" s="12"/>
    </row>
  </sheetData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9"/>
  <sheetViews>
    <sheetView workbookViewId="0">
      <selection activeCell="A2" sqref="A2"/>
    </sheetView>
  </sheetViews>
  <sheetFormatPr defaultRowHeight="15" x14ac:dyDescent="0.25"/>
  <cols>
    <col min="1" max="1" width="18.33203125" style="7" customWidth="1"/>
    <col min="2" max="2" width="24" style="7" bestFit="1" customWidth="1"/>
    <col min="3" max="4" width="18.33203125" style="7" customWidth="1"/>
    <col min="5" max="5" width="16.33203125" style="7" customWidth="1"/>
    <col min="6" max="6" width="22.109375" style="7" customWidth="1"/>
  </cols>
  <sheetData>
    <row r="2" spans="1:6" ht="15.6" x14ac:dyDescent="0.3">
      <c r="A2" s="8" t="s">
        <v>93</v>
      </c>
    </row>
    <row r="4" spans="1:6" ht="78" x14ac:dyDescent="0.25">
      <c r="A4" s="9" t="s">
        <v>0</v>
      </c>
      <c r="B4" s="9" t="s">
        <v>1</v>
      </c>
      <c r="C4" s="10" t="s">
        <v>3</v>
      </c>
      <c r="D4" s="11" t="s">
        <v>94</v>
      </c>
      <c r="E4" s="10" t="s">
        <v>11</v>
      </c>
      <c r="F4" s="10" t="s">
        <v>6</v>
      </c>
    </row>
    <row r="5" spans="1:6" s="21" customFormat="1" ht="31.5" customHeight="1" x14ac:dyDescent="0.25">
      <c r="A5" s="22" t="s">
        <v>14</v>
      </c>
      <c r="B5" s="22" t="s">
        <v>15</v>
      </c>
      <c r="C5" s="22" t="s">
        <v>16</v>
      </c>
      <c r="D5" s="22" t="s">
        <v>29</v>
      </c>
      <c r="E5" s="23">
        <v>0</v>
      </c>
      <c r="F5" s="23">
        <v>0</v>
      </c>
    </row>
    <row r="6" spans="1:6" s="18" customFormat="1" ht="38.25" customHeight="1" x14ac:dyDescent="0.25">
      <c r="A6" s="22" t="s">
        <v>24</v>
      </c>
      <c r="B6" s="22" t="s">
        <v>25</v>
      </c>
      <c r="C6" s="22" t="s">
        <v>16</v>
      </c>
      <c r="D6" s="27" t="s">
        <v>26</v>
      </c>
      <c r="E6" s="23">
        <v>0</v>
      </c>
      <c r="F6" s="23">
        <v>0</v>
      </c>
    </row>
    <row r="7" spans="1:6" s="18" customFormat="1" x14ac:dyDescent="0.25">
      <c r="A7" s="22" t="s">
        <v>30</v>
      </c>
      <c r="B7" s="22" t="s">
        <v>31</v>
      </c>
      <c r="C7" s="22" t="s">
        <v>16</v>
      </c>
      <c r="D7" s="22" t="s">
        <v>32</v>
      </c>
      <c r="E7" s="23">
        <v>0</v>
      </c>
      <c r="F7" s="23">
        <v>0</v>
      </c>
    </row>
    <row r="8" spans="1:6" s="18" customFormat="1" x14ac:dyDescent="0.25">
      <c r="A8" s="22" t="s">
        <v>34</v>
      </c>
      <c r="B8" s="22" t="s">
        <v>25</v>
      </c>
      <c r="C8" s="22" t="s">
        <v>16</v>
      </c>
      <c r="D8" s="22" t="s">
        <v>35</v>
      </c>
      <c r="E8" s="23">
        <v>0</v>
      </c>
      <c r="F8" s="23">
        <v>0</v>
      </c>
    </row>
    <row r="9" spans="1:6" s="18" customFormat="1" ht="29.25" customHeight="1" x14ac:dyDescent="0.25">
      <c r="A9" s="22" t="s">
        <v>34</v>
      </c>
      <c r="B9" s="22" t="s">
        <v>36</v>
      </c>
      <c r="C9" s="22" t="s">
        <v>16</v>
      </c>
      <c r="D9" s="22" t="s">
        <v>37</v>
      </c>
      <c r="E9" s="23">
        <v>0</v>
      </c>
      <c r="F9" s="23">
        <v>0</v>
      </c>
    </row>
  </sheetData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41"/>
  <sheetViews>
    <sheetView workbookViewId="0">
      <selection activeCell="A2" sqref="A2"/>
    </sheetView>
  </sheetViews>
  <sheetFormatPr defaultRowHeight="15" x14ac:dyDescent="0.25"/>
  <cols>
    <col min="1" max="1" width="23.5546875" style="7" customWidth="1"/>
    <col min="2" max="2" width="23.44140625" style="7" bestFit="1" customWidth="1"/>
    <col min="3" max="3" width="16.33203125" style="15" customWidth="1"/>
    <col min="4" max="4" width="25" style="15" customWidth="1"/>
    <col min="5" max="5" width="21.5546875" style="7" customWidth="1"/>
    <col min="6" max="6" width="17.33203125" style="7" customWidth="1"/>
  </cols>
  <sheetData>
    <row r="2" spans="1:6" ht="15.6" x14ac:dyDescent="0.3">
      <c r="A2" s="8" t="s">
        <v>96</v>
      </c>
    </row>
    <row r="4" spans="1:6" s="14" customFormat="1" ht="62.4" x14ac:dyDescent="0.25">
      <c r="A4" s="9" t="s">
        <v>0</v>
      </c>
      <c r="B4" s="9" t="s">
        <v>1</v>
      </c>
      <c r="C4" s="17" t="s">
        <v>10</v>
      </c>
      <c r="D4" s="16" t="s">
        <v>95</v>
      </c>
      <c r="E4" s="10" t="s">
        <v>7</v>
      </c>
      <c r="F4" s="10" t="s">
        <v>2</v>
      </c>
    </row>
    <row r="5" spans="1:6" s="18" customFormat="1" ht="24.75" customHeight="1" x14ac:dyDescent="0.25">
      <c r="A5" s="22" t="s">
        <v>38</v>
      </c>
      <c r="B5" s="22" t="s">
        <v>4</v>
      </c>
      <c r="C5" s="23">
        <v>20</v>
      </c>
      <c r="D5" s="23">
        <v>14000</v>
      </c>
      <c r="E5" s="23">
        <v>0</v>
      </c>
      <c r="F5" s="23">
        <v>0</v>
      </c>
    </row>
    <row r="6" spans="1:6" s="19" customFormat="1" ht="17.399999999999999" x14ac:dyDescent="0.25">
      <c r="A6" s="24" t="s">
        <v>12</v>
      </c>
      <c r="B6" s="24" t="s">
        <v>13</v>
      </c>
      <c r="C6" s="25">
        <v>5</v>
      </c>
      <c r="D6" s="25">
        <v>24000</v>
      </c>
      <c r="E6" s="23">
        <v>0</v>
      </c>
      <c r="F6" s="23">
        <v>0</v>
      </c>
    </row>
    <row r="7" spans="1:6" s="20" customFormat="1" ht="17.399999999999999" x14ac:dyDescent="0.3">
      <c r="A7" s="22" t="s">
        <v>17</v>
      </c>
      <c r="B7" s="22" t="s">
        <v>18</v>
      </c>
      <c r="C7" s="23">
        <v>10</v>
      </c>
      <c r="D7" s="23">
        <v>90000</v>
      </c>
      <c r="E7" s="23">
        <v>0</v>
      </c>
      <c r="F7" s="23">
        <v>0</v>
      </c>
    </row>
    <row r="8" spans="1:6" s="18" customFormat="1" x14ac:dyDescent="0.25">
      <c r="A8" s="22" t="s">
        <v>17</v>
      </c>
      <c r="B8" s="22" t="s">
        <v>19</v>
      </c>
      <c r="C8" s="23">
        <v>10</v>
      </c>
      <c r="D8" s="23">
        <v>210000</v>
      </c>
      <c r="E8" s="23">
        <v>0</v>
      </c>
      <c r="F8" s="23">
        <v>0</v>
      </c>
    </row>
    <row r="9" spans="1:6" s="18" customFormat="1" x14ac:dyDescent="0.25">
      <c r="A9" s="22" t="s">
        <v>20</v>
      </c>
      <c r="B9" s="22" t="s">
        <v>21</v>
      </c>
      <c r="C9" s="23">
        <v>20</v>
      </c>
      <c r="D9" s="23">
        <v>300000</v>
      </c>
      <c r="E9" s="23">
        <v>0</v>
      </c>
      <c r="F9" s="23">
        <v>0</v>
      </c>
    </row>
    <row r="10" spans="1:6" s="18" customFormat="1" x14ac:dyDescent="0.25">
      <c r="A10" s="22" t="s">
        <v>20</v>
      </c>
      <c r="B10" s="22" t="s">
        <v>22</v>
      </c>
      <c r="C10" s="23">
        <v>20</v>
      </c>
      <c r="D10" s="23">
        <v>300000</v>
      </c>
      <c r="E10" s="23">
        <v>0</v>
      </c>
      <c r="F10" s="23">
        <v>0</v>
      </c>
    </row>
    <row r="11" spans="1:6" s="18" customFormat="1" x14ac:dyDescent="0.25">
      <c r="A11" s="22" t="s">
        <v>20</v>
      </c>
      <c r="B11" s="22" t="s">
        <v>23</v>
      </c>
      <c r="C11" s="23">
        <v>20</v>
      </c>
      <c r="D11" s="23">
        <v>960000</v>
      </c>
      <c r="E11" s="23">
        <v>0</v>
      </c>
      <c r="F11" s="23">
        <v>0</v>
      </c>
    </row>
    <row r="12" spans="1:6" s="18" customFormat="1" x14ac:dyDescent="0.25">
      <c r="A12" s="22" t="s">
        <v>27</v>
      </c>
      <c r="B12" s="22" t="s">
        <v>28</v>
      </c>
      <c r="C12" s="23">
        <v>5</v>
      </c>
      <c r="D12" s="23">
        <v>9975</v>
      </c>
      <c r="E12" s="23">
        <v>0</v>
      </c>
      <c r="F12" s="23">
        <v>0</v>
      </c>
    </row>
    <row r="13" spans="1:6" s="18" customFormat="1" ht="24.75" customHeight="1" x14ac:dyDescent="0.25">
      <c r="A13" s="22" t="s">
        <v>44</v>
      </c>
      <c r="B13" s="22" t="s">
        <v>45</v>
      </c>
      <c r="C13" s="23">
        <v>3</v>
      </c>
      <c r="D13" s="23">
        <v>3060</v>
      </c>
      <c r="E13" s="23">
        <v>0</v>
      </c>
      <c r="F13" s="23">
        <v>0</v>
      </c>
    </row>
    <row r="14" spans="1:6" s="18" customFormat="1" ht="24.75" customHeight="1" x14ac:dyDescent="0.25">
      <c r="A14" s="22" t="s">
        <v>44</v>
      </c>
      <c r="B14" s="22" t="s">
        <v>46</v>
      </c>
      <c r="C14" s="23">
        <v>25</v>
      </c>
      <c r="D14" s="23">
        <v>2400</v>
      </c>
      <c r="E14" s="23">
        <v>0</v>
      </c>
      <c r="F14" s="23">
        <v>0</v>
      </c>
    </row>
    <row r="15" spans="1:6" s="18" customFormat="1" ht="24.75" customHeight="1" x14ac:dyDescent="0.25">
      <c r="A15" s="22" t="s">
        <v>44</v>
      </c>
      <c r="B15" s="22" t="s">
        <v>47</v>
      </c>
      <c r="C15" s="23">
        <v>25</v>
      </c>
      <c r="D15" s="23">
        <v>20800</v>
      </c>
      <c r="E15" s="23">
        <v>0</v>
      </c>
      <c r="F15" s="23">
        <v>0</v>
      </c>
    </row>
    <row r="16" spans="1:6" s="18" customFormat="1" ht="24.75" customHeight="1" x14ac:dyDescent="0.25">
      <c r="A16" s="22" t="s">
        <v>44</v>
      </c>
      <c r="B16" s="22" t="s">
        <v>48</v>
      </c>
      <c r="C16" s="23">
        <v>5</v>
      </c>
      <c r="D16" s="23">
        <v>3750</v>
      </c>
      <c r="E16" s="23">
        <v>0</v>
      </c>
      <c r="F16" s="23">
        <v>0</v>
      </c>
    </row>
    <row r="17" spans="1:6" s="18" customFormat="1" ht="24.75" customHeight="1" x14ac:dyDescent="0.25">
      <c r="A17" s="22" t="s">
        <v>44</v>
      </c>
      <c r="B17" s="22" t="s">
        <v>48</v>
      </c>
      <c r="C17" s="23">
        <v>10</v>
      </c>
      <c r="D17" s="23">
        <v>1400</v>
      </c>
      <c r="E17" s="23">
        <v>0</v>
      </c>
      <c r="F17" s="23">
        <v>0</v>
      </c>
    </row>
    <row r="18" spans="1:6" s="18" customFormat="1" ht="24.75" customHeight="1" x14ac:dyDescent="0.25">
      <c r="A18" s="22" t="s">
        <v>44</v>
      </c>
      <c r="B18" s="22" t="s">
        <v>48</v>
      </c>
      <c r="C18" s="23">
        <v>25</v>
      </c>
      <c r="D18" s="23">
        <v>6800</v>
      </c>
      <c r="E18" s="23">
        <v>0</v>
      </c>
      <c r="F18" s="23">
        <v>0</v>
      </c>
    </row>
    <row r="19" spans="1:6" s="18" customFormat="1" ht="24.75" customHeight="1" x14ac:dyDescent="0.25">
      <c r="A19" s="22" t="s">
        <v>44</v>
      </c>
      <c r="B19" s="22" t="s">
        <v>49</v>
      </c>
      <c r="C19" s="23">
        <v>3</v>
      </c>
      <c r="D19" s="23">
        <v>630</v>
      </c>
      <c r="E19" s="23">
        <v>0</v>
      </c>
      <c r="F19" s="23">
        <v>0</v>
      </c>
    </row>
    <row r="20" spans="1:6" s="18" customFormat="1" ht="24.75" customHeight="1" x14ac:dyDescent="0.25">
      <c r="A20" s="22" t="s">
        <v>50</v>
      </c>
      <c r="B20" s="22" t="s">
        <v>51</v>
      </c>
      <c r="C20" s="23">
        <v>25</v>
      </c>
      <c r="D20" s="23">
        <v>700</v>
      </c>
      <c r="E20" s="23">
        <v>0</v>
      </c>
      <c r="F20" s="23">
        <v>0</v>
      </c>
    </row>
    <row r="21" spans="1:6" s="18" customFormat="1" ht="24.75" customHeight="1" x14ac:dyDescent="0.25">
      <c r="A21" s="22" t="s">
        <v>50</v>
      </c>
      <c r="B21" s="22" t="s">
        <v>52</v>
      </c>
      <c r="C21" s="23">
        <v>25</v>
      </c>
      <c r="D21" s="23">
        <v>2800</v>
      </c>
      <c r="E21" s="23">
        <v>0</v>
      </c>
      <c r="F21" s="23">
        <v>0</v>
      </c>
    </row>
    <row r="22" spans="1:6" s="18" customFormat="1" ht="24.75" customHeight="1" x14ac:dyDescent="0.25">
      <c r="A22" s="22" t="s">
        <v>50</v>
      </c>
      <c r="B22" s="22" t="s">
        <v>52</v>
      </c>
      <c r="C22" s="23">
        <v>50</v>
      </c>
      <c r="D22" s="23">
        <v>1800</v>
      </c>
      <c r="E22" s="23">
        <v>0</v>
      </c>
      <c r="F22" s="23">
        <v>0</v>
      </c>
    </row>
    <row r="23" spans="1:6" s="18" customFormat="1" ht="24.75" customHeight="1" x14ac:dyDescent="0.25">
      <c r="A23" s="22" t="s">
        <v>50</v>
      </c>
      <c r="B23" s="22" t="s">
        <v>46</v>
      </c>
      <c r="C23" s="23">
        <v>3</v>
      </c>
      <c r="D23" s="23">
        <v>2880</v>
      </c>
      <c r="E23" s="23">
        <v>0</v>
      </c>
      <c r="F23" s="23">
        <v>0</v>
      </c>
    </row>
    <row r="24" spans="1:6" s="18" customFormat="1" ht="24.75" customHeight="1" x14ac:dyDescent="0.25">
      <c r="A24" s="22" t="s">
        <v>50</v>
      </c>
      <c r="B24" s="22" t="s">
        <v>46</v>
      </c>
      <c r="C24" s="23">
        <v>25</v>
      </c>
      <c r="D24" s="23">
        <v>1400</v>
      </c>
      <c r="E24" s="23">
        <v>0</v>
      </c>
      <c r="F24" s="23">
        <v>0</v>
      </c>
    </row>
    <row r="25" spans="1:6" s="18" customFormat="1" ht="24.75" customHeight="1" x14ac:dyDescent="0.25">
      <c r="A25" s="22" t="s">
        <v>50</v>
      </c>
      <c r="B25" s="22" t="s">
        <v>53</v>
      </c>
      <c r="C25" s="23">
        <v>25</v>
      </c>
      <c r="D25" s="23">
        <v>520</v>
      </c>
      <c r="E25" s="23">
        <v>0</v>
      </c>
      <c r="F25" s="23">
        <v>0</v>
      </c>
    </row>
    <row r="26" spans="1:6" s="18" customFormat="1" ht="24.75" customHeight="1" x14ac:dyDescent="0.25">
      <c r="A26" s="22" t="s">
        <v>44</v>
      </c>
      <c r="B26" s="26" t="s">
        <v>57</v>
      </c>
      <c r="C26" s="23">
        <v>25</v>
      </c>
      <c r="D26" s="23">
        <v>6500</v>
      </c>
      <c r="E26" s="23">
        <v>0</v>
      </c>
      <c r="F26" s="23">
        <v>0</v>
      </c>
    </row>
    <row r="27" spans="1:6" s="18" customFormat="1" ht="24.75" customHeight="1" x14ac:dyDescent="0.25">
      <c r="A27" s="22" t="s">
        <v>58</v>
      </c>
      <c r="B27" s="26" t="s">
        <v>59</v>
      </c>
      <c r="C27" s="23">
        <v>25</v>
      </c>
      <c r="D27" s="23">
        <v>6600</v>
      </c>
      <c r="E27" s="23">
        <v>0</v>
      </c>
      <c r="F27" s="23">
        <v>0</v>
      </c>
    </row>
    <row r="28" spans="1:6" s="18" customFormat="1" ht="24.75" customHeight="1" x14ac:dyDescent="0.25">
      <c r="A28" s="22" t="s">
        <v>58</v>
      </c>
      <c r="B28" s="26" t="s">
        <v>60</v>
      </c>
      <c r="C28" s="23">
        <v>25</v>
      </c>
      <c r="D28" s="23">
        <v>6000</v>
      </c>
      <c r="E28" s="23">
        <v>0</v>
      </c>
      <c r="F28" s="23">
        <v>0</v>
      </c>
    </row>
    <row r="29" spans="1:6" s="18" customFormat="1" ht="24.75" customHeight="1" x14ac:dyDescent="0.25">
      <c r="A29" s="22" t="s">
        <v>61</v>
      </c>
      <c r="B29" s="26" t="s">
        <v>62</v>
      </c>
      <c r="C29" s="23">
        <v>15</v>
      </c>
      <c r="D29" s="23">
        <f>690</f>
        <v>690</v>
      </c>
      <c r="E29" s="23">
        <v>0</v>
      </c>
      <c r="F29" s="23">
        <v>0</v>
      </c>
    </row>
    <row r="30" spans="1:6" s="18" customFormat="1" ht="24.75" customHeight="1" x14ac:dyDescent="0.25">
      <c r="A30" s="22" t="s">
        <v>61</v>
      </c>
      <c r="B30" s="26" t="s">
        <v>63</v>
      </c>
      <c r="C30" s="23">
        <v>10</v>
      </c>
      <c r="D30" s="23">
        <v>3000</v>
      </c>
      <c r="E30" s="23">
        <v>0</v>
      </c>
      <c r="F30" s="23">
        <v>0</v>
      </c>
    </row>
    <row r="31" spans="1:6" s="18" customFormat="1" ht="24.75" customHeight="1" x14ac:dyDescent="0.25">
      <c r="A31" s="22" t="s">
        <v>61</v>
      </c>
      <c r="B31" s="26" t="s">
        <v>64</v>
      </c>
      <c r="C31" s="23">
        <v>25</v>
      </c>
      <c r="D31" s="23">
        <v>2800</v>
      </c>
      <c r="E31" s="23">
        <v>0</v>
      </c>
      <c r="F31" s="23">
        <v>0</v>
      </c>
    </row>
    <row r="32" spans="1:6" s="18" customFormat="1" ht="24.75" customHeight="1" x14ac:dyDescent="0.25">
      <c r="A32" s="22" t="s">
        <v>61</v>
      </c>
      <c r="B32" s="26" t="s">
        <v>65</v>
      </c>
      <c r="C32" s="23">
        <v>10</v>
      </c>
      <c r="D32" s="23">
        <v>1800</v>
      </c>
      <c r="E32" s="23">
        <v>0</v>
      </c>
      <c r="F32" s="23">
        <v>0</v>
      </c>
    </row>
    <row r="33" spans="1:6" s="18" customFormat="1" ht="24.75" customHeight="1" x14ac:dyDescent="0.25">
      <c r="A33" s="22" t="s">
        <v>61</v>
      </c>
      <c r="B33" s="26" t="s">
        <v>66</v>
      </c>
      <c r="C33" s="23">
        <v>25</v>
      </c>
      <c r="D33" s="23">
        <v>9800</v>
      </c>
      <c r="E33" s="23">
        <v>0</v>
      </c>
      <c r="F33" s="23">
        <v>0</v>
      </c>
    </row>
    <row r="34" spans="1:6" s="18" customFormat="1" ht="24.75" customHeight="1" x14ac:dyDescent="0.25">
      <c r="A34" s="22" t="s">
        <v>61</v>
      </c>
      <c r="B34" s="26" t="s">
        <v>67</v>
      </c>
      <c r="C34" s="23">
        <v>50</v>
      </c>
      <c r="D34" s="23">
        <v>1800</v>
      </c>
      <c r="E34" s="23">
        <v>0</v>
      </c>
      <c r="F34" s="23">
        <v>0</v>
      </c>
    </row>
    <row r="35" spans="1:6" s="18" customFormat="1" ht="24.75" customHeight="1" x14ac:dyDescent="0.25">
      <c r="A35" s="22" t="s">
        <v>50</v>
      </c>
      <c r="B35" s="26" t="s">
        <v>68</v>
      </c>
      <c r="C35" s="23">
        <v>3</v>
      </c>
      <c r="D35" s="23">
        <v>2160</v>
      </c>
      <c r="E35" s="23">
        <v>0</v>
      </c>
      <c r="F35" s="23">
        <v>0</v>
      </c>
    </row>
    <row r="36" spans="1:6" s="18" customFormat="1" ht="24.75" customHeight="1" x14ac:dyDescent="0.25">
      <c r="A36" s="22" t="s">
        <v>61</v>
      </c>
      <c r="B36" s="26" t="s">
        <v>69</v>
      </c>
      <c r="C36" s="23">
        <v>25</v>
      </c>
      <c r="D36" s="23">
        <f>25*336</f>
        <v>8400</v>
      </c>
      <c r="E36" s="23">
        <v>0</v>
      </c>
      <c r="F36" s="23">
        <v>0</v>
      </c>
    </row>
    <row r="37" spans="1:6" s="18" customFormat="1" ht="24.75" customHeight="1" x14ac:dyDescent="0.25">
      <c r="A37" s="22" t="s">
        <v>61</v>
      </c>
      <c r="B37" s="26" t="s">
        <v>70</v>
      </c>
      <c r="C37" s="23">
        <v>10</v>
      </c>
      <c r="D37" s="23">
        <f>10*240</f>
        <v>2400</v>
      </c>
      <c r="E37" s="23">
        <v>0</v>
      </c>
      <c r="F37" s="23">
        <v>0</v>
      </c>
    </row>
    <row r="38" spans="1:6" s="18" customFormat="1" ht="24.75" customHeight="1" x14ac:dyDescent="0.25">
      <c r="A38" s="22" t="s">
        <v>44</v>
      </c>
      <c r="B38" s="26" t="s">
        <v>4</v>
      </c>
      <c r="C38" s="23">
        <v>20</v>
      </c>
      <c r="D38" s="23">
        <v>20000</v>
      </c>
      <c r="E38" s="23">
        <v>0</v>
      </c>
      <c r="F38" s="23">
        <v>0</v>
      </c>
    </row>
    <row r="39" spans="1:6" s="18" customFormat="1" ht="26.25" customHeight="1" x14ac:dyDescent="0.25">
      <c r="A39" s="22" t="s">
        <v>17</v>
      </c>
      <c r="B39" s="22" t="s">
        <v>33</v>
      </c>
      <c r="C39" s="23">
        <v>20</v>
      </c>
      <c r="D39" s="23">
        <v>105000</v>
      </c>
      <c r="E39" s="23">
        <v>0</v>
      </c>
      <c r="F39" s="23">
        <v>0</v>
      </c>
    </row>
    <row r="40" spans="1:6" s="18" customFormat="1" x14ac:dyDescent="0.25">
      <c r="A40" s="22" t="s">
        <v>17</v>
      </c>
      <c r="B40" s="22" t="s">
        <v>18</v>
      </c>
      <c r="C40" s="23">
        <v>10</v>
      </c>
      <c r="D40" s="23">
        <v>300000</v>
      </c>
      <c r="E40" s="23">
        <v>0</v>
      </c>
      <c r="F40" s="23">
        <v>0</v>
      </c>
    </row>
    <row r="41" spans="1:6" s="18" customFormat="1" x14ac:dyDescent="0.25">
      <c r="A41" s="22" t="s">
        <v>17</v>
      </c>
      <c r="B41" s="22" t="s">
        <v>19</v>
      </c>
      <c r="C41" s="23">
        <v>10</v>
      </c>
      <c r="D41" s="23">
        <v>150000</v>
      </c>
      <c r="E41" s="23">
        <v>0</v>
      </c>
      <c r="F41" s="23">
        <v>0</v>
      </c>
    </row>
  </sheetData>
  <phoneticPr fontId="8" type="noConversion"/>
  <pageMargins left="0.7" right="0.7" top="0.75" bottom="0.75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A77D7CF804044887C9E6FB5E413B1" ma:contentTypeVersion="12" ma:contentTypeDescription="Create a new document." ma:contentTypeScope="" ma:versionID="27056d5517fb87066823bbb7bdbc57ad">
  <xsd:schema xmlns:xsd="http://www.w3.org/2001/XMLSchema" xmlns:xs="http://www.w3.org/2001/XMLSchema" xmlns:p="http://schemas.microsoft.com/office/2006/metadata/properties" xmlns:ns3="912cedb3-7f04-47c0-a283-ea387d34e08f" xmlns:ns4="0f0bb6d3-c6e2-424a-aae7-13be560512f7" targetNamespace="http://schemas.microsoft.com/office/2006/metadata/properties" ma:root="true" ma:fieldsID="878323841a353a21675e981689356d1e" ns3:_="" ns4:_="">
    <xsd:import namespace="912cedb3-7f04-47c0-a283-ea387d34e08f"/>
    <xsd:import namespace="0f0bb6d3-c6e2-424a-aae7-13be560512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cedb3-7f04-47c0-a283-ea387d34e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b6d3-c6e2-424a-aae7-13be56051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391DF1-D972-4D81-A000-DD5C3E42E6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2A4C2D-6C13-4BE5-A1BA-F69659A536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28C45A-9B43-45C1-B7E5-F8F28615C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cedb3-7f04-47c0-a283-ea387d34e08f"/>
    <ds:schemaRef ds:uri="0f0bb6d3-c6e2-424a-aae7-13be56051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Cigarettes</vt:lpstr>
      <vt:lpstr>RYO tobacco</vt:lpstr>
      <vt:lpstr>Pipe tobacco</vt:lpstr>
      <vt:lpstr>Cigars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Adams</dc:creator>
  <cp:lastModifiedBy>ian</cp:lastModifiedBy>
  <cp:lastPrinted>2022-02-18T05:21:29Z</cp:lastPrinted>
  <dcterms:created xsi:type="dcterms:W3CDTF">2018-12-04T20:27:43Z</dcterms:created>
  <dcterms:modified xsi:type="dcterms:W3CDTF">2022-02-28T02:14:48Z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0x0101003ABA77D7CF804044887C9E6FB5E413B1</vt:lpwstr>
  </property>
</Properties>
</file>