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1 CORE WORK\03 Health Targets and Indicators\08 Average length of stay\2019-2020\Til end of Sep 2019\Data\"/>
    </mc:Choice>
  </mc:AlternateContent>
  <xr:revisionPtr revIDLastSave="0" documentId="13_ncr:1_{A70E50BC-6121-46BD-BF3B-AABF71D6280B}" xr6:coauthVersionLast="41" xr6:coauthVersionMax="41" xr10:uidLastSave="{00000000-0000-0000-0000-000000000000}"/>
  <bookViews>
    <workbookView xWindow="-120" yWindow="-120" windowWidth="29040" windowHeight="15840" tabRatio="608" xr2:uid="{00000000-000D-0000-FFFF-FFFF00000000}"/>
  </bookViews>
  <sheets>
    <sheet name="Summary by DHB" sheetId="22" r:id="rId1"/>
    <sheet name="Technical Description" sheetId="18" r:id="rId2"/>
    <sheet name="Data" sheetId="24" r:id="rId3"/>
    <sheet name="Standardisation" sheetId="25" r:id="rId4"/>
    <sheet name="User Interaction" sheetId="26" state="hidden" r:id="rId5"/>
  </sheets>
  <definedNames>
    <definedName name="_AMO_SingleObject_171447580_PivotTable_171447580" localSheetId="0" hidden="1">'Summary by DHB'!#REF!</definedName>
    <definedName name="_AMO_SingleObject_232306399_PivotTable_232306399" localSheetId="0" hidden="1">'Summary by DHB'!#REF!</definedName>
    <definedName name="_AMO_XmlVersion" hidden="1">"'1'"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5" l="1"/>
  <c r="C3" i="25" l="1"/>
  <c r="B10" i="25" l="1"/>
  <c r="C9" i="25"/>
  <c r="B9" i="25"/>
  <c r="B25" i="25"/>
  <c r="B21" i="25"/>
  <c r="B17" i="25"/>
  <c r="B13" i="25"/>
  <c r="B27" i="25"/>
  <c r="B23" i="25"/>
  <c r="B19" i="25"/>
  <c r="B15" i="25"/>
  <c r="B11" i="25"/>
  <c r="B28" i="25"/>
  <c r="B26" i="25"/>
  <c r="B24" i="25"/>
  <c r="B22" i="25"/>
  <c r="B20" i="25"/>
  <c r="B18" i="25"/>
  <c r="B16" i="25"/>
  <c r="B14" i="25"/>
  <c r="B12" i="25"/>
  <c r="C2" i="25" l="1"/>
  <c r="C5" i="25" s="1"/>
  <c r="K10" i="25" l="1"/>
  <c r="K12" i="25"/>
  <c r="K14" i="25"/>
  <c r="K16" i="25"/>
  <c r="K18" i="25"/>
  <c r="K20" i="25"/>
  <c r="K22" i="25"/>
  <c r="K24" i="25"/>
  <c r="K26" i="25"/>
  <c r="K28" i="25"/>
  <c r="K11" i="25"/>
  <c r="K13" i="25"/>
  <c r="K15" i="25"/>
  <c r="K17" i="25"/>
  <c r="K19" i="25"/>
  <c r="K21" i="25"/>
  <c r="K23" i="25"/>
  <c r="K25" i="25"/>
  <c r="K27" i="25"/>
  <c r="K9" i="25"/>
  <c r="D10" i="25" l="1"/>
  <c r="E27" i="25"/>
  <c r="D9" i="25"/>
  <c r="M9" i="25" s="1"/>
  <c r="C13" i="25"/>
  <c r="C17" i="25"/>
  <c r="C21" i="25"/>
  <c r="C25" i="25"/>
  <c r="E26" i="25"/>
  <c r="E28" i="25"/>
  <c r="C11" i="25"/>
  <c r="C15" i="25"/>
  <c r="C19" i="25"/>
  <c r="C23" i="25"/>
  <c r="C27" i="25"/>
  <c r="E25" i="25"/>
  <c r="E23" i="25"/>
  <c r="E21" i="25"/>
  <c r="E19" i="25"/>
  <c r="E17" i="25"/>
  <c r="E15" i="25"/>
  <c r="E13" i="25"/>
  <c r="E11" i="25"/>
  <c r="C28" i="25"/>
  <c r="C24" i="25"/>
  <c r="C20" i="25"/>
  <c r="C16" i="25"/>
  <c r="C12" i="25"/>
  <c r="E9" i="25"/>
  <c r="D27" i="25"/>
  <c r="D25" i="25"/>
  <c r="D23" i="25"/>
  <c r="D21" i="25"/>
  <c r="D19" i="25"/>
  <c r="D17" i="25"/>
  <c r="D15" i="25"/>
  <c r="D13" i="25"/>
  <c r="D11" i="25"/>
  <c r="E24" i="25"/>
  <c r="E22" i="25"/>
  <c r="E20" i="25"/>
  <c r="E18" i="25"/>
  <c r="E16" i="25"/>
  <c r="E14" i="25"/>
  <c r="E12" i="25"/>
  <c r="E10" i="25"/>
  <c r="H10" i="25" s="1"/>
  <c r="C26" i="25"/>
  <c r="C22" i="25"/>
  <c r="C18" i="25"/>
  <c r="C14" i="25"/>
  <c r="C10" i="25"/>
  <c r="D28" i="25"/>
  <c r="D26" i="25"/>
  <c r="D24" i="25"/>
  <c r="D22" i="25"/>
  <c r="D20" i="25"/>
  <c r="D18" i="25"/>
  <c r="D16" i="25"/>
  <c r="D14" i="25"/>
  <c r="D12" i="25"/>
  <c r="H26" i="25" l="1"/>
  <c r="H28" i="25"/>
  <c r="H22" i="25"/>
  <c r="H12" i="25"/>
  <c r="H16" i="25"/>
  <c r="H20" i="25"/>
  <c r="H24" i="25"/>
  <c r="H11" i="25"/>
  <c r="H15" i="25"/>
  <c r="H19" i="25"/>
  <c r="H23" i="25"/>
  <c r="H27" i="25"/>
  <c r="G9" i="25"/>
  <c r="N9" i="25" s="1"/>
  <c r="H21" i="25"/>
  <c r="H18" i="25"/>
  <c r="H17" i="25"/>
  <c r="H25" i="25"/>
  <c r="H9" i="25"/>
  <c r="H14" i="25"/>
  <c r="M12" i="25"/>
  <c r="G12" i="25"/>
  <c r="N12" i="25" s="1"/>
  <c r="M16" i="25"/>
  <c r="G16" i="25"/>
  <c r="N16" i="25" s="1"/>
  <c r="M20" i="25"/>
  <c r="G20" i="25"/>
  <c r="N20" i="25" s="1"/>
  <c r="M24" i="25"/>
  <c r="G24" i="25"/>
  <c r="N24" i="25" s="1"/>
  <c r="M28" i="25"/>
  <c r="G28" i="25"/>
  <c r="N28" i="25" s="1"/>
  <c r="M11" i="25"/>
  <c r="G11" i="25"/>
  <c r="N11" i="25" s="1"/>
  <c r="M15" i="25"/>
  <c r="G15" i="25"/>
  <c r="N15" i="25" s="1"/>
  <c r="M19" i="25"/>
  <c r="G19" i="25"/>
  <c r="N19" i="25" s="1"/>
  <c r="M23" i="25"/>
  <c r="G23" i="25"/>
  <c r="N23" i="25" s="1"/>
  <c r="M27" i="25"/>
  <c r="G27" i="25"/>
  <c r="N27" i="25" s="1"/>
  <c r="M14" i="25"/>
  <c r="G14" i="25"/>
  <c r="N14" i="25" s="1"/>
  <c r="M18" i="25"/>
  <c r="G18" i="25"/>
  <c r="N18" i="25" s="1"/>
  <c r="M22" i="25"/>
  <c r="G22" i="25"/>
  <c r="N22" i="25" s="1"/>
  <c r="M26" i="25"/>
  <c r="G26" i="25"/>
  <c r="N26" i="25" s="1"/>
  <c r="H13" i="25"/>
  <c r="G13" i="25"/>
  <c r="N13" i="25" s="1"/>
  <c r="M13" i="25"/>
  <c r="M17" i="25"/>
  <c r="G17" i="25"/>
  <c r="N17" i="25" s="1"/>
  <c r="M21" i="25"/>
  <c r="G21" i="25"/>
  <c r="N21" i="25" s="1"/>
  <c r="M25" i="25"/>
  <c r="G25" i="25"/>
  <c r="N25" i="25" s="1"/>
  <c r="M10" i="25"/>
  <c r="G10" i="25"/>
  <c r="N10" i="25" s="1"/>
  <c r="L9" i="25" l="1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E30" i="25" l="1"/>
  <c r="C30" i="25"/>
  <c r="D30" i="25"/>
  <c r="L10" i="25"/>
  <c r="G30" i="25" l="1"/>
  <c r="I9" i="25" s="1"/>
  <c r="H30" i="25"/>
  <c r="M30" i="25"/>
  <c r="L30" i="25"/>
  <c r="D24" i="22"/>
  <c r="E24" i="22"/>
  <c r="F24" i="22"/>
  <c r="G24" i="22"/>
  <c r="C24" i="22"/>
  <c r="C46" i="22"/>
  <c r="I10" i="25" l="1"/>
  <c r="O10" i="25" s="1"/>
  <c r="I15" i="25"/>
  <c r="O15" i="25" s="1"/>
  <c r="O9" i="25"/>
  <c r="I13" i="25"/>
  <c r="O13" i="25" s="1"/>
  <c r="I21" i="25"/>
  <c r="O21" i="25" s="1"/>
  <c r="I18" i="25"/>
  <c r="O18" i="25" s="1"/>
  <c r="I26" i="25"/>
  <c r="O26" i="25" s="1"/>
  <c r="I23" i="25"/>
  <c r="O23" i="25" s="1"/>
  <c r="I12" i="25"/>
  <c r="O12" i="25" s="1"/>
  <c r="I20" i="25"/>
  <c r="O20" i="25" s="1"/>
  <c r="I28" i="25"/>
  <c r="O28" i="25" s="1"/>
  <c r="I17" i="25"/>
  <c r="O17" i="25" s="1"/>
  <c r="I25" i="25"/>
  <c r="O25" i="25" s="1"/>
  <c r="I14" i="25"/>
  <c r="O14" i="25" s="1"/>
  <c r="I22" i="25"/>
  <c r="O22" i="25" s="1"/>
  <c r="I11" i="25"/>
  <c r="O11" i="25" s="1"/>
  <c r="I19" i="25"/>
  <c r="O19" i="25" s="1"/>
  <c r="I27" i="25"/>
  <c r="O27" i="25" s="1"/>
  <c r="I16" i="25"/>
  <c r="O16" i="25" s="1"/>
  <c r="I24" i="25"/>
  <c r="O24" i="25" s="1"/>
  <c r="I30" i="25"/>
  <c r="O30" i="25" s="1"/>
  <c r="P9" i="25" s="1"/>
  <c r="H25" i="22" s="1"/>
  <c r="N30" i="25"/>
  <c r="D25" i="22"/>
  <c r="C25" i="22"/>
  <c r="C29" i="22"/>
  <c r="C31" i="22"/>
  <c r="C33" i="22"/>
  <c r="C35" i="22"/>
  <c r="C37" i="22"/>
  <c r="C41" i="22"/>
  <c r="C43" i="22"/>
  <c r="C26" i="22"/>
  <c r="C28" i="22"/>
  <c r="C30" i="22"/>
  <c r="C34" i="22"/>
  <c r="C36" i="22"/>
  <c r="C38" i="22"/>
  <c r="C40" i="22"/>
  <c r="C42" i="22"/>
  <c r="E30" i="22"/>
  <c r="D43" i="22"/>
  <c r="E26" i="22"/>
  <c r="D29" i="22"/>
  <c r="D33" i="22"/>
  <c r="E38" i="22"/>
  <c r="D26" i="22"/>
  <c r="D27" i="22"/>
  <c r="E34" i="22"/>
  <c r="D37" i="22"/>
  <c r="E40" i="22"/>
  <c r="C32" i="22"/>
  <c r="D36" i="22"/>
  <c r="D31" i="22"/>
  <c r="E32" i="22"/>
  <c r="D35" i="22"/>
  <c r="D39" i="22"/>
  <c r="E44" i="22"/>
  <c r="E41" i="22"/>
  <c r="C44" i="22"/>
  <c r="D28" i="22"/>
  <c r="E33" i="22"/>
  <c r="D44" i="22"/>
  <c r="D41" i="22"/>
  <c r="E42" i="22"/>
  <c r="E25" i="22"/>
  <c r="D32" i="22"/>
  <c r="E37" i="22"/>
  <c r="D40" i="22"/>
  <c r="E27" i="22"/>
  <c r="D30" i="22"/>
  <c r="E31" i="22"/>
  <c r="D34" i="22"/>
  <c r="E35" i="22"/>
  <c r="D38" i="22"/>
  <c r="E39" i="22"/>
  <c r="D42" i="22"/>
  <c r="E43" i="22"/>
  <c r="C27" i="22"/>
  <c r="C39" i="22"/>
  <c r="F30" i="22" l="1"/>
  <c r="F27" i="22"/>
  <c r="F26" i="22"/>
  <c r="G27" i="22"/>
  <c r="F35" i="22"/>
  <c r="F32" i="22"/>
  <c r="F36" i="22"/>
  <c r="F42" i="22"/>
  <c r="D46" i="22"/>
  <c r="F43" i="22"/>
  <c r="F38" i="22"/>
  <c r="F41" i="22"/>
  <c r="F33" i="22"/>
  <c r="F40" i="22"/>
  <c r="F28" i="22"/>
  <c r="E36" i="22"/>
  <c r="E28" i="22"/>
  <c r="F39" i="22"/>
  <c r="F31" i="22"/>
  <c r="F44" i="22"/>
  <c r="F34" i="22"/>
  <c r="F25" i="22"/>
  <c r="E29" i="22"/>
  <c r="G35" i="22" l="1"/>
  <c r="G30" i="22"/>
  <c r="G26" i="22"/>
  <c r="G32" i="22"/>
  <c r="G36" i="22"/>
  <c r="G40" i="22"/>
  <c r="G39" i="22"/>
  <c r="G42" i="22"/>
  <c r="G43" i="22"/>
  <c r="G44" i="22"/>
  <c r="G38" i="22"/>
  <c r="G33" i="22"/>
  <c r="G28" i="22"/>
  <c r="G31" i="22"/>
  <c r="G34" i="22"/>
  <c r="G41" i="22"/>
  <c r="G25" i="22"/>
  <c r="E46" i="22"/>
  <c r="F29" i="22"/>
  <c r="G29" i="22"/>
  <c r="G37" i="22"/>
  <c r="F37" i="22"/>
  <c r="F46" i="22" l="1"/>
  <c r="P12" i="25" l="1"/>
  <c r="H28" i="22" s="1"/>
  <c r="P16" i="25"/>
  <c r="H32" i="22" s="1"/>
  <c r="P20" i="25"/>
  <c r="H36" i="22" s="1"/>
  <c r="P24" i="25"/>
  <c r="H40" i="22" s="1"/>
  <c r="P28" i="25"/>
  <c r="H44" i="22" s="1"/>
  <c r="P13" i="25"/>
  <c r="H29" i="22" s="1"/>
  <c r="P17" i="25"/>
  <c r="H33" i="22" s="1"/>
  <c r="P21" i="25"/>
  <c r="H37" i="22" s="1"/>
  <c r="P25" i="25"/>
  <c r="H41" i="22" s="1"/>
  <c r="G46" i="22"/>
  <c r="P10" i="25"/>
  <c r="H26" i="22" s="1"/>
  <c r="P14" i="25"/>
  <c r="H30" i="22" s="1"/>
  <c r="P18" i="25"/>
  <c r="H34" i="22" s="1"/>
  <c r="P22" i="25"/>
  <c r="H38" i="22" s="1"/>
  <c r="P26" i="25"/>
  <c r="H42" i="22" s="1"/>
  <c r="P11" i="25"/>
  <c r="H27" i="22" s="1"/>
  <c r="P15" i="25"/>
  <c r="H31" i="22" s="1"/>
  <c r="P19" i="25"/>
  <c r="H35" i="22" s="1"/>
  <c r="P23" i="25"/>
  <c r="H39" i="22" s="1"/>
  <c r="P27" i="25"/>
  <c r="H43" i="22" s="1"/>
</calcChain>
</file>

<file path=xl/sharedStrings.xml><?xml version="1.0" encoding="utf-8"?>
<sst xmlns="http://schemas.openxmlformats.org/spreadsheetml/2006/main" count="201" uniqueCount="98">
  <si>
    <t>Total</t>
  </si>
  <si>
    <t>Selected:</t>
  </si>
  <si>
    <t>Standardisation</t>
  </si>
  <si>
    <t>dhb_service</t>
  </si>
  <si>
    <t>DHB</t>
  </si>
  <si>
    <t>Raw Data</t>
  </si>
  <si>
    <t>Final Table</t>
  </si>
  <si>
    <t>Offset:</t>
  </si>
  <si>
    <t>National Rate</t>
  </si>
  <si>
    <t>Date:</t>
  </si>
  <si>
    <t>Standardised Average Length of Stay</t>
  </si>
  <si>
    <t>Unstandardised Average Length of Stay</t>
  </si>
  <si>
    <t>Acute</t>
  </si>
  <si>
    <t>Elective</t>
  </si>
  <si>
    <t>length of stay observed</t>
  </si>
  <si>
    <t>length of stay predicted</t>
  </si>
  <si>
    <t>average length of stay</t>
  </si>
  <si>
    <t>standardised average length of stay</t>
  </si>
  <si>
    <t>length_of_stay_predicted</t>
  </si>
  <si>
    <t>National Average Length of Stay</t>
  </si>
  <si>
    <t>average length of stay ratio</t>
  </si>
  <si>
    <t>OS 3: Average Length of Stay</t>
  </si>
  <si>
    <t>time_period</t>
  </si>
  <si>
    <t>admission_type</t>
  </si>
  <si>
    <t>location_dhb</t>
  </si>
  <si>
    <t>length_of_stay</t>
  </si>
  <si>
    <t>Bed Day Equivalents</t>
  </si>
  <si>
    <t>stays</t>
  </si>
  <si>
    <t>Stays</t>
  </si>
  <si>
    <t>Source Data</t>
  </si>
  <si>
    <t>National Minimum Dataset (NMDS)</t>
  </si>
  <si>
    <t>nmds_v6</t>
  </si>
  <si>
    <t>Programmer's Notes:</t>
  </si>
  <si>
    <t>WIES Version</t>
  </si>
  <si>
    <t>webpage</t>
  </si>
  <si>
    <t>Direct Standardisation using DRG cluster and PCCL of highest cost-weighted event</t>
  </si>
  <si>
    <t>3 Character DRG and PCCL into contigency table</t>
  </si>
  <si>
    <t>DHB Domicile or Service</t>
  </si>
  <si>
    <t>DHB of Service</t>
  </si>
  <si>
    <t>Joining Events into Stays</t>
  </si>
  <si>
    <t>The events have the same NHI</t>
  </si>
  <si>
    <t>The events have the same DHB of Service</t>
  </si>
  <si>
    <t>event_end_type in ('DA', 'DF', 'DO', 'DP', 'DT', 'DW', 'ET')</t>
  </si>
  <si>
    <t>Stays to Exclude</t>
  </si>
  <si>
    <t>No adjustment is made for leave days.</t>
  </si>
  <si>
    <t>Each event's length is calculated, rounded to the closest half hour, then summed together.</t>
  </si>
  <si>
    <t>Non-casemix events have their length set to zero</t>
  </si>
  <si>
    <t>If the first event in the stay doesn't have a valid DHB of service</t>
  </si>
  <si>
    <t>('AC', 'ZC') then 'Acute', ('AP', 'WN') then 'Elective'</t>
  </si>
  <si>
    <t>S00.01, S05.01, S15.01, S25.01, S30.01, S35.01, S40.01, S45.01, S55.01, S60.01, S70.01, S75.01</t>
  </si>
  <si>
    <t>If every event in the stay is non-casemix</t>
  </si>
  <si>
    <t>Determing Stay Information</t>
  </si>
  <si>
    <t>DRG; the DRG of the highest caseweight event</t>
  </si>
  <si>
    <t>PCCL; the PCCL of the highest caseweight event</t>
  </si>
  <si>
    <t>Calculating Length of Stay</t>
  </si>
  <si>
    <t>If an event starts before the end of a previous event with the same NHI, its start time is set to the end time of the prior event</t>
  </si>
  <si>
    <t>The quarter before the 12 month time period is also loaded to help detect long stays. Only stays which end within the 12 month time period are included.</t>
  </si>
  <si>
    <t>If an event ends before the end of a previous event with the same NHI, its end time is set to the end time of the prior event</t>
  </si>
  <si>
    <t>Events are considered to be part of the same stay if:</t>
  </si>
  <si>
    <t>The prior event ends in a transfer</t>
  </si>
  <si>
    <t>DHB; the first event's DHB</t>
  </si>
  <si>
    <t>Admission Type; the first event's admission type</t>
  </si>
  <si>
    <t>Caseweight; the sum of every events' caseweight</t>
  </si>
  <si>
    <t>Length of Stay; the sum of every events' length</t>
  </si>
  <si>
    <t>If the stay is Elective and no event has a surgical purchase unit</t>
  </si>
  <si>
    <t>Admission Type:</t>
  </si>
  <si>
    <t>Chart Title:</t>
  </si>
  <si>
    <t>If the first event in the stay is not Elective or Acute</t>
  </si>
  <si>
    <t>WIES 14</t>
  </si>
  <si>
    <t>20, 34, 35</t>
  </si>
  <si>
    <t>wiesnz14</t>
  </si>
  <si>
    <t>There is less than 24 hours between the prior event ending and the next starting</t>
  </si>
  <si>
    <t>Start Date; the first event's start date</t>
  </si>
  <si>
    <t>End Date; the last event's end date</t>
  </si>
  <si>
    <t>If the last event in the stay ended in a transfer, i.e. the stay is ongoing</t>
  </si>
  <si>
    <t>If the first event in the stay does not have an accepted purchaser</t>
  </si>
  <si>
    <t>Auckland</t>
  </si>
  <si>
    <t>Bay of Plenty</t>
  </si>
  <si>
    <t>Canterbury</t>
  </si>
  <si>
    <t>Capital and Coast</t>
  </si>
  <si>
    <t>Counties Manukau</t>
  </si>
  <si>
    <t>Hawkes Bay</t>
  </si>
  <si>
    <t>Hutt</t>
  </si>
  <si>
    <t>Lakes</t>
  </si>
  <si>
    <t>MidCentral</t>
  </si>
  <si>
    <t>Nelson Marlborough</t>
  </si>
  <si>
    <t>Northland</t>
  </si>
  <si>
    <t>South Canterbury</t>
  </si>
  <si>
    <t>Southern</t>
  </si>
  <si>
    <t>Tairawhiti</t>
  </si>
  <si>
    <t>Taranaki</t>
  </si>
  <si>
    <t>Waikato</t>
  </si>
  <si>
    <t>Wairarapa</t>
  </si>
  <si>
    <t>Waitemata</t>
  </si>
  <si>
    <t>West Coast</t>
  </si>
  <si>
    <t>Whanganui</t>
  </si>
  <si>
    <t>data to 2019Q3</t>
  </si>
  <si>
    <t>Updated: 27-11-2019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</si>
</sst>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_ ;\-#,##0\ 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color theme="1" tint="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left" vertical="top" wrapText="1"/>
    </xf>
    <xf numFmtId="164" fontId="7" fillId="0" borderId="0" xfId="1" applyNumberFormat="1" applyFont="1"/>
    <xf numFmtId="165" fontId="7" fillId="0" borderId="0" xfId="2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17" fontId="9" fillId="0" borderId="0" xfId="0" applyNumberFormat="1" applyFont="1" applyAlignment="1">
      <alignment horizontal="left"/>
    </xf>
    <xf numFmtId="43" fontId="7" fillId="0" borderId="0" xfId="1" applyFont="1"/>
    <xf numFmtId="164" fontId="0" fillId="0" borderId="0" xfId="0" applyNumberFormat="1"/>
    <xf numFmtId="0" fontId="7" fillId="2" borderId="1" xfId="0" applyFont="1" applyFill="1" applyBorder="1"/>
    <xf numFmtId="0" fontId="0" fillId="2" borderId="4" xfId="0" applyFill="1" applyBorder="1"/>
    <xf numFmtId="0" fontId="9" fillId="2" borderId="8" xfId="0" applyFont="1" applyFill="1" applyBorder="1"/>
    <xf numFmtId="0" fontId="7" fillId="2" borderId="8" xfId="0" applyFont="1" applyFill="1" applyBorder="1"/>
    <xf numFmtId="0" fontId="13" fillId="2" borderId="0" xfId="15" applyFont="1" applyFill="1" applyBorder="1"/>
    <xf numFmtId="0" fontId="0" fillId="2" borderId="0" xfId="0" applyFill="1" applyBorder="1"/>
    <xf numFmtId="0" fontId="7" fillId="2" borderId="2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0" xfId="0" applyFont="1" applyAlignment="1">
      <alignment horizontal="left" vertical="top" wrapText="1"/>
    </xf>
    <xf numFmtId="15" fontId="7" fillId="0" borderId="0" xfId="0" quotePrefix="1" applyNumberFormat="1" applyFont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7" fillId="2" borderId="0" xfId="0" applyFont="1" applyFill="1"/>
    <xf numFmtId="0" fontId="7" fillId="2" borderId="0" xfId="0" applyFont="1" applyFill="1" applyBorder="1"/>
    <xf numFmtId="0" fontId="7" fillId="2" borderId="7" xfId="0" applyFont="1" applyFill="1" applyBorder="1"/>
    <xf numFmtId="0" fontId="7" fillId="2" borderId="6" xfId="0" applyFont="1" applyFill="1" applyBorder="1"/>
    <xf numFmtId="0" fontId="12" fillId="2" borderId="7" xfId="0" applyFont="1" applyFill="1" applyBorder="1"/>
    <xf numFmtId="0" fontId="12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7" fillId="2" borderId="0" xfId="0" quotePrefix="1" applyFont="1" applyFill="1" applyBorder="1"/>
    <xf numFmtId="0" fontId="7" fillId="2" borderId="0" xfId="0" applyFont="1" applyFill="1" applyBorder="1" applyAlignment="1">
      <alignment horizontal="left" indent="1"/>
    </xf>
    <xf numFmtId="0" fontId="9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7" fillId="0" borderId="0" xfId="0" applyFont="1" applyAlignment="1">
      <alignment horizontal="right" indent="1"/>
    </xf>
    <xf numFmtId="0" fontId="7" fillId="2" borderId="0" xfId="0" applyFont="1" applyFill="1" applyBorder="1" applyAlignment="1">
      <alignment horizontal="left" vertical="top" wrapText="1"/>
    </xf>
    <xf numFmtId="0" fontId="0" fillId="2" borderId="4" xfId="0" applyFill="1" applyBorder="1"/>
    <xf numFmtId="0" fontId="0" fillId="2" borderId="0" xfId="0" applyFill="1" applyBorder="1"/>
    <xf numFmtId="0" fontId="7" fillId="2" borderId="4" xfId="0" applyFont="1" applyFill="1" applyBorder="1"/>
    <xf numFmtId="0" fontId="9" fillId="2" borderId="0" xfId="0" applyFont="1" applyFill="1" applyBorder="1"/>
    <xf numFmtId="0" fontId="12" fillId="2" borderId="0" xfId="0" applyFont="1" applyFill="1" applyBorder="1"/>
    <xf numFmtId="0" fontId="7" fillId="2" borderId="3" xfId="0" applyFont="1" applyFill="1" applyBorder="1"/>
    <xf numFmtId="0" fontId="5" fillId="2" borderId="0" xfId="15" applyFill="1" applyBorder="1"/>
    <xf numFmtId="0" fontId="7" fillId="0" borderId="0" xfId="0" applyFont="1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/>
    </xf>
    <xf numFmtId="49" fontId="9" fillId="0" borderId="7" xfId="1" applyNumberFormat="1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right" vertical="center" indent="1"/>
    </xf>
    <xf numFmtId="43" fontId="7" fillId="0" borderId="0" xfId="1" applyFont="1" applyFill="1" applyBorder="1" applyAlignment="1">
      <alignment horizontal="right" vertical="center" indent="1"/>
    </xf>
    <xf numFmtId="43" fontId="14" fillId="0" borderId="0" xfId="1" applyFont="1" applyFill="1" applyBorder="1" applyAlignment="1">
      <alignment horizontal="right" vertical="center" indent="1"/>
    </xf>
    <xf numFmtId="0" fontId="7" fillId="0" borderId="9" xfId="0" applyFont="1" applyFill="1" applyBorder="1" applyAlignment="1">
      <alignment vertical="center"/>
    </xf>
    <xf numFmtId="166" fontId="7" fillId="0" borderId="9" xfId="1" applyNumberFormat="1" applyFont="1" applyFill="1" applyBorder="1" applyAlignment="1">
      <alignment horizontal="right" vertical="center" indent="1"/>
    </xf>
    <xf numFmtId="43" fontId="7" fillId="0" borderId="9" xfId="1" applyFont="1" applyFill="1" applyBorder="1" applyAlignment="1">
      <alignment horizontal="right" vertical="center" indent="1"/>
    </xf>
    <xf numFmtId="3" fontId="7" fillId="0" borderId="0" xfId="0" applyNumberFormat="1" applyFont="1" applyFill="1"/>
    <xf numFmtId="0" fontId="0" fillId="0" borderId="0" xfId="0" applyFill="1"/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/>
    <xf numFmtId="43" fontId="7" fillId="0" borderId="0" xfId="1" applyFont="1" applyFill="1" applyBorder="1" applyAlignment="1">
      <alignment vertical="center"/>
    </xf>
    <xf numFmtId="43" fontId="14" fillId="0" borderId="0" xfId="1" applyFont="1" applyFill="1" applyBorder="1"/>
    <xf numFmtId="0" fontId="7" fillId="0" borderId="15" xfId="0" applyFont="1" applyFill="1" applyBorder="1"/>
    <xf numFmtId="0" fontId="7" fillId="0" borderId="16" xfId="0" applyFont="1" applyFill="1" applyBorder="1"/>
    <xf numFmtId="3" fontId="7" fillId="0" borderId="16" xfId="0" applyNumberFormat="1" applyFont="1" applyFill="1" applyBorder="1"/>
    <xf numFmtId="0" fontId="7" fillId="0" borderId="17" xfId="0" applyFont="1" applyFill="1" applyBorder="1"/>
    <xf numFmtId="0" fontId="10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</cellXfs>
  <cellStyles count="30">
    <cellStyle name="Comma" xfId="1" builtinId="3"/>
    <cellStyle name="Comma 2" xfId="5" xr:uid="{00000000-0005-0000-0000-000001000000}"/>
    <cellStyle name="Comma 2 2" xfId="18" xr:uid="{00000000-0005-0000-0000-000002000000}"/>
    <cellStyle name="Comma 3" xfId="6" xr:uid="{00000000-0005-0000-0000-000003000000}"/>
    <cellStyle name="Comma 3 2" xfId="19" xr:uid="{00000000-0005-0000-0000-000004000000}"/>
    <cellStyle name="Comma 4" xfId="4" xr:uid="{00000000-0005-0000-0000-000005000000}"/>
    <cellStyle name="Comma 4 2" xfId="28" xr:uid="{00000000-0005-0000-0000-000006000000}"/>
    <cellStyle name="Comma 5" xfId="17" xr:uid="{00000000-0005-0000-0000-000007000000}"/>
    <cellStyle name="Hyperlink" xfId="15" builtinId="8"/>
    <cellStyle name="Normal" xfId="0" builtinId="0"/>
    <cellStyle name="Normal 2" xfId="7" xr:uid="{00000000-0005-0000-0000-00000A000000}"/>
    <cellStyle name="Normal 2 2" xfId="20" xr:uid="{00000000-0005-0000-0000-00000B000000}"/>
    <cellStyle name="Normal 3" xfId="8" xr:uid="{00000000-0005-0000-0000-00000C000000}"/>
    <cellStyle name="Normal 4" xfId="3" xr:uid="{00000000-0005-0000-0000-00000D000000}"/>
    <cellStyle name="Normal 4 2" xfId="27" xr:uid="{00000000-0005-0000-0000-00000E000000}"/>
    <cellStyle name="Normal 5" xfId="16" xr:uid="{00000000-0005-0000-0000-00000F000000}"/>
    <cellStyle name="Percent" xfId="2" builtinId="5"/>
    <cellStyle name="Percent 2" xfId="10" xr:uid="{00000000-0005-0000-0000-000011000000}"/>
    <cellStyle name="Percent 2 2" xfId="11" xr:uid="{00000000-0005-0000-0000-000012000000}"/>
    <cellStyle name="Percent 2 2 2" xfId="23" xr:uid="{00000000-0005-0000-0000-000013000000}"/>
    <cellStyle name="Percent 2 3" xfId="12" xr:uid="{00000000-0005-0000-0000-000014000000}"/>
    <cellStyle name="Percent 2 3 2" xfId="24" xr:uid="{00000000-0005-0000-0000-000015000000}"/>
    <cellStyle name="Percent 2 4" xfId="22" xr:uid="{00000000-0005-0000-0000-000016000000}"/>
    <cellStyle name="Percent 3" xfId="13" xr:uid="{00000000-0005-0000-0000-000017000000}"/>
    <cellStyle name="Percent 3 2" xfId="25" xr:uid="{00000000-0005-0000-0000-000018000000}"/>
    <cellStyle name="Percent 4" xfId="14" xr:uid="{00000000-0005-0000-0000-000019000000}"/>
    <cellStyle name="Percent 4 2" xfId="26" xr:uid="{00000000-0005-0000-0000-00001A000000}"/>
    <cellStyle name="Percent 5" xfId="9" xr:uid="{00000000-0005-0000-0000-00001B000000}"/>
    <cellStyle name="Percent 5 2" xfId="29" xr:uid="{00000000-0005-0000-0000-00001C000000}"/>
    <cellStyle name="Percent 6" xfId="21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Standardisation!$C$5</c:f>
          <c:strCache>
            <c:ptCount val="1"/>
            <c:pt idx="0">
              <c:v>Acute Average Length of Stay, 12 months to end of September 2019</c:v>
            </c:pt>
          </c:strCache>
        </c:strRef>
      </c:tx>
      <c:overlay val="1"/>
      <c:txPr>
        <a:bodyPr/>
        <a:lstStyle/>
        <a:p>
          <a:pPr>
            <a:defRPr sz="12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832770903637043E-2"/>
          <c:y val="0.1095963910214257"/>
          <c:w val="0.90873848461250029"/>
          <c:h val="0.5421884101433601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by DHB'!$G$24</c:f>
              <c:strCache>
                <c:ptCount val="1"/>
                <c:pt idx="0">
                  <c:v>Standardised Average Length of Stay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DHB'!$G$25:$G$44</c:f>
              <c:numCache>
                <c:formatCode>_(* #,##0.00_);_(* \(#,##0.00\);_(* "-"??_);_(@_)</c:formatCode>
                <c:ptCount val="20"/>
                <c:pt idx="0">
                  <c:v>2.4949954257600035</c:v>
                </c:pt>
                <c:pt idx="1">
                  <c:v>2.5537875950668409</c:v>
                </c:pt>
                <c:pt idx="2">
                  <c:v>2.4876009824935355</c:v>
                </c:pt>
                <c:pt idx="3">
                  <c:v>2.2669153099394665</c:v>
                </c:pt>
                <c:pt idx="4">
                  <c:v>2.7206051263741724</c:v>
                </c:pt>
                <c:pt idx="5">
                  <c:v>2.2489935851075069</c:v>
                </c:pt>
                <c:pt idx="6">
                  <c:v>2.1402596177292659</c:v>
                </c:pt>
                <c:pt idx="7">
                  <c:v>2.37341377791723</c:v>
                </c:pt>
                <c:pt idx="8">
                  <c:v>2.6392285917139477</c:v>
                </c:pt>
                <c:pt idx="9">
                  <c:v>2.4264346268588257</c:v>
                </c:pt>
                <c:pt idx="10">
                  <c:v>2.6447073846363538</c:v>
                </c:pt>
                <c:pt idx="11">
                  <c:v>2.7999204674514782</c:v>
                </c:pt>
                <c:pt idx="12">
                  <c:v>2.3539493533313931</c:v>
                </c:pt>
                <c:pt idx="13">
                  <c:v>2.4705436556175076</c:v>
                </c:pt>
                <c:pt idx="14">
                  <c:v>2.7529813062592488</c:v>
                </c:pt>
                <c:pt idx="15">
                  <c:v>2.4268736145213556</c:v>
                </c:pt>
                <c:pt idx="16">
                  <c:v>2.6907667840636962</c:v>
                </c:pt>
                <c:pt idx="17">
                  <c:v>2.7285819858741056</c:v>
                </c:pt>
                <c:pt idx="18">
                  <c:v>2.1196592597156263</c:v>
                </c:pt>
                <c:pt idx="19">
                  <c:v>2.3024883506497327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4969688"/>
        <c:axId val="469065584"/>
      </c:barChart>
      <c:lineChart>
        <c:grouping val="standard"/>
        <c:varyColors val="0"/>
        <c:ser>
          <c:idx val="0"/>
          <c:order val="0"/>
          <c:tx>
            <c:strRef>
              <c:f>'Summary by DHB'!$F$24</c:f>
              <c:strCache>
                <c:ptCount val="1"/>
                <c:pt idx="0">
                  <c:v>Unstandardised Average Length of Stay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DHB'!$F$25:$F$44</c:f>
              <c:numCache>
                <c:formatCode>_(* #,##0.00_);_(* \(#,##0.00\);_(* "-"??_);_(@_)</c:formatCode>
                <c:ptCount val="20"/>
                <c:pt idx="0">
                  <c:v>2.5986152286249564</c:v>
                </c:pt>
                <c:pt idx="1">
                  <c:v>2.476742703350467</c:v>
                </c:pt>
                <c:pt idx="2">
                  <c:v>2.7087807652820555</c:v>
                </c:pt>
                <c:pt idx="3">
                  <c:v>2.3571991751576902</c:v>
                </c:pt>
                <c:pt idx="4">
                  <c:v>2.8229008052321585</c:v>
                </c:pt>
                <c:pt idx="5">
                  <c:v>2.3507055805003207</c:v>
                </c:pt>
                <c:pt idx="6">
                  <c:v>1.9335646114355607</c:v>
                </c:pt>
                <c:pt idx="7">
                  <c:v>2.285473771901537</c:v>
                </c:pt>
                <c:pt idx="8">
                  <c:v>2.4014657750691271</c:v>
                </c:pt>
                <c:pt idx="9">
                  <c:v>2.0765929571946322</c:v>
                </c:pt>
                <c:pt idx="10">
                  <c:v>2.4438978349774794</c:v>
                </c:pt>
                <c:pt idx="11">
                  <c:v>2.7568843936586371</c:v>
                </c:pt>
                <c:pt idx="12">
                  <c:v>2.4686440432214432</c:v>
                </c:pt>
                <c:pt idx="13">
                  <c:v>2.4538404962906113</c:v>
                </c:pt>
                <c:pt idx="14">
                  <c:v>2.3430871572950118</c:v>
                </c:pt>
                <c:pt idx="15">
                  <c:v>2.612025133795099</c:v>
                </c:pt>
                <c:pt idx="16">
                  <c:v>2.3578305308275636</c:v>
                </c:pt>
                <c:pt idx="17">
                  <c:v>2.5501285842162416</c:v>
                </c:pt>
                <c:pt idx="18">
                  <c:v>1.9049526541655004</c:v>
                </c:pt>
                <c:pt idx="19">
                  <c:v>1.8381909784348809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3-4BBC-B8F6-2512656C3A03}"/>
            </c:ext>
          </c:extLst>
        </c:ser>
        <c:ser>
          <c:idx val="2"/>
          <c:order val="2"/>
          <c:tx>
            <c:strRef>
              <c:f>'Summary by DHB'!$H$24</c:f>
              <c:strCache>
                <c:ptCount val="1"/>
                <c:pt idx="0">
                  <c:v> National Average Length of Stay </c:v>
                </c:pt>
              </c:strCache>
            </c:strRef>
          </c:tx>
          <c:spPr>
            <a:ln w="25400" cap="sq">
              <a:solidFill>
                <a:schemeClr val="tx1">
                  <a:lumMod val="75000"/>
                  <a:lumOff val="2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'Summary by DHB'!$C$25:$C$44</c:f>
              <c:strCache>
                <c:ptCount val="20"/>
                <c:pt idx="0">
                  <c:v>Auckland</c:v>
                </c:pt>
                <c:pt idx="1">
                  <c:v>Bay of Plenty</c:v>
                </c:pt>
                <c:pt idx="2">
                  <c:v>Canterbury</c:v>
                </c:pt>
                <c:pt idx="3">
                  <c:v>Capital and Coast</c:v>
                </c:pt>
                <c:pt idx="4">
                  <c:v>Counties Manukau</c:v>
                </c:pt>
                <c:pt idx="5">
                  <c:v>Hawkes Bay</c:v>
                </c:pt>
                <c:pt idx="6">
                  <c:v>Hutt</c:v>
                </c:pt>
                <c:pt idx="7">
                  <c:v>Lakes</c:v>
                </c:pt>
                <c:pt idx="8">
                  <c:v>MidCentral</c:v>
                </c:pt>
                <c:pt idx="9">
                  <c:v>Nelson Marlborough</c:v>
                </c:pt>
                <c:pt idx="10">
                  <c:v>Northland</c:v>
                </c:pt>
                <c:pt idx="11">
                  <c:v>South Canterbury</c:v>
                </c:pt>
                <c:pt idx="12">
                  <c:v>Southern</c:v>
                </c:pt>
                <c:pt idx="13">
                  <c:v>Tairawhiti</c:v>
                </c:pt>
                <c:pt idx="14">
                  <c:v>Taranaki</c:v>
                </c:pt>
                <c:pt idx="15">
                  <c:v>Waikato</c:v>
                </c:pt>
                <c:pt idx="16">
                  <c:v>Wairarapa</c:v>
                </c:pt>
                <c:pt idx="17">
                  <c:v>Waitemata</c:v>
                </c:pt>
                <c:pt idx="18">
                  <c:v>West Coast</c:v>
                </c:pt>
                <c:pt idx="19">
                  <c:v>Whanganui</c:v>
                </c:pt>
              </c:strCache>
            </c:strRef>
          </c:cat>
          <c:val>
            <c:numRef>
              <c:f>'Summary by DHB'!$H$25:$H$44</c:f>
              <c:numCache>
                <c:formatCode>_(* #,##0.00_);_(* \(#,##0.00\);_(* "-"??_);_(@_)</c:formatCode>
                <c:ptCount val="20"/>
                <c:pt idx="0">
                  <c:v>2.5062686375948333</c:v>
                </c:pt>
                <c:pt idx="1">
                  <c:v>2.5062686375948333</c:v>
                </c:pt>
                <c:pt idx="2">
                  <c:v>2.5062686375948333</c:v>
                </c:pt>
                <c:pt idx="3">
                  <c:v>2.5062686375948333</c:v>
                </c:pt>
                <c:pt idx="4">
                  <c:v>2.5062686375948333</c:v>
                </c:pt>
                <c:pt idx="5">
                  <c:v>2.5062686375948333</c:v>
                </c:pt>
                <c:pt idx="6">
                  <c:v>2.5062686375948333</c:v>
                </c:pt>
                <c:pt idx="7">
                  <c:v>2.5062686375948333</c:v>
                </c:pt>
                <c:pt idx="8">
                  <c:v>2.5062686375948333</c:v>
                </c:pt>
                <c:pt idx="9">
                  <c:v>2.5062686375948333</c:v>
                </c:pt>
                <c:pt idx="10">
                  <c:v>2.5062686375948333</c:v>
                </c:pt>
                <c:pt idx="11">
                  <c:v>2.5062686375948333</c:v>
                </c:pt>
                <c:pt idx="12">
                  <c:v>2.5062686375948333</c:v>
                </c:pt>
                <c:pt idx="13">
                  <c:v>2.5062686375948333</c:v>
                </c:pt>
                <c:pt idx="14">
                  <c:v>2.5062686375948333</c:v>
                </c:pt>
                <c:pt idx="15">
                  <c:v>2.5062686375948333</c:v>
                </c:pt>
                <c:pt idx="16">
                  <c:v>2.5062686375948333</c:v>
                </c:pt>
                <c:pt idx="17">
                  <c:v>2.5062686375948333</c:v>
                </c:pt>
                <c:pt idx="18">
                  <c:v>2.5062686375948333</c:v>
                </c:pt>
                <c:pt idx="19">
                  <c:v>2.5062686375948333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3-4BBC-B8F6-2512656C3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969688"/>
        <c:axId val="469065584"/>
      </c:lineChart>
      <c:catAx>
        <c:axId val="154969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9065584"/>
        <c:crosses val="autoZero"/>
        <c:auto val="1"/>
        <c:lblAlgn val="ctr"/>
        <c:lblOffset val="100"/>
        <c:noMultiLvlLbl val="0"/>
      </c:catAx>
      <c:valAx>
        <c:axId val="4690655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 Days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54969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3259900204782098E-2"/>
          <c:y val="0.93518507082042401"/>
          <c:w val="0.96062288367800186"/>
          <c:h val="6.481492917957593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9</xdr:col>
      <xdr:colOff>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4</xdr:row>
          <xdr:rowOff>95250</xdr:rowOff>
        </xdr:from>
        <xdr:to>
          <xdr:col>8</xdr:col>
          <xdr:colOff>628650</xdr:colOff>
          <xdr:row>5</xdr:row>
          <xdr:rowOff>85725</xdr:rowOff>
        </xdr:to>
        <xdr:sp macro="" textlink="">
          <xdr:nvSpPr>
            <xdr:cNvPr id="10244" name="ComboBox1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ealth.govt.nz/nz-health-statistics/data-references/weighted-inlier-equivalent-separations/wiesnz14-cost-weigh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A1:L90"/>
  <sheetViews>
    <sheetView showGridLines="0" showRowColHeaders="0" tabSelected="1" topLeftCell="B1" zoomScaleNormal="100" workbookViewId="0">
      <selection activeCell="C1" sqref="C1"/>
    </sheetView>
  </sheetViews>
  <sheetFormatPr defaultColWidth="0" defaultRowHeight="0" customHeight="1" zeroHeight="1" x14ac:dyDescent="0.2"/>
  <cols>
    <col min="1" max="2" width="2.85546875" style="47" customWidth="1"/>
    <col min="3" max="3" width="22.85546875" style="47" customWidth="1"/>
    <col min="4" max="5" width="17.85546875" style="47" customWidth="1"/>
    <col min="6" max="7" width="21.42578125" style="47" customWidth="1"/>
    <col min="8" max="8" width="17.85546875" style="47" customWidth="1"/>
    <col min="9" max="9" width="10.7109375" style="47" customWidth="1"/>
    <col min="10" max="11" width="2.85546875" style="47" customWidth="1"/>
    <col min="12" max="12" width="0" style="47" hidden="1" customWidth="1"/>
    <col min="13" max="16384" width="14.28515625" style="47" hidden="1"/>
  </cols>
  <sheetData>
    <row r="1" spans="1:11" ht="15" customHeight="1" x14ac:dyDescent="0.2"/>
    <row r="2" spans="1:11" ht="18.75" x14ac:dyDescent="0.3">
      <c r="C2" s="73" t="s">
        <v>21</v>
      </c>
      <c r="D2" s="73"/>
      <c r="E2" s="73"/>
      <c r="F2" s="73"/>
      <c r="G2" s="73"/>
      <c r="H2" s="73"/>
      <c r="I2" s="73"/>
    </row>
    <row r="3" spans="1:11" ht="15" customHeight="1" thickBot="1" x14ac:dyDescent="0.25"/>
    <row r="4" spans="1:11" s="50" customFormat="1" ht="15" customHeight="1" x14ac:dyDescent="0.25">
      <c r="A4" s="48"/>
      <c r="B4" s="62"/>
      <c r="C4" s="72"/>
      <c r="D4" s="72"/>
      <c r="E4" s="72"/>
      <c r="F4" s="72"/>
      <c r="G4" s="72"/>
      <c r="H4" s="72"/>
      <c r="I4" s="72"/>
      <c r="J4" s="63"/>
      <c r="K4" s="49"/>
    </row>
    <row r="5" spans="1:11" s="50" customFormat="1" ht="18.75" customHeight="1" x14ac:dyDescent="0.25">
      <c r="A5" s="48"/>
      <c r="B5" s="64"/>
      <c r="C5" s="51"/>
      <c r="D5" s="51"/>
      <c r="E5" s="51"/>
      <c r="F5" s="51"/>
      <c r="G5" s="51"/>
      <c r="H5" s="51"/>
      <c r="I5" s="51"/>
      <c r="J5" s="65"/>
      <c r="K5" s="49"/>
    </row>
    <row r="6" spans="1:11" s="50" customFormat="1" ht="18.75" customHeight="1" x14ac:dyDescent="0.25">
      <c r="A6" s="48"/>
      <c r="B6" s="64"/>
      <c r="C6" s="51"/>
      <c r="D6" s="51"/>
      <c r="E6" s="51"/>
      <c r="F6" s="51"/>
      <c r="G6" s="51"/>
      <c r="H6" s="51"/>
      <c r="I6" s="51"/>
      <c r="J6" s="65"/>
      <c r="K6" s="49"/>
    </row>
    <row r="7" spans="1:11" s="50" customFormat="1" ht="18.75" customHeight="1" x14ac:dyDescent="0.25">
      <c r="A7" s="48"/>
      <c r="B7" s="64"/>
      <c r="C7" s="51"/>
      <c r="D7" s="51"/>
      <c r="E7" s="51"/>
      <c r="F7" s="51"/>
      <c r="G7" s="51"/>
      <c r="H7" s="51"/>
      <c r="I7" s="51"/>
      <c r="J7" s="65"/>
      <c r="K7" s="49"/>
    </row>
    <row r="8" spans="1:11" s="50" customFormat="1" ht="18.75" customHeight="1" x14ac:dyDescent="0.25">
      <c r="A8" s="48"/>
      <c r="B8" s="64"/>
      <c r="C8" s="51"/>
      <c r="D8" s="51"/>
      <c r="E8" s="51"/>
      <c r="F8" s="51"/>
      <c r="G8" s="51"/>
      <c r="H8" s="51"/>
      <c r="I8" s="51"/>
      <c r="J8" s="65"/>
      <c r="K8" s="49"/>
    </row>
    <row r="9" spans="1:11" s="50" customFormat="1" ht="18.75" customHeight="1" x14ac:dyDescent="0.25">
      <c r="A9" s="48"/>
      <c r="B9" s="64"/>
      <c r="C9" s="51"/>
      <c r="D9" s="51"/>
      <c r="E9" s="51"/>
      <c r="F9" s="51"/>
      <c r="G9" s="51"/>
      <c r="H9" s="51"/>
      <c r="I9" s="51"/>
      <c r="J9" s="65"/>
      <c r="K9" s="49"/>
    </row>
    <row r="10" spans="1:11" s="50" customFormat="1" ht="18.75" customHeight="1" x14ac:dyDescent="0.25">
      <c r="A10" s="48"/>
      <c r="B10" s="64"/>
      <c r="C10" s="51"/>
      <c r="D10" s="51"/>
      <c r="E10" s="51"/>
      <c r="F10" s="51"/>
      <c r="G10" s="51"/>
      <c r="H10" s="51"/>
      <c r="I10" s="51"/>
      <c r="J10" s="65"/>
      <c r="K10" s="49"/>
    </row>
    <row r="11" spans="1:11" s="50" customFormat="1" ht="18.75" customHeight="1" x14ac:dyDescent="0.25">
      <c r="A11" s="48"/>
      <c r="B11" s="64"/>
      <c r="C11" s="51"/>
      <c r="D11" s="51"/>
      <c r="E11" s="51"/>
      <c r="F11" s="51"/>
      <c r="G11" s="51"/>
      <c r="H11" s="51"/>
      <c r="I11" s="51"/>
      <c r="J11" s="65"/>
      <c r="K11" s="49"/>
    </row>
    <row r="12" spans="1:11" s="50" customFormat="1" ht="18.75" customHeight="1" x14ac:dyDescent="0.25">
      <c r="A12" s="48"/>
      <c r="B12" s="64"/>
      <c r="C12" s="51"/>
      <c r="D12" s="51"/>
      <c r="E12" s="51"/>
      <c r="F12" s="51"/>
      <c r="G12" s="51"/>
      <c r="H12" s="51"/>
      <c r="I12" s="51"/>
      <c r="J12" s="65"/>
      <c r="K12" s="49"/>
    </row>
    <row r="13" spans="1:11" s="50" customFormat="1" ht="18.75" customHeight="1" x14ac:dyDescent="0.25">
      <c r="A13" s="48"/>
      <c r="B13" s="64"/>
      <c r="C13" s="51"/>
      <c r="D13" s="51"/>
      <c r="E13" s="51"/>
      <c r="F13" s="51"/>
      <c r="G13" s="51"/>
      <c r="H13" s="51"/>
      <c r="I13" s="51"/>
      <c r="J13" s="65"/>
      <c r="K13" s="49"/>
    </row>
    <row r="14" spans="1:11" s="50" customFormat="1" ht="18.75" customHeight="1" x14ac:dyDescent="0.25">
      <c r="A14" s="48"/>
      <c r="B14" s="64"/>
      <c r="C14" s="51"/>
      <c r="D14" s="51"/>
      <c r="E14" s="51"/>
      <c r="F14" s="51"/>
      <c r="G14" s="51"/>
      <c r="H14" s="51"/>
      <c r="I14" s="51"/>
      <c r="J14" s="65"/>
      <c r="K14" s="49"/>
    </row>
    <row r="15" spans="1:11" s="50" customFormat="1" ht="18.75" customHeight="1" x14ac:dyDescent="0.25">
      <c r="A15" s="48"/>
      <c r="B15" s="64"/>
      <c r="C15" s="51"/>
      <c r="D15" s="51"/>
      <c r="E15" s="51"/>
      <c r="F15" s="51"/>
      <c r="G15" s="51"/>
      <c r="H15" s="51"/>
      <c r="I15" s="51"/>
      <c r="J15" s="65"/>
      <c r="K15" s="49"/>
    </row>
    <row r="16" spans="1:11" s="50" customFormat="1" ht="18.75" customHeight="1" x14ac:dyDescent="0.25">
      <c r="A16" s="48"/>
      <c r="B16" s="64"/>
      <c r="C16" s="51"/>
      <c r="D16" s="51"/>
      <c r="E16" s="51"/>
      <c r="F16" s="51"/>
      <c r="G16" s="51"/>
      <c r="H16" s="51"/>
      <c r="I16" s="51"/>
      <c r="J16" s="65"/>
      <c r="K16" s="49"/>
    </row>
    <row r="17" spans="1:11" s="50" customFormat="1" ht="18.75" customHeight="1" x14ac:dyDescent="0.25">
      <c r="A17" s="48"/>
      <c r="B17" s="64"/>
      <c r="C17" s="51"/>
      <c r="D17" s="51"/>
      <c r="E17" s="51"/>
      <c r="F17" s="51"/>
      <c r="G17" s="51"/>
      <c r="H17" s="51"/>
      <c r="I17" s="51"/>
      <c r="J17" s="65"/>
      <c r="K17" s="49"/>
    </row>
    <row r="18" spans="1:11" s="50" customFormat="1" ht="18.75" customHeight="1" x14ac:dyDescent="0.25">
      <c r="A18" s="48"/>
      <c r="B18" s="64"/>
      <c r="C18" s="51"/>
      <c r="D18" s="51"/>
      <c r="E18" s="51"/>
      <c r="F18" s="51"/>
      <c r="G18" s="51"/>
      <c r="H18" s="51"/>
      <c r="I18" s="51"/>
      <c r="J18" s="65"/>
      <c r="K18" s="49"/>
    </row>
    <row r="19" spans="1:11" s="50" customFormat="1" ht="18.75" customHeight="1" x14ac:dyDescent="0.25">
      <c r="A19" s="48"/>
      <c r="B19" s="64"/>
      <c r="C19" s="51"/>
      <c r="D19" s="51"/>
      <c r="E19" s="51"/>
      <c r="F19" s="51"/>
      <c r="G19" s="51"/>
      <c r="H19" s="51"/>
      <c r="I19" s="51"/>
      <c r="J19" s="65"/>
      <c r="K19" s="49"/>
    </row>
    <row r="20" spans="1:11" s="50" customFormat="1" ht="18.75" customHeight="1" x14ac:dyDescent="0.25">
      <c r="A20" s="48"/>
      <c r="B20" s="64"/>
      <c r="C20" s="51"/>
      <c r="D20" s="51"/>
      <c r="E20" s="51"/>
      <c r="F20" s="51"/>
      <c r="G20" s="51"/>
      <c r="H20" s="51"/>
      <c r="I20" s="51"/>
      <c r="J20" s="65"/>
      <c r="K20" s="49"/>
    </row>
    <row r="21" spans="1:11" s="50" customFormat="1" ht="18.75" customHeight="1" x14ac:dyDescent="0.25">
      <c r="A21" s="48"/>
      <c r="B21" s="64"/>
      <c r="C21" s="51"/>
      <c r="D21" s="51"/>
      <c r="E21" s="51"/>
      <c r="F21" s="51"/>
      <c r="G21" s="51"/>
      <c r="H21" s="51"/>
      <c r="I21" s="51"/>
      <c r="J21" s="65"/>
      <c r="K21" s="49"/>
    </row>
    <row r="22" spans="1:11" s="50" customFormat="1" ht="18.75" customHeight="1" x14ac:dyDescent="0.25">
      <c r="A22" s="48"/>
      <c r="B22" s="64"/>
      <c r="C22" s="51"/>
      <c r="D22" s="51"/>
      <c r="E22" s="51"/>
      <c r="F22" s="51"/>
      <c r="G22" s="51"/>
      <c r="H22" s="51"/>
      <c r="I22" s="51"/>
      <c r="J22" s="65"/>
      <c r="K22" s="49"/>
    </row>
    <row r="23" spans="1:11" s="50" customFormat="1" ht="15" customHeight="1" x14ac:dyDescent="0.25">
      <c r="A23" s="48"/>
      <c r="B23" s="64"/>
      <c r="C23" s="51"/>
      <c r="D23" s="51"/>
      <c r="E23" s="51"/>
      <c r="F23" s="51"/>
      <c r="G23" s="51"/>
      <c r="H23" s="51"/>
      <c r="I23" s="51"/>
      <c r="J23" s="65"/>
      <c r="K23" s="49"/>
    </row>
    <row r="24" spans="1:11" s="50" customFormat="1" ht="30" customHeight="1" x14ac:dyDescent="0.2">
      <c r="A24" s="48"/>
      <c r="B24" s="64"/>
      <c r="C24" s="52" t="str">
        <f>Standardisation!K8</f>
        <v>DHB</v>
      </c>
      <c r="D24" s="52" t="str">
        <f>Standardisation!L8</f>
        <v>Stays</v>
      </c>
      <c r="E24" s="52" t="str">
        <f>Standardisation!M8</f>
        <v>Bed Day Equivalents</v>
      </c>
      <c r="F24" s="52" t="str">
        <f>Standardisation!N8</f>
        <v>Unstandardised Average Length of Stay</v>
      </c>
      <c r="G24" s="52" t="str">
        <f>Standardisation!O8</f>
        <v>Standardised Average Length of Stay</v>
      </c>
      <c r="H24" s="53" t="s">
        <v>19</v>
      </c>
      <c r="I24" s="49"/>
      <c r="J24" s="65"/>
      <c r="K24" s="49"/>
    </row>
    <row r="25" spans="1:11" s="50" customFormat="1" ht="15" customHeight="1" x14ac:dyDescent="0.2">
      <c r="A25" s="48"/>
      <c r="B25" s="64"/>
      <c r="C25" s="48" t="str">
        <f ca="1">Standardisation!K9</f>
        <v>Auckland</v>
      </c>
      <c r="D25" s="54">
        <f ca="1">Standardisation!L9</f>
        <v>80955</v>
      </c>
      <c r="E25" s="54">
        <f ca="1">Standardisation!M9</f>
        <v>210370.89583333334</v>
      </c>
      <c r="F25" s="55">
        <f ca="1">Standardisation!N9</f>
        <v>2.5986152286249564</v>
      </c>
      <c r="G25" s="55">
        <f ca="1">Standardisation!O9</f>
        <v>2.4949954257600035</v>
      </c>
      <c r="H25" s="56">
        <f ca="1">Standardisation!P9</f>
        <v>2.5062686375948333</v>
      </c>
      <c r="I25" s="49"/>
      <c r="J25" s="65"/>
      <c r="K25" s="49"/>
    </row>
    <row r="26" spans="1:11" s="50" customFormat="1" ht="15" customHeight="1" x14ac:dyDescent="0.2">
      <c r="A26" s="48"/>
      <c r="B26" s="64"/>
      <c r="C26" s="48" t="str">
        <f ca="1">Standardisation!K10</f>
        <v>Bay of Plenty</v>
      </c>
      <c r="D26" s="54">
        <f ca="1">Standardisation!L10</f>
        <v>33657</v>
      </c>
      <c r="E26" s="54">
        <f ca="1">Standardisation!M10</f>
        <v>83359.729166666672</v>
      </c>
      <c r="F26" s="55">
        <f ca="1">Standardisation!N10</f>
        <v>2.476742703350467</v>
      </c>
      <c r="G26" s="55">
        <f ca="1">Standardisation!O10</f>
        <v>2.5537875950668409</v>
      </c>
      <c r="H26" s="56">
        <f ca="1">Standardisation!P10</f>
        <v>2.5062686375948333</v>
      </c>
      <c r="I26" s="49"/>
      <c r="J26" s="65"/>
      <c r="K26" s="49"/>
    </row>
    <row r="27" spans="1:11" s="50" customFormat="1" ht="15" customHeight="1" x14ac:dyDescent="0.2">
      <c r="A27" s="48"/>
      <c r="B27" s="64"/>
      <c r="C27" s="48" t="str">
        <f ca="1">Standardisation!K11</f>
        <v>Canterbury</v>
      </c>
      <c r="D27" s="54">
        <f ca="1">Standardisation!L11</f>
        <v>60065</v>
      </c>
      <c r="E27" s="54">
        <f ca="1">Standardisation!M11</f>
        <v>162702.91666666666</v>
      </c>
      <c r="F27" s="55">
        <f ca="1">Standardisation!N11</f>
        <v>2.7087807652820555</v>
      </c>
      <c r="G27" s="55">
        <f ca="1">Standardisation!O11</f>
        <v>2.4876009824935355</v>
      </c>
      <c r="H27" s="56">
        <f ca="1">Standardisation!P11</f>
        <v>2.5062686375948333</v>
      </c>
      <c r="I27" s="49"/>
      <c r="J27" s="65"/>
      <c r="K27" s="49"/>
    </row>
    <row r="28" spans="1:11" s="50" customFormat="1" ht="15" customHeight="1" x14ac:dyDescent="0.2">
      <c r="A28" s="48"/>
      <c r="B28" s="64"/>
      <c r="C28" s="48" t="str">
        <f ca="1">Standardisation!K12</f>
        <v>Capital and Coast</v>
      </c>
      <c r="D28" s="54">
        <f ca="1">Standardisation!L12</f>
        <v>39159</v>
      </c>
      <c r="E28" s="54">
        <f ca="1">Standardisation!M12</f>
        <v>92305.5625</v>
      </c>
      <c r="F28" s="55">
        <f ca="1">Standardisation!N12</f>
        <v>2.3571991751576902</v>
      </c>
      <c r="G28" s="55">
        <f ca="1">Standardisation!O12</f>
        <v>2.2669153099394665</v>
      </c>
      <c r="H28" s="56">
        <f ca="1">Standardisation!P12</f>
        <v>2.5062686375948333</v>
      </c>
      <c r="I28" s="49"/>
      <c r="J28" s="65"/>
      <c r="K28" s="49"/>
    </row>
    <row r="29" spans="1:11" s="50" customFormat="1" ht="15" customHeight="1" x14ac:dyDescent="0.2">
      <c r="A29" s="48"/>
      <c r="B29" s="64"/>
      <c r="C29" s="48" t="str">
        <f ca="1">Standardisation!K13</f>
        <v>Counties Manukau</v>
      </c>
      <c r="D29" s="54">
        <f ca="1">Standardisation!L13</f>
        <v>63046</v>
      </c>
      <c r="E29" s="54">
        <f ca="1">Standardisation!M13</f>
        <v>177972.60416666666</v>
      </c>
      <c r="F29" s="55">
        <f ca="1">Standardisation!N13</f>
        <v>2.8229008052321585</v>
      </c>
      <c r="G29" s="55">
        <f ca="1">Standardisation!O13</f>
        <v>2.7206051263741724</v>
      </c>
      <c r="H29" s="56">
        <f ca="1">Standardisation!P13</f>
        <v>2.5062686375948333</v>
      </c>
      <c r="I29" s="49"/>
      <c r="J29" s="65"/>
      <c r="K29" s="49"/>
    </row>
    <row r="30" spans="1:11" s="50" customFormat="1" ht="15" customHeight="1" x14ac:dyDescent="0.2">
      <c r="A30" s="48"/>
      <c r="B30" s="64"/>
      <c r="C30" s="48" t="str">
        <f ca="1">Standardisation!K14</f>
        <v>Hawkes Bay</v>
      </c>
      <c r="D30" s="54">
        <f ca="1">Standardisation!L14</f>
        <v>24944</v>
      </c>
      <c r="E30" s="54">
        <f ca="1">Standardisation!M14</f>
        <v>58636</v>
      </c>
      <c r="F30" s="55">
        <f ca="1">Standardisation!N14</f>
        <v>2.3507055805003207</v>
      </c>
      <c r="G30" s="55">
        <f ca="1">Standardisation!O14</f>
        <v>2.2489935851075069</v>
      </c>
      <c r="H30" s="56">
        <f ca="1">Standardisation!P14</f>
        <v>2.5062686375948333</v>
      </c>
      <c r="I30" s="49"/>
      <c r="J30" s="65"/>
      <c r="K30" s="49"/>
    </row>
    <row r="31" spans="1:11" s="50" customFormat="1" ht="15" customHeight="1" x14ac:dyDescent="0.2">
      <c r="A31" s="48"/>
      <c r="B31" s="64"/>
      <c r="C31" s="48" t="str">
        <f ca="1">Standardisation!K15</f>
        <v>Hutt</v>
      </c>
      <c r="D31" s="54">
        <f ca="1">Standardisation!L15</f>
        <v>19349</v>
      </c>
      <c r="E31" s="54">
        <f ca="1">Standardisation!M15</f>
        <v>37412.541666666664</v>
      </c>
      <c r="F31" s="55">
        <f ca="1">Standardisation!N15</f>
        <v>1.9335646114355607</v>
      </c>
      <c r="G31" s="55">
        <f ca="1">Standardisation!O15</f>
        <v>2.1402596177292659</v>
      </c>
      <c r="H31" s="56">
        <f ca="1">Standardisation!P15</f>
        <v>2.5062686375948333</v>
      </c>
      <c r="I31" s="49"/>
      <c r="J31" s="65"/>
      <c r="K31" s="49"/>
    </row>
    <row r="32" spans="1:11" s="50" customFormat="1" ht="15" customHeight="1" x14ac:dyDescent="0.2">
      <c r="A32" s="48"/>
      <c r="B32" s="64"/>
      <c r="C32" s="48" t="str">
        <f ca="1">Standardisation!K16</f>
        <v>Lakes</v>
      </c>
      <c r="D32" s="54">
        <f ca="1">Standardisation!L16</f>
        <v>15505</v>
      </c>
      <c r="E32" s="54">
        <f ca="1">Standardisation!M16</f>
        <v>35436.270833333336</v>
      </c>
      <c r="F32" s="55">
        <f ca="1">Standardisation!N16</f>
        <v>2.285473771901537</v>
      </c>
      <c r="G32" s="55">
        <f ca="1">Standardisation!O16</f>
        <v>2.37341377791723</v>
      </c>
      <c r="H32" s="56">
        <f ca="1">Standardisation!P16</f>
        <v>2.5062686375948333</v>
      </c>
      <c r="I32" s="49"/>
      <c r="J32" s="65"/>
      <c r="K32" s="49"/>
    </row>
    <row r="33" spans="1:11" s="50" customFormat="1" ht="15" customHeight="1" x14ac:dyDescent="0.2">
      <c r="A33" s="48"/>
      <c r="B33" s="64"/>
      <c r="C33" s="48" t="str">
        <f ca="1">Standardisation!K17</f>
        <v>MidCentral</v>
      </c>
      <c r="D33" s="54">
        <f ca="1">Standardisation!L17</f>
        <v>23628</v>
      </c>
      <c r="E33" s="54">
        <f ca="1">Standardisation!M17</f>
        <v>56741.833333333336</v>
      </c>
      <c r="F33" s="55">
        <f ca="1">Standardisation!N17</f>
        <v>2.4014657750691271</v>
      </c>
      <c r="G33" s="55">
        <f ca="1">Standardisation!O17</f>
        <v>2.6392285917139477</v>
      </c>
      <c r="H33" s="56">
        <f ca="1">Standardisation!P17</f>
        <v>2.5062686375948333</v>
      </c>
      <c r="I33" s="49"/>
      <c r="J33" s="65"/>
      <c r="K33" s="49"/>
    </row>
    <row r="34" spans="1:11" s="50" customFormat="1" ht="15" customHeight="1" x14ac:dyDescent="0.2">
      <c r="A34" s="48"/>
      <c r="B34" s="64"/>
      <c r="C34" s="48" t="str">
        <f ca="1">Standardisation!K18</f>
        <v>Nelson Marlborough</v>
      </c>
      <c r="D34" s="54">
        <f ca="1">Standardisation!L18</f>
        <v>17015</v>
      </c>
      <c r="E34" s="54">
        <f ca="1">Standardisation!M18</f>
        <v>35333.229166666664</v>
      </c>
      <c r="F34" s="55">
        <f ca="1">Standardisation!N18</f>
        <v>2.0765929571946322</v>
      </c>
      <c r="G34" s="55">
        <f ca="1">Standardisation!O18</f>
        <v>2.4264346268588257</v>
      </c>
      <c r="H34" s="56">
        <f ca="1">Standardisation!P18</f>
        <v>2.5062686375948333</v>
      </c>
      <c r="I34" s="49"/>
      <c r="J34" s="65"/>
      <c r="K34" s="49"/>
    </row>
    <row r="35" spans="1:11" s="50" customFormat="1" ht="15" customHeight="1" x14ac:dyDescent="0.2">
      <c r="A35" s="48"/>
      <c r="B35" s="64"/>
      <c r="C35" s="48" t="str">
        <f ca="1">Standardisation!K19</f>
        <v>Northland</v>
      </c>
      <c r="D35" s="54">
        <f ca="1">Standardisation!L19</f>
        <v>24126</v>
      </c>
      <c r="E35" s="54">
        <f ca="1">Standardisation!M19</f>
        <v>58961.479166666664</v>
      </c>
      <c r="F35" s="55">
        <f ca="1">Standardisation!N19</f>
        <v>2.4438978349774794</v>
      </c>
      <c r="G35" s="55">
        <f ca="1">Standardisation!O19</f>
        <v>2.6447073846363538</v>
      </c>
      <c r="H35" s="56">
        <f ca="1">Standardisation!P19</f>
        <v>2.5062686375948333</v>
      </c>
      <c r="I35" s="49"/>
      <c r="J35" s="65"/>
      <c r="K35" s="49"/>
    </row>
    <row r="36" spans="1:11" s="50" customFormat="1" ht="15" customHeight="1" x14ac:dyDescent="0.2">
      <c r="A36" s="48"/>
      <c r="B36" s="64"/>
      <c r="C36" s="48" t="str">
        <f ca="1">Standardisation!K20</f>
        <v>South Canterbury</v>
      </c>
      <c r="D36" s="54">
        <f ca="1">Standardisation!L20</f>
        <v>8095</v>
      </c>
      <c r="E36" s="54">
        <f ca="1">Standardisation!M20</f>
        <v>22316.979166666668</v>
      </c>
      <c r="F36" s="55">
        <f ca="1">Standardisation!N20</f>
        <v>2.7568843936586371</v>
      </c>
      <c r="G36" s="55">
        <f ca="1">Standardisation!O20</f>
        <v>2.7999204674514782</v>
      </c>
      <c r="H36" s="56">
        <f ca="1">Standardisation!P20</f>
        <v>2.5062686375948333</v>
      </c>
      <c r="I36" s="49"/>
      <c r="J36" s="65"/>
      <c r="K36" s="49"/>
    </row>
    <row r="37" spans="1:11" s="50" customFormat="1" ht="15" customHeight="1" x14ac:dyDescent="0.2">
      <c r="A37" s="48"/>
      <c r="B37" s="64"/>
      <c r="C37" s="48" t="str">
        <f ca="1">Standardisation!K21</f>
        <v>Southern</v>
      </c>
      <c r="D37" s="54">
        <f ca="1">Standardisation!L21</f>
        <v>37358</v>
      </c>
      <c r="E37" s="54">
        <f ca="1">Standardisation!M21</f>
        <v>92223.604166666672</v>
      </c>
      <c r="F37" s="55">
        <f ca="1">Standardisation!N21</f>
        <v>2.4686440432214432</v>
      </c>
      <c r="G37" s="55">
        <f ca="1">Standardisation!O21</f>
        <v>2.3539493533313931</v>
      </c>
      <c r="H37" s="56">
        <f ca="1">Standardisation!P21</f>
        <v>2.5062686375948333</v>
      </c>
      <c r="I37" s="49"/>
      <c r="J37" s="65"/>
      <c r="K37" s="49"/>
    </row>
    <row r="38" spans="1:11" s="50" customFormat="1" ht="15" customHeight="1" x14ac:dyDescent="0.2">
      <c r="A38" s="48"/>
      <c r="B38" s="64"/>
      <c r="C38" s="48" t="str">
        <f ca="1">Standardisation!K22</f>
        <v>Tairawhiti</v>
      </c>
      <c r="D38" s="54">
        <f ca="1">Standardisation!L22</f>
        <v>6515</v>
      </c>
      <c r="E38" s="54">
        <f ca="1">Standardisation!M22</f>
        <v>15986.770833333334</v>
      </c>
      <c r="F38" s="55">
        <f ca="1">Standardisation!N22</f>
        <v>2.4538404962906113</v>
      </c>
      <c r="G38" s="55">
        <f ca="1">Standardisation!O22</f>
        <v>2.4705436556175076</v>
      </c>
      <c r="H38" s="56">
        <f ca="1">Standardisation!P22</f>
        <v>2.5062686375948333</v>
      </c>
      <c r="I38" s="49"/>
      <c r="J38" s="65"/>
      <c r="K38" s="49"/>
    </row>
    <row r="39" spans="1:11" s="50" customFormat="1" ht="15" customHeight="1" x14ac:dyDescent="0.2">
      <c r="A39" s="48"/>
      <c r="B39" s="64"/>
      <c r="C39" s="48" t="str">
        <f ca="1">Standardisation!K23</f>
        <v>Taranaki</v>
      </c>
      <c r="D39" s="54">
        <f ca="1">Standardisation!L23</f>
        <v>18371</v>
      </c>
      <c r="E39" s="54">
        <f ca="1">Standardisation!M23</f>
        <v>43044.854166666664</v>
      </c>
      <c r="F39" s="55">
        <f ca="1">Standardisation!N23</f>
        <v>2.3430871572950118</v>
      </c>
      <c r="G39" s="55">
        <f ca="1">Standardisation!O23</f>
        <v>2.7529813062592488</v>
      </c>
      <c r="H39" s="56">
        <f ca="1">Standardisation!P23</f>
        <v>2.5062686375948333</v>
      </c>
      <c r="I39" s="49"/>
      <c r="J39" s="65"/>
      <c r="K39" s="49"/>
    </row>
    <row r="40" spans="1:11" s="50" customFormat="1" ht="15" customHeight="1" x14ac:dyDescent="0.2">
      <c r="A40" s="48"/>
      <c r="B40" s="64"/>
      <c r="C40" s="48" t="str">
        <f ca="1">Standardisation!K24</f>
        <v>Waikato</v>
      </c>
      <c r="D40" s="54">
        <f ca="1">Standardisation!L24</f>
        <v>62658</v>
      </c>
      <c r="E40" s="54">
        <f ca="1">Standardisation!M24</f>
        <v>163664.27083333334</v>
      </c>
      <c r="F40" s="55">
        <f ca="1">Standardisation!N24</f>
        <v>2.612025133795099</v>
      </c>
      <c r="G40" s="55">
        <f ca="1">Standardisation!O24</f>
        <v>2.4268736145213556</v>
      </c>
      <c r="H40" s="56">
        <f ca="1">Standardisation!P24</f>
        <v>2.5062686375948333</v>
      </c>
      <c r="I40" s="49"/>
      <c r="J40" s="65"/>
      <c r="K40" s="49"/>
    </row>
    <row r="41" spans="1:11" s="50" customFormat="1" ht="15" customHeight="1" x14ac:dyDescent="0.2">
      <c r="A41" s="48"/>
      <c r="B41" s="64"/>
      <c r="C41" s="48" t="str">
        <f ca="1">Standardisation!K25</f>
        <v>Wairarapa</v>
      </c>
      <c r="D41" s="54">
        <f ca="1">Standardisation!L25</f>
        <v>5055</v>
      </c>
      <c r="E41" s="54">
        <f ca="1">Standardisation!M25</f>
        <v>11918.833333333334</v>
      </c>
      <c r="F41" s="55">
        <f ca="1">Standardisation!N25</f>
        <v>2.3578305308275636</v>
      </c>
      <c r="G41" s="55">
        <f ca="1">Standardisation!O25</f>
        <v>2.6907667840636962</v>
      </c>
      <c r="H41" s="56">
        <f ca="1">Standardisation!P25</f>
        <v>2.5062686375948333</v>
      </c>
      <c r="I41" s="49"/>
      <c r="J41" s="65"/>
      <c r="K41" s="49"/>
    </row>
    <row r="42" spans="1:11" s="50" customFormat="1" ht="15" customHeight="1" x14ac:dyDescent="0.2">
      <c r="A42" s="48"/>
      <c r="B42" s="64"/>
      <c r="C42" s="48" t="str">
        <f ca="1">Standardisation!K26</f>
        <v>Waitemata</v>
      </c>
      <c r="D42" s="54">
        <f ca="1">Standardisation!L26</f>
        <v>68146</v>
      </c>
      <c r="E42" s="54">
        <f ca="1">Standardisation!M26</f>
        <v>173781.0625</v>
      </c>
      <c r="F42" s="55">
        <f ca="1">Standardisation!N26</f>
        <v>2.5501285842162416</v>
      </c>
      <c r="G42" s="55">
        <f ca="1">Standardisation!O26</f>
        <v>2.7285819858741056</v>
      </c>
      <c r="H42" s="56">
        <f ca="1">Standardisation!P26</f>
        <v>2.5062686375948333</v>
      </c>
      <c r="I42" s="49"/>
      <c r="J42" s="65"/>
      <c r="K42" s="49"/>
    </row>
    <row r="43" spans="1:11" s="50" customFormat="1" ht="15" customHeight="1" x14ac:dyDescent="0.2">
      <c r="A43" s="48"/>
      <c r="B43" s="64"/>
      <c r="C43" s="48" t="str">
        <f ca="1">Standardisation!K27</f>
        <v>West Coast</v>
      </c>
      <c r="D43" s="54">
        <f ca="1">Standardisation!L27</f>
        <v>3573</v>
      </c>
      <c r="E43" s="54">
        <f ca="1">Standardisation!M27</f>
        <v>6806.395833333333</v>
      </c>
      <c r="F43" s="55">
        <f ca="1">Standardisation!N27</f>
        <v>1.9049526541655004</v>
      </c>
      <c r="G43" s="55">
        <f ca="1">Standardisation!O27</f>
        <v>2.1196592597156263</v>
      </c>
      <c r="H43" s="56">
        <f ca="1">Standardisation!P27</f>
        <v>2.5062686375948333</v>
      </c>
      <c r="I43" s="49"/>
      <c r="J43" s="65"/>
      <c r="K43" s="49"/>
    </row>
    <row r="44" spans="1:11" s="50" customFormat="1" ht="15" customHeight="1" thickBot="1" x14ac:dyDescent="0.25">
      <c r="A44" s="48"/>
      <c r="B44" s="64"/>
      <c r="C44" s="57" t="str">
        <f ca="1">Standardisation!K28</f>
        <v>Whanganui</v>
      </c>
      <c r="D44" s="58">
        <f ca="1">Standardisation!L28</f>
        <v>10619</v>
      </c>
      <c r="E44" s="58">
        <f ca="1">Standardisation!M28</f>
        <v>19519.75</v>
      </c>
      <c r="F44" s="59">
        <f ca="1">Standardisation!N28</f>
        <v>1.8381909784348809</v>
      </c>
      <c r="G44" s="59">
        <f ca="1">Standardisation!O28</f>
        <v>2.3024883506497327</v>
      </c>
      <c r="H44" s="56">
        <f ca="1">Standardisation!P28</f>
        <v>2.5062686375948333</v>
      </c>
      <c r="I44" s="49"/>
      <c r="J44" s="65"/>
      <c r="K44" s="49"/>
    </row>
    <row r="45" spans="1:11" s="50" customFormat="1" ht="7.5" customHeight="1" thickTop="1" x14ac:dyDescent="0.2">
      <c r="A45" s="48"/>
      <c r="B45" s="64"/>
      <c r="C45" s="48"/>
      <c r="D45" s="48"/>
      <c r="E45" s="48"/>
      <c r="F45" s="66"/>
      <c r="G45" s="66"/>
      <c r="H45" s="53"/>
      <c r="I45" s="49"/>
      <c r="J45" s="65"/>
      <c r="K45" s="49"/>
    </row>
    <row r="46" spans="1:11" s="50" customFormat="1" ht="15" customHeight="1" x14ac:dyDescent="0.2">
      <c r="A46" s="48"/>
      <c r="B46" s="64"/>
      <c r="C46" s="48" t="str">
        <f>Standardisation!K30</f>
        <v>Total</v>
      </c>
      <c r="D46" s="54">
        <f ca="1">Standardisation!L30</f>
        <v>621839</v>
      </c>
      <c r="E46" s="54">
        <f ca="1">Standardisation!M30</f>
        <v>1558495.583333333</v>
      </c>
      <c r="F46" s="55">
        <f ca="1">Standardisation!N30</f>
        <v>2.5062686375948329</v>
      </c>
      <c r="G46" s="55">
        <f ca="1">Standardisation!O30</f>
        <v>2.5062686375948333</v>
      </c>
      <c r="H46" s="67"/>
      <c r="I46" s="49"/>
      <c r="J46" s="65"/>
      <c r="K46" s="49"/>
    </row>
    <row r="47" spans="1:11" ht="15" customHeight="1" thickBot="1" x14ac:dyDescent="0.25">
      <c r="B47" s="68"/>
      <c r="C47" s="69"/>
      <c r="D47" s="69"/>
      <c r="E47" s="70"/>
      <c r="F47" s="70"/>
      <c r="G47" s="69"/>
      <c r="H47" s="69"/>
      <c r="I47" s="69"/>
      <c r="J47" s="71"/>
    </row>
    <row r="48" spans="1:11" ht="15" customHeight="1" x14ac:dyDescent="0.2">
      <c r="E48" s="60"/>
      <c r="F48" s="60"/>
    </row>
    <row r="49" s="61" customFormat="1" ht="12.75" hidden="1" x14ac:dyDescent="0.2"/>
    <row r="50" s="61" customFormat="1" ht="12.75" hidden="1" x14ac:dyDescent="0.2"/>
    <row r="51" s="61" customFormat="1" ht="12.75" hidden="1" x14ac:dyDescent="0.2"/>
    <row r="52" s="61" customFormat="1" ht="12.75" hidden="1" x14ac:dyDescent="0.2"/>
    <row r="53" s="61" customFormat="1" ht="12.75" hidden="1" x14ac:dyDescent="0.2"/>
    <row r="54" s="61" customFormat="1" ht="15" hidden="1" customHeight="1" x14ac:dyDescent="0.2"/>
    <row r="55" s="61" customFormat="1" ht="15" hidden="1" customHeight="1" x14ac:dyDescent="0.2"/>
    <row r="56" s="61" customFormat="1" ht="15" hidden="1" customHeight="1" x14ac:dyDescent="0.2"/>
    <row r="57" s="61" customFormat="1" ht="15" hidden="1" customHeight="1" x14ac:dyDescent="0.2"/>
    <row r="58" s="61" customFormat="1" ht="15" hidden="1" customHeight="1" x14ac:dyDescent="0.2"/>
    <row r="59" s="61" customFormat="1" ht="12.75" hidden="1" x14ac:dyDescent="0.2"/>
    <row r="60" s="61" customFormat="1" ht="12.75" hidden="1" x14ac:dyDescent="0.2"/>
    <row r="61" s="61" customFormat="1" ht="12.75" hidden="1" x14ac:dyDescent="0.2"/>
    <row r="62" s="61" customFormat="1" ht="12.75" hidden="1" x14ac:dyDescent="0.2"/>
    <row r="63" s="61" customFormat="1" ht="12.75" hidden="1" x14ac:dyDescent="0.2"/>
    <row r="64" s="61" customFormat="1" ht="12.75" hidden="1" x14ac:dyDescent="0.2"/>
    <row r="65" s="61" customFormat="1" ht="12.75" hidden="1" x14ac:dyDescent="0.2"/>
    <row r="66" s="61" customFormat="1" ht="12.75" hidden="1" x14ac:dyDescent="0.2"/>
    <row r="67" s="61" customFormat="1" ht="12.75" hidden="1" x14ac:dyDescent="0.2"/>
    <row r="68" s="61" customFormat="1" ht="12.75" hidden="1" x14ac:dyDescent="0.2"/>
    <row r="69" s="61" customFormat="1" ht="12.75" hidden="1" x14ac:dyDescent="0.2"/>
    <row r="70" s="61" customFormat="1" ht="12.75" hidden="1" x14ac:dyDescent="0.2"/>
    <row r="71" s="61" customFormat="1" ht="12.75" hidden="1" x14ac:dyDescent="0.2"/>
    <row r="72" s="61" customFormat="1" ht="12.75" hidden="1" x14ac:dyDescent="0.2"/>
    <row r="73" s="61" customFormat="1" ht="12.75" hidden="1" x14ac:dyDescent="0.2"/>
    <row r="74" s="61" customFormat="1" ht="12.75" hidden="1" x14ac:dyDescent="0.2"/>
    <row r="75" s="61" customFormat="1" ht="12.75" hidden="1" x14ac:dyDescent="0.2"/>
    <row r="76" s="61" customFormat="1" ht="12.75" hidden="1" x14ac:dyDescent="0.2"/>
    <row r="77" s="61" customFormat="1" ht="12.75" hidden="1" x14ac:dyDescent="0.2"/>
    <row r="78" s="61" customFormat="1" ht="12.75" hidden="1" x14ac:dyDescent="0.2"/>
    <row r="79" s="61" customFormat="1" ht="12.75" hidden="1" x14ac:dyDescent="0.2"/>
    <row r="80" s="61" customFormat="1" ht="12.75" hidden="1" x14ac:dyDescent="0.2"/>
    <row r="81" s="61" customFormat="1" ht="12.75" hidden="1" x14ac:dyDescent="0.2"/>
    <row r="82" s="61" customFormat="1" ht="12.75" hidden="1" x14ac:dyDescent="0.2"/>
    <row r="83" s="61" customFormat="1" ht="12.75" hidden="1" x14ac:dyDescent="0.2"/>
    <row r="84" s="61" customFormat="1" ht="12.75" hidden="1" x14ac:dyDescent="0.2"/>
    <row r="85" s="61" customFormat="1" ht="12.75" hidden="1" x14ac:dyDescent="0.2"/>
    <row r="86" s="61" customFormat="1" ht="12.75" hidden="1" x14ac:dyDescent="0.2"/>
    <row r="87" s="61" customFormat="1" ht="12.75" hidden="1" x14ac:dyDescent="0.2"/>
    <row r="88" s="61" customFormat="1" ht="12.75" hidden="1" x14ac:dyDescent="0.2"/>
    <row r="89" s="61" customFormat="1" ht="12.75" hidden="1" x14ac:dyDescent="0.2"/>
    <row r="90" ht="12.75" hidden="1" x14ac:dyDescent="0.2"/>
  </sheetData>
  <mergeCells count="2">
    <mergeCell ref="C4:I4"/>
    <mergeCell ref="C2:I2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44" r:id="rId4" name="ComboBox1">
          <controlPr defaultSize="0" autoLine="0" autoPict="0" linkedCell="'User Interaction'!C5" listFillRange="'User Interaction'!B2:B3" r:id="rId5">
            <anchor moveWithCells="1">
              <from>
                <xdr:col>7</xdr:col>
                <xdr:colOff>66675</xdr:colOff>
                <xdr:row>4</xdr:row>
                <xdr:rowOff>95250</xdr:rowOff>
              </from>
              <to>
                <xdr:col>8</xdr:col>
                <xdr:colOff>628650</xdr:colOff>
                <xdr:row>5</xdr:row>
                <xdr:rowOff>85725</xdr:rowOff>
              </to>
            </anchor>
          </controlPr>
        </control>
      </mc:Choice>
      <mc:Fallback>
        <control shapeId="10244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3:X69"/>
  <sheetViews>
    <sheetView showGridLines="0" showRowColHeaders="0" workbookViewId="0"/>
  </sheetViews>
  <sheetFormatPr defaultColWidth="8.5703125" defaultRowHeight="13.5" customHeight="1" x14ac:dyDescent="0.2"/>
  <cols>
    <col min="1" max="3" width="2.85546875" style="26" customWidth="1"/>
    <col min="4" max="12" width="8.5703125" style="26" customWidth="1"/>
    <col min="13" max="15" width="2.85546875" style="26" customWidth="1"/>
    <col min="16" max="256" width="8.5703125" style="26"/>
    <col min="257" max="259" width="2.85546875" style="26" customWidth="1"/>
    <col min="260" max="268" width="8.5703125" style="26" customWidth="1"/>
    <col min="269" max="271" width="2.85546875" style="26" customWidth="1"/>
    <col min="272" max="512" width="8.5703125" style="26"/>
    <col min="513" max="515" width="2.85546875" style="26" customWidth="1"/>
    <col min="516" max="524" width="8.5703125" style="26" customWidth="1"/>
    <col min="525" max="527" width="2.85546875" style="26" customWidth="1"/>
    <col min="528" max="768" width="8.5703125" style="26"/>
    <col min="769" max="771" width="2.85546875" style="26" customWidth="1"/>
    <col min="772" max="780" width="8.5703125" style="26" customWidth="1"/>
    <col min="781" max="783" width="2.85546875" style="26" customWidth="1"/>
    <col min="784" max="1024" width="8.5703125" style="26"/>
    <col min="1025" max="1027" width="2.85546875" style="26" customWidth="1"/>
    <col min="1028" max="1036" width="8.5703125" style="26" customWidth="1"/>
    <col min="1037" max="1039" width="2.85546875" style="26" customWidth="1"/>
    <col min="1040" max="1280" width="8.5703125" style="26"/>
    <col min="1281" max="1283" width="2.85546875" style="26" customWidth="1"/>
    <col min="1284" max="1292" width="8.5703125" style="26" customWidth="1"/>
    <col min="1293" max="1295" width="2.85546875" style="26" customWidth="1"/>
    <col min="1296" max="1536" width="8.5703125" style="26"/>
    <col min="1537" max="1539" width="2.85546875" style="26" customWidth="1"/>
    <col min="1540" max="1548" width="8.5703125" style="26" customWidth="1"/>
    <col min="1549" max="1551" width="2.85546875" style="26" customWidth="1"/>
    <col min="1552" max="1792" width="8.5703125" style="26"/>
    <col min="1793" max="1795" width="2.85546875" style="26" customWidth="1"/>
    <col min="1796" max="1804" width="8.5703125" style="26" customWidth="1"/>
    <col min="1805" max="1807" width="2.85546875" style="26" customWidth="1"/>
    <col min="1808" max="2048" width="8.5703125" style="26"/>
    <col min="2049" max="2051" width="2.85546875" style="26" customWidth="1"/>
    <col min="2052" max="2060" width="8.5703125" style="26" customWidth="1"/>
    <col min="2061" max="2063" width="2.85546875" style="26" customWidth="1"/>
    <col min="2064" max="2304" width="8.5703125" style="26"/>
    <col min="2305" max="2307" width="2.85546875" style="26" customWidth="1"/>
    <col min="2308" max="2316" width="8.5703125" style="26" customWidth="1"/>
    <col min="2317" max="2319" width="2.85546875" style="26" customWidth="1"/>
    <col min="2320" max="2560" width="8.5703125" style="26"/>
    <col min="2561" max="2563" width="2.85546875" style="26" customWidth="1"/>
    <col min="2564" max="2572" width="8.5703125" style="26" customWidth="1"/>
    <col min="2573" max="2575" width="2.85546875" style="26" customWidth="1"/>
    <col min="2576" max="2816" width="8.5703125" style="26"/>
    <col min="2817" max="2819" width="2.85546875" style="26" customWidth="1"/>
    <col min="2820" max="2828" width="8.5703125" style="26" customWidth="1"/>
    <col min="2829" max="2831" width="2.85546875" style="26" customWidth="1"/>
    <col min="2832" max="3072" width="8.5703125" style="26"/>
    <col min="3073" max="3075" width="2.85546875" style="26" customWidth="1"/>
    <col min="3076" max="3084" width="8.5703125" style="26" customWidth="1"/>
    <col min="3085" max="3087" width="2.85546875" style="26" customWidth="1"/>
    <col min="3088" max="3328" width="8.5703125" style="26"/>
    <col min="3329" max="3331" width="2.85546875" style="26" customWidth="1"/>
    <col min="3332" max="3340" width="8.5703125" style="26" customWidth="1"/>
    <col min="3341" max="3343" width="2.85546875" style="26" customWidth="1"/>
    <col min="3344" max="3584" width="8.5703125" style="26"/>
    <col min="3585" max="3587" width="2.85546875" style="26" customWidth="1"/>
    <col min="3588" max="3596" width="8.5703125" style="26" customWidth="1"/>
    <col min="3597" max="3599" width="2.85546875" style="26" customWidth="1"/>
    <col min="3600" max="3840" width="8.5703125" style="26"/>
    <col min="3841" max="3843" width="2.85546875" style="26" customWidth="1"/>
    <col min="3844" max="3852" width="8.5703125" style="26" customWidth="1"/>
    <col min="3853" max="3855" width="2.85546875" style="26" customWidth="1"/>
    <col min="3856" max="4096" width="8.5703125" style="26"/>
    <col min="4097" max="4099" width="2.85546875" style="26" customWidth="1"/>
    <col min="4100" max="4108" width="8.5703125" style="26" customWidth="1"/>
    <col min="4109" max="4111" width="2.85546875" style="26" customWidth="1"/>
    <col min="4112" max="4352" width="8.5703125" style="26"/>
    <col min="4353" max="4355" width="2.85546875" style="26" customWidth="1"/>
    <col min="4356" max="4364" width="8.5703125" style="26" customWidth="1"/>
    <col min="4365" max="4367" width="2.85546875" style="26" customWidth="1"/>
    <col min="4368" max="4608" width="8.5703125" style="26"/>
    <col min="4609" max="4611" width="2.85546875" style="26" customWidth="1"/>
    <col min="4612" max="4620" width="8.5703125" style="26" customWidth="1"/>
    <col min="4621" max="4623" width="2.85546875" style="26" customWidth="1"/>
    <col min="4624" max="4864" width="8.5703125" style="26"/>
    <col min="4865" max="4867" width="2.85546875" style="26" customWidth="1"/>
    <col min="4868" max="4876" width="8.5703125" style="26" customWidth="1"/>
    <col min="4877" max="4879" width="2.85546875" style="26" customWidth="1"/>
    <col min="4880" max="5120" width="8.5703125" style="26"/>
    <col min="5121" max="5123" width="2.85546875" style="26" customWidth="1"/>
    <col min="5124" max="5132" width="8.5703125" style="26" customWidth="1"/>
    <col min="5133" max="5135" width="2.85546875" style="26" customWidth="1"/>
    <col min="5136" max="5376" width="8.5703125" style="26"/>
    <col min="5377" max="5379" width="2.85546875" style="26" customWidth="1"/>
    <col min="5380" max="5388" width="8.5703125" style="26" customWidth="1"/>
    <col min="5389" max="5391" width="2.85546875" style="26" customWidth="1"/>
    <col min="5392" max="5632" width="8.5703125" style="26"/>
    <col min="5633" max="5635" width="2.85546875" style="26" customWidth="1"/>
    <col min="5636" max="5644" width="8.5703125" style="26" customWidth="1"/>
    <col min="5645" max="5647" width="2.85546875" style="26" customWidth="1"/>
    <col min="5648" max="5888" width="8.5703125" style="26"/>
    <col min="5889" max="5891" width="2.85546875" style="26" customWidth="1"/>
    <col min="5892" max="5900" width="8.5703125" style="26" customWidth="1"/>
    <col min="5901" max="5903" width="2.85546875" style="26" customWidth="1"/>
    <col min="5904" max="6144" width="8.5703125" style="26"/>
    <col min="6145" max="6147" width="2.85546875" style="26" customWidth="1"/>
    <col min="6148" max="6156" width="8.5703125" style="26" customWidth="1"/>
    <col min="6157" max="6159" width="2.85546875" style="26" customWidth="1"/>
    <col min="6160" max="6400" width="8.5703125" style="26"/>
    <col min="6401" max="6403" width="2.85546875" style="26" customWidth="1"/>
    <col min="6404" max="6412" width="8.5703125" style="26" customWidth="1"/>
    <col min="6413" max="6415" width="2.85546875" style="26" customWidth="1"/>
    <col min="6416" max="6656" width="8.5703125" style="26"/>
    <col min="6657" max="6659" width="2.85546875" style="26" customWidth="1"/>
    <col min="6660" max="6668" width="8.5703125" style="26" customWidth="1"/>
    <col min="6669" max="6671" width="2.85546875" style="26" customWidth="1"/>
    <col min="6672" max="6912" width="8.5703125" style="26"/>
    <col min="6913" max="6915" width="2.85546875" style="26" customWidth="1"/>
    <col min="6916" max="6924" width="8.5703125" style="26" customWidth="1"/>
    <col min="6925" max="6927" width="2.85546875" style="26" customWidth="1"/>
    <col min="6928" max="7168" width="8.5703125" style="26"/>
    <col min="7169" max="7171" width="2.85546875" style="26" customWidth="1"/>
    <col min="7172" max="7180" width="8.5703125" style="26" customWidth="1"/>
    <col min="7181" max="7183" width="2.85546875" style="26" customWidth="1"/>
    <col min="7184" max="7424" width="8.5703125" style="26"/>
    <col min="7425" max="7427" width="2.85546875" style="26" customWidth="1"/>
    <col min="7428" max="7436" width="8.5703125" style="26" customWidth="1"/>
    <col min="7437" max="7439" width="2.85546875" style="26" customWidth="1"/>
    <col min="7440" max="7680" width="8.5703125" style="26"/>
    <col min="7681" max="7683" width="2.85546875" style="26" customWidth="1"/>
    <col min="7684" max="7692" width="8.5703125" style="26" customWidth="1"/>
    <col min="7693" max="7695" width="2.85546875" style="26" customWidth="1"/>
    <col min="7696" max="7936" width="8.5703125" style="26"/>
    <col min="7937" max="7939" width="2.85546875" style="26" customWidth="1"/>
    <col min="7940" max="7948" width="8.5703125" style="26" customWidth="1"/>
    <col min="7949" max="7951" width="2.85546875" style="26" customWidth="1"/>
    <col min="7952" max="8192" width="8.5703125" style="26"/>
    <col min="8193" max="8195" width="2.85546875" style="26" customWidth="1"/>
    <col min="8196" max="8204" width="8.5703125" style="26" customWidth="1"/>
    <col min="8205" max="8207" width="2.85546875" style="26" customWidth="1"/>
    <col min="8208" max="8448" width="8.5703125" style="26"/>
    <col min="8449" max="8451" width="2.85546875" style="26" customWidth="1"/>
    <col min="8452" max="8460" width="8.5703125" style="26" customWidth="1"/>
    <col min="8461" max="8463" width="2.85546875" style="26" customWidth="1"/>
    <col min="8464" max="8704" width="8.5703125" style="26"/>
    <col min="8705" max="8707" width="2.85546875" style="26" customWidth="1"/>
    <col min="8708" max="8716" width="8.5703125" style="26" customWidth="1"/>
    <col min="8717" max="8719" width="2.85546875" style="26" customWidth="1"/>
    <col min="8720" max="8960" width="8.5703125" style="26"/>
    <col min="8961" max="8963" width="2.85546875" style="26" customWidth="1"/>
    <col min="8964" max="8972" width="8.5703125" style="26" customWidth="1"/>
    <col min="8973" max="8975" width="2.85546875" style="26" customWidth="1"/>
    <col min="8976" max="9216" width="8.5703125" style="26"/>
    <col min="9217" max="9219" width="2.85546875" style="26" customWidth="1"/>
    <col min="9220" max="9228" width="8.5703125" style="26" customWidth="1"/>
    <col min="9229" max="9231" width="2.85546875" style="26" customWidth="1"/>
    <col min="9232" max="9472" width="8.5703125" style="26"/>
    <col min="9473" max="9475" width="2.85546875" style="26" customWidth="1"/>
    <col min="9476" max="9484" width="8.5703125" style="26" customWidth="1"/>
    <col min="9485" max="9487" width="2.85546875" style="26" customWidth="1"/>
    <col min="9488" max="9728" width="8.5703125" style="26"/>
    <col min="9729" max="9731" width="2.85546875" style="26" customWidth="1"/>
    <col min="9732" max="9740" width="8.5703125" style="26" customWidth="1"/>
    <col min="9741" max="9743" width="2.85546875" style="26" customWidth="1"/>
    <col min="9744" max="9984" width="8.5703125" style="26"/>
    <col min="9985" max="9987" width="2.85546875" style="26" customWidth="1"/>
    <col min="9988" max="9996" width="8.5703125" style="26" customWidth="1"/>
    <col min="9997" max="9999" width="2.85546875" style="26" customWidth="1"/>
    <col min="10000" max="10240" width="8.5703125" style="26"/>
    <col min="10241" max="10243" width="2.85546875" style="26" customWidth="1"/>
    <col min="10244" max="10252" width="8.5703125" style="26" customWidth="1"/>
    <col min="10253" max="10255" width="2.85546875" style="26" customWidth="1"/>
    <col min="10256" max="10496" width="8.5703125" style="26"/>
    <col min="10497" max="10499" width="2.85546875" style="26" customWidth="1"/>
    <col min="10500" max="10508" width="8.5703125" style="26" customWidth="1"/>
    <col min="10509" max="10511" width="2.85546875" style="26" customWidth="1"/>
    <col min="10512" max="10752" width="8.5703125" style="26"/>
    <col min="10753" max="10755" width="2.85546875" style="26" customWidth="1"/>
    <col min="10756" max="10764" width="8.5703125" style="26" customWidth="1"/>
    <col min="10765" max="10767" width="2.85546875" style="26" customWidth="1"/>
    <col min="10768" max="11008" width="8.5703125" style="26"/>
    <col min="11009" max="11011" width="2.85546875" style="26" customWidth="1"/>
    <col min="11012" max="11020" width="8.5703125" style="26" customWidth="1"/>
    <col min="11021" max="11023" width="2.85546875" style="26" customWidth="1"/>
    <col min="11024" max="11264" width="8.5703125" style="26"/>
    <col min="11265" max="11267" width="2.85546875" style="26" customWidth="1"/>
    <col min="11268" max="11276" width="8.5703125" style="26" customWidth="1"/>
    <col min="11277" max="11279" width="2.85546875" style="26" customWidth="1"/>
    <col min="11280" max="11520" width="8.5703125" style="26"/>
    <col min="11521" max="11523" width="2.85546875" style="26" customWidth="1"/>
    <col min="11524" max="11532" width="8.5703125" style="26" customWidth="1"/>
    <col min="11533" max="11535" width="2.85546875" style="26" customWidth="1"/>
    <col min="11536" max="11776" width="8.5703125" style="26"/>
    <col min="11777" max="11779" width="2.85546875" style="26" customWidth="1"/>
    <col min="11780" max="11788" width="8.5703125" style="26" customWidth="1"/>
    <col min="11789" max="11791" width="2.85546875" style="26" customWidth="1"/>
    <col min="11792" max="12032" width="8.5703125" style="26"/>
    <col min="12033" max="12035" width="2.85546875" style="26" customWidth="1"/>
    <col min="12036" max="12044" width="8.5703125" style="26" customWidth="1"/>
    <col min="12045" max="12047" width="2.85546875" style="26" customWidth="1"/>
    <col min="12048" max="12288" width="8.5703125" style="26"/>
    <col min="12289" max="12291" width="2.85546875" style="26" customWidth="1"/>
    <col min="12292" max="12300" width="8.5703125" style="26" customWidth="1"/>
    <col min="12301" max="12303" width="2.85546875" style="26" customWidth="1"/>
    <col min="12304" max="12544" width="8.5703125" style="26"/>
    <col min="12545" max="12547" width="2.85546875" style="26" customWidth="1"/>
    <col min="12548" max="12556" width="8.5703125" style="26" customWidth="1"/>
    <col min="12557" max="12559" width="2.85546875" style="26" customWidth="1"/>
    <col min="12560" max="12800" width="8.5703125" style="26"/>
    <col min="12801" max="12803" width="2.85546875" style="26" customWidth="1"/>
    <col min="12804" max="12812" width="8.5703125" style="26" customWidth="1"/>
    <col min="12813" max="12815" width="2.85546875" style="26" customWidth="1"/>
    <col min="12816" max="13056" width="8.5703125" style="26"/>
    <col min="13057" max="13059" width="2.85546875" style="26" customWidth="1"/>
    <col min="13060" max="13068" width="8.5703125" style="26" customWidth="1"/>
    <col min="13069" max="13071" width="2.85546875" style="26" customWidth="1"/>
    <col min="13072" max="13312" width="8.5703125" style="26"/>
    <col min="13313" max="13315" width="2.85546875" style="26" customWidth="1"/>
    <col min="13316" max="13324" width="8.5703125" style="26" customWidth="1"/>
    <col min="13325" max="13327" width="2.85546875" style="26" customWidth="1"/>
    <col min="13328" max="13568" width="8.5703125" style="26"/>
    <col min="13569" max="13571" width="2.85546875" style="26" customWidth="1"/>
    <col min="13572" max="13580" width="8.5703125" style="26" customWidth="1"/>
    <col min="13581" max="13583" width="2.85546875" style="26" customWidth="1"/>
    <col min="13584" max="13824" width="8.5703125" style="26"/>
    <col min="13825" max="13827" width="2.85546875" style="26" customWidth="1"/>
    <col min="13828" max="13836" width="8.5703125" style="26" customWidth="1"/>
    <col min="13837" max="13839" width="2.85546875" style="26" customWidth="1"/>
    <col min="13840" max="14080" width="8.5703125" style="26"/>
    <col min="14081" max="14083" width="2.85546875" style="26" customWidth="1"/>
    <col min="14084" max="14092" width="8.5703125" style="26" customWidth="1"/>
    <col min="14093" max="14095" width="2.85546875" style="26" customWidth="1"/>
    <col min="14096" max="14336" width="8.5703125" style="26"/>
    <col min="14337" max="14339" width="2.85546875" style="26" customWidth="1"/>
    <col min="14340" max="14348" width="8.5703125" style="26" customWidth="1"/>
    <col min="14349" max="14351" width="2.85546875" style="26" customWidth="1"/>
    <col min="14352" max="14592" width="8.5703125" style="26"/>
    <col min="14593" max="14595" width="2.85546875" style="26" customWidth="1"/>
    <col min="14596" max="14604" width="8.5703125" style="26" customWidth="1"/>
    <col min="14605" max="14607" width="2.85546875" style="26" customWidth="1"/>
    <col min="14608" max="14848" width="8.5703125" style="26"/>
    <col min="14849" max="14851" width="2.85546875" style="26" customWidth="1"/>
    <col min="14852" max="14860" width="8.5703125" style="26" customWidth="1"/>
    <col min="14861" max="14863" width="2.85546875" style="26" customWidth="1"/>
    <col min="14864" max="15104" width="8.5703125" style="26"/>
    <col min="15105" max="15107" width="2.85546875" style="26" customWidth="1"/>
    <col min="15108" max="15116" width="8.5703125" style="26" customWidth="1"/>
    <col min="15117" max="15119" width="2.85546875" style="26" customWidth="1"/>
    <col min="15120" max="15360" width="8.5703125" style="26"/>
    <col min="15361" max="15363" width="2.85546875" style="26" customWidth="1"/>
    <col min="15364" max="15372" width="8.5703125" style="26" customWidth="1"/>
    <col min="15373" max="15375" width="2.85546875" style="26" customWidth="1"/>
    <col min="15376" max="15616" width="8.5703125" style="26"/>
    <col min="15617" max="15619" width="2.85546875" style="26" customWidth="1"/>
    <col min="15620" max="15628" width="8.5703125" style="26" customWidth="1"/>
    <col min="15629" max="15631" width="2.85546875" style="26" customWidth="1"/>
    <col min="15632" max="15872" width="8.5703125" style="26"/>
    <col min="15873" max="15875" width="2.85546875" style="26" customWidth="1"/>
    <col min="15876" max="15884" width="8.5703125" style="26" customWidth="1"/>
    <col min="15885" max="15887" width="2.85546875" style="26" customWidth="1"/>
    <col min="15888" max="16128" width="8.5703125" style="26"/>
    <col min="16129" max="16131" width="2.85546875" style="26" customWidth="1"/>
    <col min="16132" max="16140" width="8.5703125" style="26" customWidth="1"/>
    <col min="16141" max="16143" width="2.85546875" style="26" customWidth="1"/>
    <col min="16144" max="16384" width="8.5703125" style="26"/>
  </cols>
  <sheetData>
    <row r="3" spans="2:24" ht="13.5" customHeight="1" x14ac:dyDescent="0.2">
      <c r="B3" s="12"/>
      <c r="C3" s="14"/>
      <c r="D3" s="15"/>
      <c r="E3" s="15"/>
      <c r="F3" s="15"/>
      <c r="G3" s="15"/>
      <c r="H3" s="15"/>
      <c r="I3" s="15"/>
      <c r="J3" s="15"/>
      <c r="K3" s="15"/>
      <c r="L3" s="18"/>
      <c r="N3" s="12"/>
      <c r="O3" s="14"/>
      <c r="P3" s="15"/>
      <c r="Q3" s="15"/>
      <c r="R3" s="15"/>
      <c r="S3" s="15"/>
      <c r="T3" s="15"/>
      <c r="U3" s="15"/>
      <c r="V3" s="15"/>
      <c r="W3" s="15"/>
      <c r="X3" s="18"/>
    </row>
    <row r="4" spans="2:24" ht="13.5" customHeight="1" x14ac:dyDescent="0.2">
      <c r="B4" s="25"/>
      <c r="C4" s="23" t="s">
        <v>29</v>
      </c>
      <c r="D4" s="27"/>
      <c r="E4" s="27"/>
      <c r="F4" s="27"/>
      <c r="G4" s="27"/>
      <c r="H4" s="27"/>
      <c r="I4" s="27"/>
      <c r="J4" s="27"/>
      <c r="K4" s="27"/>
      <c r="L4" s="19"/>
      <c r="N4" s="25"/>
      <c r="O4" s="23" t="s">
        <v>32</v>
      </c>
      <c r="P4" s="27"/>
      <c r="Q4" s="27"/>
      <c r="R4" s="27"/>
      <c r="S4" s="27"/>
      <c r="T4" s="27"/>
      <c r="U4" s="27"/>
      <c r="V4" s="27"/>
      <c r="W4" s="27"/>
      <c r="X4" s="19"/>
    </row>
    <row r="5" spans="2:24" ht="13.5" customHeight="1" x14ac:dyDescent="0.2">
      <c r="B5" s="25"/>
      <c r="C5" s="27"/>
      <c r="D5" s="27"/>
      <c r="E5" s="27"/>
      <c r="F5" s="27"/>
      <c r="G5" s="27"/>
      <c r="H5" s="27"/>
      <c r="I5" s="27"/>
      <c r="J5" s="27"/>
      <c r="K5" s="27"/>
      <c r="L5" s="19"/>
      <c r="N5" s="25"/>
      <c r="O5" s="27"/>
      <c r="P5" s="27"/>
      <c r="Q5" s="27"/>
      <c r="R5" s="27"/>
      <c r="S5" s="27"/>
      <c r="T5" s="27"/>
      <c r="U5" s="27"/>
      <c r="V5" s="27"/>
      <c r="W5" s="27"/>
      <c r="X5" s="19"/>
    </row>
    <row r="6" spans="2:24" ht="13.5" customHeight="1" x14ac:dyDescent="0.2">
      <c r="B6" s="25"/>
      <c r="C6" s="27"/>
      <c r="D6" s="27" t="s">
        <v>30</v>
      </c>
      <c r="E6" s="27"/>
      <c r="F6" s="27"/>
      <c r="G6" s="27"/>
      <c r="H6" s="27"/>
      <c r="I6" s="27"/>
      <c r="J6" s="27"/>
      <c r="K6" s="27"/>
      <c r="L6" s="19"/>
      <c r="N6" s="25"/>
      <c r="O6" s="24"/>
      <c r="P6" s="24" t="s">
        <v>31</v>
      </c>
      <c r="Q6" s="27"/>
      <c r="R6" s="27"/>
      <c r="S6" s="27"/>
      <c r="T6" s="27"/>
      <c r="U6" s="27"/>
      <c r="V6" s="27"/>
      <c r="W6" s="27"/>
      <c r="X6" s="19"/>
    </row>
    <row r="7" spans="2:24" s="36" customFormat="1" ht="13.5" customHeight="1" x14ac:dyDescent="0.2">
      <c r="B7" s="45"/>
      <c r="C7" s="37"/>
      <c r="D7" s="37"/>
      <c r="E7" s="37"/>
      <c r="F7" s="37"/>
      <c r="G7" s="37"/>
      <c r="H7" s="37"/>
      <c r="I7" s="37"/>
      <c r="J7" s="37"/>
      <c r="K7" s="37"/>
      <c r="L7" s="42"/>
      <c r="N7" s="45"/>
      <c r="O7" s="44"/>
      <c r="P7" s="44"/>
      <c r="Q7" s="37"/>
      <c r="R7" s="37"/>
      <c r="S7" s="37"/>
      <c r="T7" s="37"/>
      <c r="U7" s="37"/>
      <c r="V7" s="37"/>
      <c r="W7" s="37"/>
      <c r="X7" s="42"/>
    </row>
    <row r="8" spans="2:24" ht="13.5" customHeight="1" x14ac:dyDescent="0.2">
      <c r="B8" s="25"/>
      <c r="C8" s="27"/>
      <c r="D8" s="27"/>
      <c r="E8" s="27"/>
      <c r="F8" s="27"/>
      <c r="G8" s="27"/>
      <c r="H8" s="27"/>
      <c r="I8" s="27"/>
      <c r="J8" s="27"/>
      <c r="K8" s="27"/>
      <c r="L8" s="19"/>
      <c r="N8" s="25"/>
      <c r="O8" s="27"/>
      <c r="P8" s="27"/>
      <c r="Q8" s="27"/>
      <c r="R8" s="27"/>
      <c r="S8" s="27"/>
      <c r="T8" s="27"/>
      <c r="U8" s="27"/>
      <c r="V8" s="27"/>
      <c r="W8" s="27"/>
      <c r="X8" s="19"/>
    </row>
    <row r="9" spans="2:24" ht="13.5" customHeight="1" x14ac:dyDescent="0.2">
      <c r="B9" s="25"/>
      <c r="C9" s="23" t="s">
        <v>33</v>
      </c>
      <c r="D9" s="27"/>
      <c r="E9" s="27"/>
      <c r="F9" s="27"/>
      <c r="G9" s="27"/>
      <c r="H9" s="27"/>
      <c r="I9" s="27"/>
      <c r="J9" s="27"/>
      <c r="K9" s="27"/>
      <c r="L9" s="19"/>
      <c r="N9" s="25"/>
      <c r="O9" s="27"/>
      <c r="P9" s="27"/>
      <c r="Q9" s="27"/>
      <c r="R9" s="27"/>
      <c r="S9" s="27"/>
      <c r="T9" s="27"/>
      <c r="U9" s="27"/>
      <c r="V9" s="27"/>
      <c r="W9" s="27"/>
      <c r="X9" s="19"/>
    </row>
    <row r="10" spans="2:24" ht="13.5" customHeight="1" x14ac:dyDescent="0.2">
      <c r="B10" s="25"/>
      <c r="C10" s="23"/>
      <c r="D10" s="27"/>
      <c r="E10" s="27"/>
      <c r="F10" s="27"/>
      <c r="G10" s="27"/>
      <c r="H10" s="27"/>
      <c r="I10" s="27"/>
      <c r="J10" s="27"/>
      <c r="K10" s="27"/>
      <c r="L10" s="19"/>
      <c r="N10" s="25"/>
      <c r="O10" s="27"/>
      <c r="P10" s="27"/>
      <c r="Q10" s="27"/>
      <c r="R10" s="27"/>
      <c r="S10" s="27"/>
      <c r="T10" s="27"/>
      <c r="U10" s="27"/>
      <c r="V10" s="27"/>
      <c r="W10" s="27"/>
      <c r="X10" s="19"/>
    </row>
    <row r="11" spans="2:24" ht="13.5" customHeight="1" x14ac:dyDescent="0.2">
      <c r="B11" s="25"/>
      <c r="C11" s="23"/>
      <c r="D11" s="27" t="s">
        <v>68</v>
      </c>
      <c r="E11" s="27"/>
      <c r="F11" s="27"/>
      <c r="G11" s="27"/>
      <c r="H11" s="27"/>
      <c r="I11" s="27"/>
      <c r="J11" s="27"/>
      <c r="K11" s="27"/>
      <c r="L11" s="19"/>
      <c r="N11" s="25"/>
      <c r="O11" s="27"/>
      <c r="P11" s="27" t="s">
        <v>70</v>
      </c>
      <c r="Q11" s="27"/>
      <c r="R11" s="27"/>
      <c r="S11" s="27"/>
      <c r="T11" s="27"/>
      <c r="U11" s="27"/>
      <c r="V11" s="27"/>
      <c r="W11" s="27"/>
      <c r="X11" s="19"/>
    </row>
    <row r="12" spans="2:24" ht="13.5" customHeight="1" x14ac:dyDescent="0.2">
      <c r="B12" s="25"/>
      <c r="C12" s="27"/>
      <c r="D12" s="27"/>
      <c r="E12" s="27"/>
      <c r="F12" s="27"/>
      <c r="G12" s="27"/>
      <c r="H12" s="27"/>
      <c r="I12" s="27"/>
      <c r="J12" s="27"/>
      <c r="K12" s="27"/>
      <c r="L12" s="19"/>
      <c r="N12" s="25"/>
      <c r="O12" s="24"/>
      <c r="P12" s="46" t="s">
        <v>34</v>
      </c>
      <c r="Q12" s="27"/>
      <c r="R12" s="27"/>
      <c r="S12" s="27"/>
      <c r="T12" s="27"/>
      <c r="U12" s="27"/>
      <c r="V12" s="27"/>
      <c r="W12" s="27"/>
      <c r="X12" s="19"/>
    </row>
    <row r="13" spans="2:24" ht="13.5" customHeight="1" x14ac:dyDescent="0.2">
      <c r="B13" s="25"/>
      <c r="C13" s="27"/>
      <c r="D13" s="27"/>
      <c r="E13" s="27"/>
      <c r="F13" s="27"/>
      <c r="G13" s="27"/>
      <c r="H13" s="27"/>
      <c r="I13" s="27"/>
      <c r="J13" s="27"/>
      <c r="K13" s="27"/>
      <c r="L13" s="19"/>
      <c r="N13" s="25"/>
      <c r="O13" s="27"/>
      <c r="P13" s="16"/>
      <c r="Q13" s="27"/>
      <c r="R13" s="27"/>
      <c r="S13" s="27"/>
      <c r="T13" s="27"/>
      <c r="U13" s="27"/>
      <c r="V13" s="27"/>
      <c r="W13" s="27"/>
      <c r="X13" s="19"/>
    </row>
    <row r="14" spans="2:24" ht="13.5" customHeight="1" x14ac:dyDescent="0.2">
      <c r="B14" s="25"/>
      <c r="C14" s="23" t="s">
        <v>2</v>
      </c>
      <c r="D14" s="27"/>
      <c r="E14" s="27"/>
      <c r="F14" s="27"/>
      <c r="G14" s="27"/>
      <c r="H14" s="27"/>
      <c r="I14" s="27"/>
      <c r="J14" s="27"/>
      <c r="K14" s="27"/>
      <c r="L14" s="19"/>
      <c r="N14" s="25"/>
      <c r="O14" s="27"/>
      <c r="P14" s="27"/>
      <c r="Q14" s="27"/>
      <c r="R14" s="27"/>
      <c r="S14" s="27"/>
      <c r="T14" s="27"/>
      <c r="U14" s="27"/>
      <c r="V14" s="27"/>
      <c r="W14" s="27"/>
      <c r="X14" s="19"/>
    </row>
    <row r="15" spans="2:24" ht="13.5" customHeight="1" x14ac:dyDescent="0.2">
      <c r="B15" s="25"/>
      <c r="C15" s="23"/>
      <c r="D15" s="27"/>
      <c r="E15" s="27"/>
      <c r="F15" s="27"/>
      <c r="G15" s="27"/>
      <c r="H15" s="27"/>
      <c r="I15" s="27"/>
      <c r="J15" s="27"/>
      <c r="K15" s="27"/>
      <c r="L15" s="19"/>
      <c r="N15" s="25"/>
      <c r="O15" s="27"/>
      <c r="P15" s="27"/>
      <c r="Q15" s="27"/>
      <c r="R15" s="27"/>
      <c r="S15" s="27"/>
      <c r="T15" s="27"/>
      <c r="U15" s="27"/>
      <c r="V15" s="27"/>
      <c r="W15" s="27"/>
      <c r="X15" s="19"/>
    </row>
    <row r="16" spans="2:24" ht="13.5" customHeight="1" x14ac:dyDescent="0.2">
      <c r="B16" s="25"/>
      <c r="C16" s="23"/>
      <c r="D16" s="27" t="s">
        <v>35</v>
      </c>
      <c r="E16" s="27"/>
      <c r="F16" s="27"/>
      <c r="G16" s="27"/>
      <c r="H16" s="27"/>
      <c r="I16" s="27"/>
      <c r="J16" s="27"/>
      <c r="K16" s="27"/>
      <c r="L16" s="19"/>
      <c r="N16" s="25"/>
      <c r="O16" s="17"/>
      <c r="P16" s="27" t="s">
        <v>36</v>
      </c>
      <c r="Q16" s="17"/>
      <c r="R16" s="17"/>
      <c r="S16" s="17"/>
      <c r="T16" s="17"/>
      <c r="U16" s="17"/>
      <c r="V16" s="17"/>
      <c r="W16" s="17"/>
      <c r="X16" s="13"/>
    </row>
    <row r="17" spans="2:24" ht="13.5" customHeight="1" x14ac:dyDescent="0.2">
      <c r="B17" s="25"/>
      <c r="C17" s="23"/>
      <c r="D17" s="27"/>
      <c r="E17" s="27"/>
      <c r="F17" s="27"/>
      <c r="G17" s="27"/>
      <c r="H17" s="27"/>
      <c r="I17" s="27"/>
      <c r="J17" s="27"/>
      <c r="K17" s="27"/>
      <c r="L17" s="19"/>
      <c r="N17" s="25"/>
      <c r="O17" s="17"/>
      <c r="P17" s="17"/>
      <c r="Q17" s="17"/>
      <c r="R17" s="17"/>
      <c r="S17" s="17"/>
      <c r="T17" s="17"/>
      <c r="U17" s="17"/>
      <c r="V17" s="17"/>
      <c r="W17" s="17"/>
      <c r="X17" s="13"/>
    </row>
    <row r="18" spans="2:24" ht="13.5" customHeight="1" x14ac:dyDescent="0.2">
      <c r="B18" s="25"/>
      <c r="C18" s="23"/>
      <c r="D18" s="27"/>
      <c r="E18" s="27"/>
      <c r="F18" s="27"/>
      <c r="G18" s="27"/>
      <c r="H18" s="27"/>
      <c r="I18" s="27"/>
      <c r="J18" s="27"/>
      <c r="K18" s="27"/>
      <c r="L18" s="19"/>
      <c r="N18" s="25"/>
      <c r="O18" s="17"/>
      <c r="P18" s="17"/>
      <c r="Q18" s="17"/>
      <c r="R18" s="17"/>
      <c r="S18" s="17"/>
      <c r="T18" s="17"/>
      <c r="U18" s="17"/>
      <c r="V18" s="17"/>
      <c r="W18" s="17"/>
      <c r="X18" s="13"/>
    </row>
    <row r="19" spans="2:24" ht="13.5" customHeight="1" x14ac:dyDescent="0.2">
      <c r="B19" s="25"/>
      <c r="C19" s="43" t="s">
        <v>37</v>
      </c>
      <c r="D19" s="37"/>
      <c r="E19" s="27"/>
      <c r="F19" s="27"/>
      <c r="G19" s="27"/>
      <c r="H19" s="27"/>
      <c r="I19" s="27"/>
      <c r="J19" s="27"/>
      <c r="K19" s="27"/>
      <c r="L19" s="19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3"/>
    </row>
    <row r="20" spans="2:24" ht="13.5" customHeight="1" x14ac:dyDescent="0.2">
      <c r="B20" s="25"/>
      <c r="C20" s="37"/>
      <c r="D20" s="37"/>
      <c r="E20" s="27"/>
      <c r="F20" s="27"/>
      <c r="G20" s="27"/>
      <c r="H20" s="27"/>
      <c r="I20" s="27"/>
      <c r="J20" s="27"/>
      <c r="K20" s="27"/>
      <c r="L20" s="19"/>
      <c r="N20" s="25"/>
      <c r="O20" s="17"/>
      <c r="P20" s="17"/>
      <c r="Q20" s="17"/>
      <c r="R20" s="17"/>
      <c r="S20" s="17"/>
      <c r="T20" s="17"/>
      <c r="U20" s="17"/>
      <c r="V20" s="17"/>
      <c r="W20" s="17"/>
      <c r="X20" s="13"/>
    </row>
    <row r="21" spans="2:24" ht="13.5" customHeight="1" x14ac:dyDescent="0.2">
      <c r="B21" s="25"/>
      <c r="C21" s="37"/>
      <c r="D21" s="37" t="s">
        <v>38</v>
      </c>
      <c r="E21" s="27"/>
      <c r="F21" s="27"/>
      <c r="G21" s="27"/>
      <c r="H21" s="27"/>
      <c r="I21" s="27"/>
      <c r="J21" s="27"/>
      <c r="K21" s="27"/>
      <c r="L21" s="19"/>
      <c r="N21" s="25"/>
      <c r="O21" s="17"/>
      <c r="P21" s="37"/>
      <c r="Q21" s="17"/>
      <c r="R21" s="17"/>
      <c r="S21" s="17"/>
      <c r="T21" s="17"/>
      <c r="U21" s="17"/>
      <c r="V21" s="17"/>
      <c r="W21" s="17"/>
      <c r="X21" s="13"/>
    </row>
    <row r="22" spans="2:24" ht="13.5" customHeight="1" x14ac:dyDescent="0.2">
      <c r="B22" s="25"/>
      <c r="C22" s="23"/>
      <c r="D22" s="27"/>
      <c r="E22" s="27"/>
      <c r="F22" s="27"/>
      <c r="G22" s="27"/>
      <c r="H22" s="27"/>
      <c r="I22" s="27"/>
      <c r="J22" s="27"/>
      <c r="K22" s="27"/>
      <c r="L22" s="19"/>
      <c r="N22" s="25"/>
      <c r="O22" s="17"/>
      <c r="P22" s="37"/>
      <c r="Q22" s="17"/>
      <c r="R22" s="17"/>
      <c r="S22" s="17"/>
      <c r="T22" s="17"/>
      <c r="U22" s="17"/>
      <c r="V22" s="17"/>
      <c r="W22" s="17"/>
      <c r="X22" s="13"/>
    </row>
    <row r="23" spans="2:24" s="36" customFormat="1" ht="13.5" customHeight="1" x14ac:dyDescent="0.2">
      <c r="B23" s="45"/>
      <c r="C23" s="43"/>
      <c r="D23" s="37"/>
      <c r="E23" s="37"/>
      <c r="F23" s="37"/>
      <c r="G23" s="37"/>
      <c r="H23" s="37"/>
      <c r="I23" s="37"/>
      <c r="J23" s="37"/>
      <c r="K23" s="37"/>
      <c r="L23" s="42"/>
      <c r="N23" s="45"/>
      <c r="O23" s="41"/>
      <c r="P23" s="37"/>
      <c r="Q23" s="41"/>
      <c r="R23" s="41"/>
      <c r="S23" s="41"/>
      <c r="T23" s="41"/>
      <c r="U23" s="41"/>
      <c r="V23" s="41"/>
      <c r="W23" s="41"/>
      <c r="X23" s="40"/>
    </row>
    <row r="24" spans="2:24" ht="13.5" customHeight="1" x14ac:dyDescent="0.2">
      <c r="B24" s="25"/>
      <c r="C24" s="43" t="s">
        <v>39</v>
      </c>
      <c r="D24" s="27"/>
      <c r="E24" s="27"/>
      <c r="F24" s="27"/>
      <c r="G24" s="27"/>
      <c r="H24" s="27"/>
      <c r="I24" s="27"/>
      <c r="J24" s="27"/>
      <c r="K24" s="27"/>
      <c r="L24" s="19"/>
      <c r="N24" s="25"/>
      <c r="O24" s="17"/>
      <c r="P24" s="37"/>
      <c r="Q24" s="17"/>
      <c r="R24" s="17"/>
      <c r="S24" s="17"/>
      <c r="T24" s="17"/>
      <c r="U24" s="17"/>
      <c r="V24" s="17"/>
      <c r="W24" s="17"/>
      <c r="X24" s="13"/>
    </row>
    <row r="25" spans="2:24" ht="13.5" customHeight="1" x14ac:dyDescent="0.2">
      <c r="B25" s="25"/>
      <c r="C25" s="23"/>
      <c r="D25" s="27"/>
      <c r="E25" s="27"/>
      <c r="F25" s="27"/>
      <c r="G25" s="27"/>
      <c r="H25" s="27"/>
      <c r="I25" s="27"/>
      <c r="J25" s="27"/>
      <c r="K25" s="27"/>
      <c r="L25" s="19"/>
      <c r="N25" s="25"/>
      <c r="O25" s="17"/>
      <c r="P25" s="37"/>
      <c r="Q25" s="17"/>
      <c r="R25" s="17"/>
      <c r="S25" s="17"/>
      <c r="T25" s="17"/>
      <c r="U25" s="17"/>
      <c r="V25" s="17"/>
      <c r="W25" s="17"/>
      <c r="X25" s="13"/>
    </row>
    <row r="26" spans="2:24" s="36" customFormat="1" ht="13.5" customHeight="1" x14ac:dyDescent="0.2">
      <c r="B26" s="45"/>
      <c r="C26" s="43"/>
      <c r="D26" s="74" t="s">
        <v>55</v>
      </c>
      <c r="E26" s="74"/>
      <c r="F26" s="74"/>
      <c r="G26" s="74"/>
      <c r="H26" s="74"/>
      <c r="I26" s="74"/>
      <c r="J26" s="74"/>
      <c r="K26" s="74"/>
      <c r="L26" s="42"/>
      <c r="N26" s="45"/>
      <c r="O26" s="41"/>
      <c r="P26" s="37"/>
      <c r="Q26" s="41"/>
      <c r="R26" s="41"/>
      <c r="S26" s="41"/>
      <c r="T26" s="41"/>
      <c r="U26" s="41"/>
      <c r="V26" s="41"/>
      <c r="W26" s="41"/>
      <c r="X26" s="40"/>
    </row>
    <row r="27" spans="2:24" s="36" customFormat="1" ht="13.5" customHeight="1" x14ac:dyDescent="0.2">
      <c r="B27" s="45"/>
      <c r="C27" s="43"/>
      <c r="D27" s="74"/>
      <c r="E27" s="74"/>
      <c r="F27" s="74"/>
      <c r="G27" s="74"/>
      <c r="H27" s="74"/>
      <c r="I27" s="74"/>
      <c r="J27" s="74"/>
      <c r="K27" s="74"/>
      <c r="L27" s="42"/>
      <c r="N27" s="45"/>
      <c r="O27" s="41"/>
      <c r="P27" s="37"/>
      <c r="Q27" s="41"/>
      <c r="R27" s="41"/>
      <c r="S27" s="41"/>
      <c r="T27" s="41"/>
      <c r="U27" s="41"/>
      <c r="V27" s="41"/>
      <c r="W27" s="41"/>
      <c r="X27" s="40"/>
    </row>
    <row r="28" spans="2:24" s="36" customFormat="1" ht="13.5" customHeight="1" x14ac:dyDescent="0.2">
      <c r="B28" s="45"/>
      <c r="C28" s="43"/>
      <c r="D28" s="74" t="s">
        <v>57</v>
      </c>
      <c r="E28" s="74"/>
      <c r="F28" s="74"/>
      <c r="G28" s="74"/>
      <c r="H28" s="74"/>
      <c r="I28" s="74"/>
      <c r="J28" s="74"/>
      <c r="K28" s="74"/>
      <c r="L28" s="42"/>
      <c r="N28" s="45"/>
      <c r="O28" s="41"/>
      <c r="P28" s="37"/>
      <c r="Q28" s="41"/>
      <c r="R28" s="41"/>
      <c r="S28" s="41"/>
      <c r="T28" s="41"/>
      <c r="U28" s="41"/>
      <c r="V28" s="41"/>
      <c r="W28" s="41"/>
      <c r="X28" s="40"/>
    </row>
    <row r="29" spans="2:24" s="36" customFormat="1" ht="13.5" customHeight="1" x14ac:dyDescent="0.2">
      <c r="B29" s="45"/>
      <c r="C29" s="43"/>
      <c r="D29" s="74"/>
      <c r="E29" s="74"/>
      <c r="F29" s="74"/>
      <c r="G29" s="74"/>
      <c r="H29" s="74"/>
      <c r="I29" s="74"/>
      <c r="J29" s="74"/>
      <c r="K29" s="74"/>
      <c r="L29" s="42"/>
      <c r="N29" s="45"/>
      <c r="O29" s="41"/>
      <c r="P29" s="37"/>
      <c r="Q29" s="41"/>
      <c r="R29" s="41"/>
      <c r="S29" s="41"/>
      <c r="T29" s="41"/>
      <c r="U29" s="41"/>
      <c r="V29" s="41"/>
      <c r="W29" s="41"/>
      <c r="X29" s="40"/>
    </row>
    <row r="30" spans="2:24" s="36" customFormat="1" ht="13.5" customHeight="1" x14ac:dyDescent="0.2">
      <c r="B30" s="45"/>
      <c r="C30" s="43"/>
      <c r="D30" s="32"/>
      <c r="E30" s="32"/>
      <c r="F30" s="32"/>
      <c r="G30" s="32"/>
      <c r="H30" s="32"/>
      <c r="I30" s="32"/>
      <c r="J30" s="32"/>
      <c r="K30" s="32"/>
      <c r="L30" s="42"/>
      <c r="N30" s="45"/>
      <c r="O30" s="41"/>
      <c r="P30" s="37"/>
      <c r="Q30" s="41"/>
      <c r="R30" s="41"/>
      <c r="S30" s="41"/>
      <c r="T30" s="41"/>
      <c r="U30" s="41"/>
      <c r="V30" s="41"/>
      <c r="W30" s="41"/>
      <c r="X30" s="40"/>
    </row>
    <row r="31" spans="2:24" s="36" customFormat="1" ht="13.5" customHeight="1" x14ac:dyDescent="0.2">
      <c r="B31" s="45"/>
      <c r="C31" s="43"/>
      <c r="D31" s="37" t="s">
        <v>58</v>
      </c>
      <c r="E31" s="37"/>
      <c r="F31" s="37"/>
      <c r="G31" s="37"/>
      <c r="H31" s="37"/>
      <c r="I31" s="37"/>
      <c r="J31" s="37"/>
      <c r="K31" s="37"/>
      <c r="L31" s="42"/>
      <c r="N31" s="45"/>
      <c r="O31" s="41"/>
      <c r="P31" s="37"/>
      <c r="Q31" s="41"/>
      <c r="R31" s="41"/>
      <c r="S31" s="41"/>
      <c r="T31" s="41"/>
      <c r="U31" s="41"/>
      <c r="V31" s="41"/>
      <c r="W31" s="41"/>
      <c r="X31" s="40"/>
    </row>
    <row r="32" spans="2:24" ht="13.5" customHeight="1" x14ac:dyDescent="0.2">
      <c r="B32" s="25"/>
      <c r="C32" s="23"/>
      <c r="D32" s="34" t="s">
        <v>40</v>
      </c>
      <c r="E32" s="27"/>
      <c r="F32" s="27"/>
      <c r="G32" s="27"/>
      <c r="H32" s="27"/>
      <c r="I32" s="27"/>
      <c r="J32" s="27"/>
      <c r="K32" s="27"/>
      <c r="L32" s="19"/>
      <c r="N32" s="25"/>
      <c r="O32" s="17"/>
      <c r="P32" s="37"/>
      <c r="Q32" s="17"/>
      <c r="R32" s="17"/>
      <c r="S32" s="17"/>
      <c r="T32" s="17"/>
      <c r="U32" s="17"/>
      <c r="V32" s="17"/>
      <c r="W32" s="17"/>
      <c r="X32" s="13"/>
    </row>
    <row r="33" spans="2:24" ht="13.5" customHeight="1" x14ac:dyDescent="0.2">
      <c r="B33" s="25"/>
      <c r="C33" s="23"/>
      <c r="D33" s="34" t="s">
        <v>41</v>
      </c>
      <c r="E33" s="27"/>
      <c r="F33" s="27"/>
      <c r="G33" s="27"/>
      <c r="H33" s="27"/>
      <c r="I33" s="27"/>
      <c r="J33" s="27"/>
      <c r="K33" s="27"/>
      <c r="L33" s="19"/>
      <c r="N33" s="25"/>
      <c r="O33" s="17"/>
      <c r="P33" s="37"/>
      <c r="Q33" s="17"/>
      <c r="R33" s="17"/>
      <c r="S33" s="17"/>
      <c r="T33" s="17"/>
      <c r="U33" s="17"/>
      <c r="V33" s="17"/>
      <c r="W33" s="17"/>
      <c r="X33" s="13"/>
    </row>
    <row r="34" spans="2:24" ht="13.5" customHeight="1" x14ac:dyDescent="0.2">
      <c r="B34" s="25"/>
      <c r="C34" s="23"/>
      <c r="D34" s="34" t="s">
        <v>59</v>
      </c>
      <c r="E34" s="27"/>
      <c r="F34" s="27"/>
      <c r="G34" s="27"/>
      <c r="H34" s="27"/>
      <c r="I34" s="27"/>
      <c r="J34" s="27"/>
      <c r="K34" s="27"/>
      <c r="L34" s="19"/>
      <c r="N34" s="25"/>
      <c r="O34" s="17"/>
      <c r="P34" s="37" t="s">
        <v>42</v>
      </c>
      <c r="Q34" s="17"/>
      <c r="R34" s="17"/>
      <c r="S34" s="17"/>
      <c r="T34" s="17"/>
      <c r="U34" s="17"/>
      <c r="V34" s="17"/>
      <c r="W34" s="17"/>
      <c r="X34" s="13"/>
    </row>
    <row r="35" spans="2:24" ht="13.5" customHeight="1" x14ac:dyDescent="0.2">
      <c r="B35" s="25"/>
      <c r="C35" s="23"/>
      <c r="D35" s="34" t="s">
        <v>71</v>
      </c>
      <c r="E35" s="27"/>
      <c r="F35" s="27"/>
      <c r="G35" s="27"/>
      <c r="H35" s="27"/>
      <c r="I35" s="27"/>
      <c r="J35" s="27"/>
      <c r="K35" s="27"/>
      <c r="L35" s="19"/>
      <c r="N35" s="25"/>
      <c r="O35" s="17"/>
      <c r="P35" s="37"/>
      <c r="Q35" s="17"/>
      <c r="R35" s="17"/>
      <c r="S35" s="17"/>
      <c r="T35" s="17"/>
      <c r="U35" s="17"/>
      <c r="V35" s="17"/>
      <c r="W35" s="17"/>
      <c r="X35" s="13"/>
    </row>
    <row r="36" spans="2:24" ht="13.5" customHeight="1" x14ac:dyDescent="0.2">
      <c r="B36" s="25"/>
      <c r="C36" s="23"/>
      <c r="D36" s="27"/>
      <c r="E36" s="27"/>
      <c r="F36" s="27"/>
      <c r="G36" s="27"/>
      <c r="H36" s="27"/>
      <c r="I36" s="27"/>
      <c r="J36" s="27"/>
      <c r="K36" s="27"/>
      <c r="L36" s="19"/>
      <c r="N36" s="25"/>
      <c r="O36" s="17"/>
      <c r="P36" s="37"/>
      <c r="Q36" s="17"/>
      <c r="R36" s="17"/>
      <c r="S36" s="17"/>
      <c r="T36" s="17"/>
      <c r="U36" s="17"/>
      <c r="V36" s="17"/>
      <c r="W36" s="17"/>
      <c r="X36" s="13"/>
    </row>
    <row r="37" spans="2:24" s="36" customFormat="1" ht="13.5" customHeight="1" x14ac:dyDescent="0.2">
      <c r="B37" s="45"/>
      <c r="C37" s="43"/>
      <c r="D37" s="75" t="s">
        <v>56</v>
      </c>
      <c r="E37" s="75"/>
      <c r="F37" s="75"/>
      <c r="G37" s="75"/>
      <c r="H37" s="75"/>
      <c r="I37" s="75"/>
      <c r="J37" s="75"/>
      <c r="K37" s="75"/>
      <c r="L37" s="42"/>
      <c r="N37" s="45"/>
      <c r="O37" s="41"/>
      <c r="P37" s="37"/>
      <c r="Q37" s="41"/>
      <c r="R37" s="41"/>
      <c r="S37" s="41"/>
      <c r="T37" s="41"/>
      <c r="U37" s="41"/>
      <c r="V37" s="41"/>
      <c r="W37" s="41"/>
      <c r="X37" s="40"/>
    </row>
    <row r="38" spans="2:24" s="36" customFormat="1" ht="13.5" customHeight="1" x14ac:dyDescent="0.2">
      <c r="B38" s="45"/>
      <c r="C38" s="43"/>
      <c r="D38" s="75"/>
      <c r="E38" s="75"/>
      <c r="F38" s="75"/>
      <c r="G38" s="75"/>
      <c r="H38" s="75"/>
      <c r="I38" s="75"/>
      <c r="J38" s="75"/>
      <c r="K38" s="75"/>
      <c r="L38" s="42"/>
      <c r="N38" s="45"/>
      <c r="O38" s="41"/>
      <c r="P38" s="37"/>
      <c r="Q38" s="41"/>
      <c r="R38" s="41"/>
      <c r="S38" s="41"/>
      <c r="T38" s="41"/>
      <c r="U38" s="41"/>
      <c r="V38" s="41"/>
      <c r="W38" s="41"/>
      <c r="X38" s="40"/>
    </row>
    <row r="39" spans="2:24" s="36" customFormat="1" ht="13.5" customHeight="1" x14ac:dyDescent="0.2">
      <c r="B39" s="45"/>
      <c r="C39" s="43"/>
      <c r="D39" s="39"/>
      <c r="E39" s="39"/>
      <c r="F39" s="39"/>
      <c r="G39" s="39"/>
      <c r="H39" s="39"/>
      <c r="I39" s="39"/>
      <c r="J39" s="39"/>
      <c r="K39" s="39"/>
      <c r="L39" s="42"/>
      <c r="N39" s="45"/>
      <c r="O39" s="41"/>
      <c r="P39" s="37"/>
      <c r="Q39" s="41"/>
      <c r="R39" s="41"/>
      <c r="S39" s="41"/>
      <c r="T39" s="41"/>
      <c r="U39" s="41"/>
      <c r="V39" s="41"/>
      <c r="W39" s="41"/>
      <c r="X39" s="40"/>
    </row>
    <row r="40" spans="2:24" s="36" customFormat="1" ht="13.5" customHeight="1" x14ac:dyDescent="0.2">
      <c r="B40" s="45"/>
      <c r="C40" s="43"/>
      <c r="D40" s="37"/>
      <c r="E40" s="37"/>
      <c r="F40" s="37"/>
      <c r="G40" s="37"/>
      <c r="H40" s="37"/>
      <c r="I40" s="37"/>
      <c r="J40" s="37"/>
      <c r="K40" s="37"/>
      <c r="L40" s="42"/>
      <c r="N40" s="45"/>
      <c r="O40" s="41"/>
      <c r="P40" s="37"/>
      <c r="Q40" s="41"/>
      <c r="R40" s="41"/>
      <c r="S40" s="41"/>
      <c r="T40" s="41"/>
      <c r="U40" s="41"/>
      <c r="V40" s="41"/>
      <c r="W40" s="41"/>
      <c r="X40" s="40"/>
    </row>
    <row r="41" spans="2:24" s="36" customFormat="1" ht="13.5" customHeight="1" x14ac:dyDescent="0.2">
      <c r="B41" s="45"/>
      <c r="C41" s="35" t="s">
        <v>54</v>
      </c>
      <c r="D41" s="37"/>
      <c r="E41" s="37"/>
      <c r="F41" s="37"/>
      <c r="G41" s="37"/>
      <c r="H41" s="37"/>
      <c r="I41" s="37"/>
      <c r="J41" s="37"/>
      <c r="K41" s="37"/>
      <c r="L41" s="42"/>
      <c r="N41" s="45"/>
      <c r="O41" s="41"/>
      <c r="P41" s="37"/>
      <c r="Q41" s="41"/>
      <c r="R41" s="41"/>
      <c r="S41" s="41"/>
      <c r="T41" s="41"/>
      <c r="U41" s="41"/>
      <c r="V41" s="41"/>
      <c r="W41" s="41"/>
      <c r="X41" s="40"/>
    </row>
    <row r="42" spans="2:24" s="36" customFormat="1" ht="13.5" customHeight="1" x14ac:dyDescent="0.2">
      <c r="B42" s="45"/>
      <c r="C42" s="43"/>
      <c r="D42" s="37"/>
      <c r="E42" s="37"/>
      <c r="F42" s="37"/>
      <c r="G42" s="37"/>
      <c r="H42" s="37"/>
      <c r="I42" s="37"/>
      <c r="J42" s="37"/>
      <c r="K42" s="37"/>
      <c r="L42" s="42"/>
      <c r="N42" s="45"/>
      <c r="O42" s="41"/>
      <c r="P42" s="37"/>
      <c r="Q42" s="41"/>
      <c r="R42" s="41"/>
      <c r="S42" s="41"/>
      <c r="T42" s="41"/>
      <c r="U42" s="41"/>
      <c r="V42" s="41"/>
      <c r="W42" s="41"/>
      <c r="X42" s="40"/>
    </row>
    <row r="43" spans="2:24" s="36" customFormat="1" ht="13.5" customHeight="1" x14ac:dyDescent="0.2">
      <c r="B43" s="45"/>
      <c r="C43" s="43"/>
      <c r="D43" s="37" t="s">
        <v>45</v>
      </c>
      <c r="E43" s="37"/>
      <c r="F43" s="37"/>
      <c r="G43" s="37"/>
      <c r="H43" s="37"/>
      <c r="I43" s="37"/>
      <c r="J43" s="37"/>
      <c r="K43" s="37"/>
      <c r="L43" s="42"/>
      <c r="N43" s="45"/>
      <c r="O43" s="41"/>
      <c r="P43" s="37"/>
      <c r="Q43" s="41"/>
      <c r="R43" s="41"/>
      <c r="S43" s="41"/>
      <c r="T43" s="41"/>
      <c r="U43" s="41"/>
      <c r="V43" s="41"/>
      <c r="W43" s="41"/>
      <c r="X43" s="40"/>
    </row>
    <row r="44" spans="2:24" s="36" customFormat="1" ht="13.5" customHeight="1" x14ac:dyDescent="0.2">
      <c r="B44" s="45"/>
      <c r="C44" s="43"/>
      <c r="D44" s="37" t="s">
        <v>44</v>
      </c>
      <c r="E44" s="37"/>
      <c r="F44" s="37"/>
      <c r="G44" s="37"/>
      <c r="H44" s="37"/>
      <c r="I44" s="37"/>
      <c r="J44" s="37"/>
      <c r="K44" s="37"/>
      <c r="L44" s="42"/>
      <c r="N44" s="45"/>
      <c r="O44" s="41"/>
      <c r="P44" s="37"/>
      <c r="Q44" s="41"/>
      <c r="R44" s="41"/>
      <c r="S44" s="41"/>
      <c r="T44" s="41"/>
      <c r="U44" s="41"/>
      <c r="V44" s="41"/>
      <c r="W44" s="41"/>
      <c r="X44" s="40"/>
    </row>
    <row r="45" spans="2:24" s="36" customFormat="1" ht="13.5" customHeight="1" x14ac:dyDescent="0.2">
      <c r="B45" s="45"/>
      <c r="C45" s="43"/>
      <c r="D45" s="37" t="s">
        <v>46</v>
      </c>
      <c r="E45" s="37"/>
      <c r="F45" s="37"/>
      <c r="G45" s="37"/>
      <c r="H45" s="37"/>
      <c r="I45" s="37"/>
      <c r="J45" s="37"/>
      <c r="K45" s="37"/>
      <c r="L45" s="42"/>
      <c r="N45" s="45"/>
      <c r="O45" s="41"/>
      <c r="P45" s="37"/>
      <c r="Q45" s="41"/>
      <c r="R45" s="41"/>
      <c r="S45" s="41"/>
      <c r="T45" s="41"/>
      <c r="U45" s="41"/>
      <c r="V45" s="41"/>
      <c r="W45" s="41"/>
      <c r="X45" s="40"/>
    </row>
    <row r="46" spans="2:24" s="36" customFormat="1" ht="13.5" customHeight="1" x14ac:dyDescent="0.2">
      <c r="B46" s="45"/>
      <c r="C46" s="43"/>
      <c r="D46" s="37"/>
      <c r="E46" s="37"/>
      <c r="F46" s="37"/>
      <c r="G46" s="37"/>
      <c r="H46" s="37"/>
      <c r="I46" s="37"/>
      <c r="J46" s="37"/>
      <c r="K46" s="37"/>
      <c r="L46" s="42"/>
      <c r="N46" s="45"/>
      <c r="O46" s="41"/>
      <c r="P46" s="37"/>
      <c r="Q46" s="41"/>
      <c r="R46" s="41"/>
      <c r="S46" s="41"/>
      <c r="T46" s="41"/>
      <c r="U46" s="41"/>
      <c r="V46" s="41"/>
      <c r="W46" s="41"/>
      <c r="X46" s="40"/>
    </row>
    <row r="47" spans="2:24" ht="13.5" customHeight="1" x14ac:dyDescent="0.2">
      <c r="B47" s="25"/>
      <c r="C47" s="23"/>
      <c r="D47" s="27"/>
      <c r="E47" s="27"/>
      <c r="F47" s="27"/>
      <c r="G47" s="27"/>
      <c r="H47" s="27"/>
      <c r="I47" s="27"/>
      <c r="J47" s="27"/>
      <c r="K47" s="27"/>
      <c r="L47" s="19"/>
      <c r="N47" s="25"/>
      <c r="O47" s="17"/>
      <c r="P47" s="37"/>
      <c r="Q47" s="17"/>
      <c r="R47" s="17"/>
      <c r="S47" s="17"/>
      <c r="T47" s="17"/>
      <c r="U47" s="17"/>
      <c r="V47" s="17"/>
      <c r="W47" s="17"/>
      <c r="X47" s="13"/>
    </row>
    <row r="48" spans="2:24" s="36" customFormat="1" ht="13.5" customHeight="1" x14ac:dyDescent="0.2">
      <c r="B48" s="45"/>
      <c r="C48" s="43" t="s">
        <v>51</v>
      </c>
      <c r="D48" s="37"/>
      <c r="E48" s="37"/>
      <c r="F48" s="37"/>
      <c r="G48" s="37"/>
      <c r="H48" s="37"/>
      <c r="I48" s="37"/>
      <c r="J48" s="37"/>
      <c r="K48" s="37"/>
      <c r="L48" s="42"/>
      <c r="N48" s="45"/>
      <c r="O48" s="41"/>
      <c r="P48" s="37"/>
      <c r="Q48" s="41"/>
      <c r="R48" s="41"/>
      <c r="S48" s="41"/>
      <c r="T48" s="41"/>
      <c r="U48" s="41"/>
      <c r="V48" s="41"/>
      <c r="W48" s="41"/>
      <c r="X48" s="40"/>
    </row>
    <row r="49" spans="2:24" s="36" customFormat="1" ht="13.5" customHeight="1" x14ac:dyDescent="0.2">
      <c r="B49" s="45"/>
      <c r="C49" s="43"/>
      <c r="D49" s="37"/>
      <c r="E49" s="37"/>
      <c r="F49" s="37"/>
      <c r="G49" s="37"/>
      <c r="H49" s="37"/>
      <c r="I49" s="37"/>
      <c r="J49" s="37"/>
      <c r="K49" s="37"/>
      <c r="L49" s="42"/>
      <c r="N49" s="45"/>
      <c r="O49" s="41"/>
      <c r="P49" s="37"/>
      <c r="Q49" s="41"/>
      <c r="R49" s="41"/>
      <c r="S49" s="41"/>
      <c r="T49" s="41"/>
      <c r="U49" s="41"/>
      <c r="V49" s="41"/>
      <c r="W49" s="41"/>
      <c r="X49" s="40"/>
    </row>
    <row r="50" spans="2:24" s="36" customFormat="1" ht="13.5" customHeight="1" x14ac:dyDescent="0.2">
      <c r="B50" s="45"/>
      <c r="C50" s="43"/>
      <c r="D50" s="37" t="s">
        <v>60</v>
      </c>
      <c r="E50" s="37"/>
      <c r="F50" s="37"/>
      <c r="G50" s="37"/>
      <c r="H50" s="37"/>
      <c r="I50" s="37"/>
      <c r="J50" s="37"/>
      <c r="K50" s="37"/>
      <c r="L50" s="42"/>
      <c r="N50" s="45"/>
      <c r="O50" s="41"/>
      <c r="P50" s="37"/>
      <c r="Q50" s="41"/>
      <c r="R50" s="41"/>
      <c r="S50" s="41"/>
      <c r="T50" s="41"/>
      <c r="U50" s="41"/>
      <c r="V50" s="41"/>
      <c r="W50" s="41"/>
      <c r="X50" s="40"/>
    </row>
    <row r="51" spans="2:24" s="36" customFormat="1" ht="13.5" customHeight="1" x14ac:dyDescent="0.2">
      <c r="B51" s="45"/>
      <c r="C51" s="43"/>
      <c r="D51" s="37" t="s">
        <v>72</v>
      </c>
      <c r="E51" s="37"/>
      <c r="F51" s="37"/>
      <c r="G51" s="37"/>
      <c r="H51" s="37"/>
      <c r="I51" s="37"/>
      <c r="J51" s="37"/>
      <c r="K51" s="37"/>
      <c r="L51" s="42"/>
      <c r="N51" s="45"/>
      <c r="O51" s="41"/>
      <c r="P51" s="37"/>
      <c r="Q51" s="41"/>
      <c r="R51" s="41"/>
      <c r="S51" s="41"/>
      <c r="T51" s="41"/>
      <c r="U51" s="41"/>
      <c r="V51" s="41"/>
      <c r="W51" s="41"/>
      <c r="X51" s="40"/>
    </row>
    <row r="52" spans="2:24" s="36" customFormat="1" ht="13.5" customHeight="1" x14ac:dyDescent="0.2">
      <c r="B52" s="45"/>
      <c r="C52" s="43"/>
      <c r="D52" s="37" t="s">
        <v>73</v>
      </c>
      <c r="E52" s="37"/>
      <c r="F52" s="37"/>
      <c r="G52" s="37"/>
      <c r="H52" s="37"/>
      <c r="I52" s="37"/>
      <c r="J52" s="37"/>
      <c r="K52" s="37"/>
      <c r="L52" s="42"/>
      <c r="N52" s="45"/>
      <c r="O52" s="41"/>
      <c r="P52" s="37"/>
      <c r="Q52" s="41"/>
      <c r="R52" s="41"/>
      <c r="S52" s="41"/>
      <c r="T52" s="41"/>
      <c r="U52" s="41"/>
      <c r="V52" s="41"/>
      <c r="W52" s="41"/>
      <c r="X52" s="40"/>
    </row>
    <row r="53" spans="2:24" s="36" customFormat="1" ht="13.5" customHeight="1" x14ac:dyDescent="0.2">
      <c r="B53" s="45"/>
      <c r="C53" s="43"/>
      <c r="D53" s="37" t="s">
        <v>61</v>
      </c>
      <c r="E53" s="37"/>
      <c r="F53" s="37"/>
      <c r="G53" s="37"/>
      <c r="H53" s="37"/>
      <c r="I53" s="37"/>
      <c r="J53" s="37"/>
      <c r="K53" s="37"/>
      <c r="L53" s="42"/>
      <c r="N53" s="45"/>
      <c r="O53" s="41"/>
      <c r="P53" s="37"/>
      <c r="Q53" s="41"/>
      <c r="R53" s="41"/>
      <c r="S53" s="41"/>
      <c r="T53" s="41"/>
      <c r="U53" s="41"/>
      <c r="V53" s="41"/>
      <c r="W53" s="41"/>
      <c r="X53" s="40"/>
    </row>
    <row r="54" spans="2:24" s="36" customFormat="1" ht="13.5" customHeight="1" x14ac:dyDescent="0.2">
      <c r="B54" s="45"/>
      <c r="C54" s="43"/>
      <c r="D54" s="37" t="s">
        <v>52</v>
      </c>
      <c r="E54" s="37"/>
      <c r="F54" s="37"/>
      <c r="G54" s="37"/>
      <c r="H54" s="37"/>
      <c r="I54" s="37"/>
      <c r="J54" s="37"/>
      <c r="K54" s="37"/>
      <c r="L54" s="42"/>
      <c r="N54" s="45"/>
      <c r="O54" s="41"/>
      <c r="P54" s="37"/>
      <c r="Q54" s="41"/>
      <c r="R54" s="41"/>
      <c r="S54" s="41"/>
      <c r="T54" s="41"/>
      <c r="U54" s="41"/>
      <c r="V54" s="41"/>
      <c r="W54" s="41"/>
      <c r="X54" s="40"/>
    </row>
    <row r="55" spans="2:24" s="36" customFormat="1" ht="13.5" customHeight="1" x14ac:dyDescent="0.2">
      <c r="B55" s="45"/>
      <c r="C55" s="43"/>
      <c r="D55" s="37" t="s">
        <v>53</v>
      </c>
      <c r="E55" s="37"/>
      <c r="F55" s="37"/>
      <c r="G55" s="37"/>
      <c r="H55" s="37"/>
      <c r="I55" s="37"/>
      <c r="J55" s="37"/>
      <c r="K55" s="37"/>
      <c r="L55" s="42"/>
      <c r="N55" s="45"/>
      <c r="O55" s="41"/>
      <c r="P55" s="37"/>
      <c r="Q55" s="41"/>
      <c r="R55" s="41"/>
      <c r="S55" s="41"/>
      <c r="T55" s="41"/>
      <c r="U55" s="41"/>
      <c r="V55" s="41"/>
      <c r="W55" s="41"/>
      <c r="X55" s="40"/>
    </row>
    <row r="56" spans="2:24" s="36" customFormat="1" ht="13.5" customHeight="1" x14ac:dyDescent="0.2">
      <c r="B56" s="45"/>
      <c r="C56" s="43"/>
      <c r="D56" s="37" t="s">
        <v>62</v>
      </c>
      <c r="E56" s="37"/>
      <c r="F56" s="37"/>
      <c r="G56" s="37"/>
      <c r="H56" s="37"/>
      <c r="I56" s="37"/>
      <c r="J56" s="37"/>
      <c r="K56" s="37"/>
      <c r="L56" s="42"/>
      <c r="N56" s="45"/>
      <c r="O56" s="41"/>
      <c r="P56" s="37"/>
      <c r="Q56" s="41"/>
      <c r="R56" s="41"/>
      <c r="S56" s="41"/>
      <c r="T56" s="41"/>
      <c r="U56" s="41"/>
      <c r="V56" s="41"/>
      <c r="W56" s="41"/>
      <c r="X56" s="40"/>
    </row>
    <row r="57" spans="2:24" s="36" customFormat="1" ht="13.5" customHeight="1" x14ac:dyDescent="0.2">
      <c r="B57" s="45"/>
      <c r="C57" s="43"/>
      <c r="D57" s="37" t="s">
        <v>63</v>
      </c>
      <c r="E57" s="37"/>
      <c r="F57" s="37"/>
      <c r="G57" s="37"/>
      <c r="H57" s="37"/>
      <c r="I57" s="37"/>
      <c r="J57" s="37"/>
      <c r="K57" s="37"/>
      <c r="L57" s="42"/>
      <c r="N57" s="45"/>
      <c r="O57" s="41"/>
      <c r="P57" s="37"/>
      <c r="Q57" s="41"/>
      <c r="R57" s="41"/>
      <c r="S57" s="41"/>
      <c r="T57" s="41"/>
      <c r="U57" s="41"/>
      <c r="V57" s="41"/>
      <c r="W57" s="41"/>
      <c r="X57" s="40"/>
    </row>
    <row r="58" spans="2:24" s="36" customFormat="1" ht="13.5" customHeight="1" x14ac:dyDescent="0.2">
      <c r="B58" s="45"/>
      <c r="C58" s="43"/>
      <c r="D58" s="37"/>
      <c r="E58" s="37"/>
      <c r="F58" s="37"/>
      <c r="G58" s="37"/>
      <c r="H58" s="37"/>
      <c r="I58" s="37"/>
      <c r="J58" s="37"/>
      <c r="K58" s="37"/>
      <c r="L58" s="42"/>
      <c r="N58" s="45"/>
      <c r="O58" s="41"/>
      <c r="P58" s="37"/>
      <c r="Q58" s="41"/>
      <c r="R58" s="41"/>
      <c r="S58" s="41"/>
      <c r="T58" s="41"/>
      <c r="U58" s="41"/>
      <c r="V58" s="41"/>
      <c r="W58" s="41"/>
      <c r="X58" s="40"/>
    </row>
    <row r="59" spans="2:24" s="36" customFormat="1" ht="13.5" customHeight="1" x14ac:dyDescent="0.2">
      <c r="B59" s="45"/>
      <c r="C59" s="43"/>
      <c r="D59" s="37"/>
      <c r="E59" s="37"/>
      <c r="F59" s="37"/>
      <c r="G59" s="37"/>
      <c r="H59" s="37"/>
      <c r="I59" s="37"/>
      <c r="J59" s="37"/>
      <c r="K59" s="37"/>
      <c r="L59" s="42"/>
      <c r="N59" s="45"/>
      <c r="O59" s="41"/>
      <c r="P59" s="37"/>
      <c r="Q59" s="41"/>
      <c r="R59" s="41"/>
      <c r="S59" s="41"/>
      <c r="T59" s="41"/>
      <c r="U59" s="41"/>
      <c r="V59" s="41"/>
      <c r="W59" s="41"/>
      <c r="X59" s="40"/>
    </row>
    <row r="60" spans="2:24" ht="13.5" customHeight="1" x14ac:dyDescent="0.2">
      <c r="B60" s="25"/>
      <c r="C60" s="23" t="s">
        <v>43</v>
      </c>
      <c r="D60" s="27"/>
      <c r="E60" s="27"/>
      <c r="F60" s="27"/>
      <c r="G60" s="27"/>
      <c r="H60" s="27"/>
      <c r="I60" s="27"/>
      <c r="J60" s="27"/>
      <c r="K60" s="27"/>
      <c r="L60" s="19"/>
      <c r="N60" s="25"/>
      <c r="O60" s="17"/>
      <c r="P60" s="37"/>
      <c r="Q60" s="17"/>
      <c r="R60" s="17"/>
      <c r="S60" s="17"/>
      <c r="T60" s="17"/>
      <c r="U60" s="17"/>
      <c r="V60" s="17"/>
      <c r="W60" s="17"/>
      <c r="X60" s="13"/>
    </row>
    <row r="61" spans="2:24" ht="13.5" customHeight="1" x14ac:dyDescent="0.2">
      <c r="B61" s="25"/>
      <c r="C61" s="23"/>
      <c r="D61" s="27"/>
      <c r="E61" s="27"/>
      <c r="F61" s="27"/>
      <c r="G61" s="27"/>
      <c r="H61" s="27"/>
      <c r="I61" s="27"/>
      <c r="J61" s="27"/>
      <c r="K61" s="27"/>
      <c r="L61" s="19"/>
      <c r="N61" s="25"/>
      <c r="O61" s="17"/>
      <c r="P61" s="37"/>
      <c r="Q61" s="17"/>
      <c r="R61" s="17"/>
      <c r="S61" s="17"/>
      <c r="T61" s="17"/>
      <c r="U61" s="17"/>
      <c r="V61" s="17"/>
      <c r="W61" s="17"/>
      <c r="X61" s="13"/>
    </row>
    <row r="62" spans="2:24" ht="13.5" customHeight="1" x14ac:dyDescent="0.2">
      <c r="B62" s="25"/>
      <c r="C62" s="23"/>
      <c r="D62" s="27" t="s">
        <v>47</v>
      </c>
      <c r="E62" s="27"/>
      <c r="F62" s="27"/>
      <c r="G62" s="27"/>
      <c r="H62" s="27"/>
      <c r="I62" s="27"/>
      <c r="J62" s="27"/>
      <c r="K62" s="27"/>
      <c r="L62" s="19"/>
      <c r="N62" s="25"/>
      <c r="O62" s="17"/>
      <c r="Q62" s="17"/>
      <c r="R62" s="17"/>
      <c r="S62" s="17"/>
      <c r="T62" s="17"/>
      <c r="U62" s="17"/>
      <c r="V62" s="17"/>
      <c r="W62" s="17"/>
      <c r="X62" s="13"/>
    </row>
    <row r="63" spans="2:24" ht="13.5" customHeight="1" x14ac:dyDescent="0.2">
      <c r="B63" s="25"/>
      <c r="C63" s="23"/>
      <c r="D63" s="27" t="s">
        <v>67</v>
      </c>
      <c r="E63" s="27"/>
      <c r="F63" s="27"/>
      <c r="G63" s="27"/>
      <c r="H63" s="27"/>
      <c r="I63" s="27"/>
      <c r="J63" s="27"/>
      <c r="K63" s="27"/>
      <c r="L63" s="19"/>
      <c r="N63" s="25"/>
      <c r="O63" s="17"/>
      <c r="P63" s="37" t="s">
        <v>48</v>
      </c>
      <c r="Q63" s="17"/>
      <c r="R63" s="17"/>
      <c r="S63" s="17"/>
      <c r="T63" s="17"/>
      <c r="U63" s="17"/>
      <c r="V63" s="17"/>
      <c r="W63" s="17"/>
      <c r="X63" s="13"/>
    </row>
    <row r="64" spans="2:24" ht="13.5" customHeight="1" x14ac:dyDescent="0.2">
      <c r="B64" s="25"/>
      <c r="C64" s="23"/>
      <c r="D64" s="27" t="s">
        <v>64</v>
      </c>
      <c r="E64" s="27"/>
      <c r="F64" s="27"/>
      <c r="G64" s="27"/>
      <c r="H64" s="27"/>
      <c r="I64" s="27"/>
      <c r="J64" s="27"/>
      <c r="K64" s="27"/>
      <c r="L64" s="19"/>
      <c r="N64" s="25"/>
      <c r="O64" s="17"/>
      <c r="P64" s="33" t="s">
        <v>49</v>
      </c>
      <c r="Q64" s="17"/>
      <c r="R64" s="17"/>
      <c r="S64" s="17"/>
      <c r="T64" s="17"/>
      <c r="U64" s="17"/>
      <c r="V64" s="17"/>
      <c r="W64" s="17"/>
      <c r="X64" s="13"/>
    </row>
    <row r="65" spans="2:24" ht="13.5" customHeight="1" x14ac:dyDescent="0.2">
      <c r="B65" s="25"/>
      <c r="C65" s="23"/>
      <c r="D65" s="27" t="s">
        <v>50</v>
      </c>
      <c r="E65" s="27"/>
      <c r="F65" s="27"/>
      <c r="G65" s="27"/>
      <c r="H65" s="27"/>
      <c r="I65" s="27"/>
      <c r="J65" s="27"/>
      <c r="K65" s="27"/>
      <c r="L65" s="19"/>
      <c r="N65" s="25"/>
      <c r="O65" s="17"/>
      <c r="P65" s="37"/>
      <c r="Q65" s="17"/>
      <c r="R65" s="17"/>
      <c r="S65" s="17"/>
      <c r="T65" s="17"/>
      <c r="U65" s="17"/>
      <c r="V65" s="17"/>
      <c r="W65" s="17"/>
      <c r="X65" s="13"/>
    </row>
    <row r="66" spans="2:24" ht="13.5" customHeight="1" x14ac:dyDescent="0.2">
      <c r="B66" s="25"/>
      <c r="C66" s="23"/>
      <c r="D66" s="27" t="s">
        <v>74</v>
      </c>
      <c r="E66" s="27"/>
      <c r="F66" s="27"/>
      <c r="G66" s="27"/>
      <c r="H66" s="27"/>
      <c r="I66" s="27"/>
      <c r="J66" s="27"/>
      <c r="K66" s="27"/>
      <c r="L66" s="19"/>
      <c r="N66" s="25"/>
      <c r="O66" s="17"/>
      <c r="P66" s="37" t="s">
        <v>42</v>
      </c>
      <c r="Q66" s="17"/>
      <c r="R66" s="17"/>
      <c r="S66" s="17"/>
      <c r="T66" s="17"/>
      <c r="U66" s="17"/>
      <c r="V66" s="17"/>
      <c r="W66" s="17"/>
      <c r="X66" s="13"/>
    </row>
    <row r="67" spans="2:24" s="36" customFormat="1" ht="13.5" customHeight="1" x14ac:dyDescent="0.2">
      <c r="B67" s="45"/>
      <c r="C67" s="43"/>
      <c r="D67" s="37" t="s">
        <v>75</v>
      </c>
      <c r="E67" s="37"/>
      <c r="F67" s="37"/>
      <c r="G67" s="37"/>
      <c r="H67" s="37"/>
      <c r="I67" s="37"/>
      <c r="J67" s="37"/>
      <c r="K67" s="37"/>
      <c r="L67" s="42"/>
      <c r="N67" s="45"/>
      <c r="O67" s="41"/>
      <c r="P67" s="37" t="s">
        <v>69</v>
      </c>
      <c r="Q67" s="41"/>
      <c r="R67" s="41"/>
      <c r="S67" s="41"/>
      <c r="T67" s="41"/>
      <c r="U67" s="41"/>
      <c r="V67" s="41"/>
      <c r="W67" s="41"/>
      <c r="X67" s="40"/>
    </row>
    <row r="68" spans="2:24" ht="13.5" customHeight="1" x14ac:dyDescent="0.2">
      <c r="B68" s="20"/>
      <c r="C68" s="28"/>
      <c r="D68" s="28"/>
      <c r="E68" s="28"/>
      <c r="F68" s="28"/>
      <c r="G68" s="28"/>
      <c r="H68" s="28"/>
      <c r="I68" s="28"/>
      <c r="J68" s="28"/>
      <c r="K68" s="28"/>
      <c r="L68" s="29"/>
      <c r="N68" s="20"/>
      <c r="O68" s="30"/>
      <c r="P68" s="28"/>
      <c r="Q68" s="28"/>
      <c r="R68" s="28"/>
      <c r="S68" s="28"/>
      <c r="T68" s="28"/>
      <c r="U68" s="28"/>
      <c r="V68" s="28"/>
      <c r="W68" s="28"/>
      <c r="X68" s="29"/>
    </row>
    <row r="69" spans="2:24" ht="13.5" customHeight="1" x14ac:dyDescent="0.2">
      <c r="O69" s="31"/>
    </row>
  </sheetData>
  <mergeCells count="3">
    <mergeCell ref="D26:K27"/>
    <mergeCell ref="D28:K29"/>
    <mergeCell ref="D37:K38"/>
  </mergeCells>
  <hyperlinks>
    <hyperlink ref="P12" r:id="rId1" xr:uid="{00000000-0004-0000-0100-000000000000}"/>
  </hyperlinks>
  <pageMargins left="0.7" right="0.7" top="0.75" bottom="0.75" header="0.3" footer="0.3"/>
  <pageSetup paperSize="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0" tint="-0.249977111117893"/>
  </sheetPr>
  <dimension ref="A1:I49"/>
  <sheetViews>
    <sheetView workbookViewId="0">
      <selection activeCell="C30" sqref="C30"/>
    </sheetView>
  </sheetViews>
  <sheetFormatPr defaultColWidth="14.28515625" defaultRowHeight="12.75" x14ac:dyDescent="0.2"/>
  <cols>
    <col min="1" max="1" width="13.85546875" bestFit="1" customWidth="1"/>
    <col min="2" max="2" width="14.140625" bestFit="1" customWidth="1"/>
    <col min="3" max="3" width="17.7109375" bestFit="1" customWidth="1"/>
    <col min="4" max="4" width="13.140625" bestFit="1" customWidth="1"/>
    <col min="5" max="5" width="22" bestFit="1" customWidth="1"/>
    <col min="6" max="6" width="6" bestFit="1" customWidth="1"/>
    <col min="7" max="7" width="14.28515625" customWidth="1"/>
    <col min="8" max="8" width="17.85546875" bestFit="1" customWidth="1"/>
  </cols>
  <sheetData>
    <row r="1" spans="1:9" s="1" customFormat="1" x14ac:dyDescent="0.2">
      <c r="A1" t="s">
        <v>22</v>
      </c>
      <c r="B1" t="s">
        <v>23</v>
      </c>
      <c r="C1" t="s">
        <v>24</v>
      </c>
      <c r="D1" t="s">
        <v>25</v>
      </c>
      <c r="E1" t="s">
        <v>18</v>
      </c>
      <c r="F1" t="s">
        <v>27</v>
      </c>
      <c r="H1" s="2"/>
      <c r="I1"/>
    </row>
    <row r="2" spans="1:9" s="1" customFormat="1" x14ac:dyDescent="0.2">
      <c r="A2" t="s">
        <v>96</v>
      </c>
      <c r="B2" t="s">
        <v>12</v>
      </c>
      <c r="C2" t="s">
        <v>76</v>
      </c>
      <c r="D2">
        <v>5048901.5</v>
      </c>
      <c r="E2">
        <v>5071714.1014</v>
      </c>
      <c r="F2">
        <v>80955</v>
      </c>
      <c r="H2" s="1" t="s">
        <v>97</v>
      </c>
      <c r="I2"/>
    </row>
    <row r="3" spans="1:9" s="1" customFormat="1" x14ac:dyDescent="0.2">
      <c r="A3" t="s">
        <v>96</v>
      </c>
      <c r="B3" t="s">
        <v>12</v>
      </c>
      <c r="C3" t="s">
        <v>77</v>
      </c>
      <c r="D3">
        <v>2000633.5</v>
      </c>
      <c r="E3">
        <v>1963407.2176000001</v>
      </c>
      <c r="F3">
        <v>33657</v>
      </c>
      <c r="I3"/>
    </row>
    <row r="4" spans="1:9" s="1" customFormat="1" x14ac:dyDescent="0.2">
      <c r="A4" t="s">
        <v>96</v>
      </c>
      <c r="B4" t="s">
        <v>12</v>
      </c>
      <c r="C4" t="s">
        <v>78</v>
      </c>
      <c r="D4">
        <v>3904870</v>
      </c>
      <c r="E4">
        <v>3934173.2390999999</v>
      </c>
      <c r="F4">
        <v>60065</v>
      </c>
      <c r="I4"/>
    </row>
    <row r="5" spans="1:9" s="1" customFormat="1" x14ac:dyDescent="0.2">
      <c r="A5" t="s">
        <v>96</v>
      </c>
      <c r="B5" t="s">
        <v>12</v>
      </c>
      <c r="C5" t="s">
        <v>79</v>
      </c>
      <c r="D5">
        <v>2215333.5</v>
      </c>
      <c r="E5">
        <v>2449240.5378</v>
      </c>
      <c r="F5">
        <v>39159</v>
      </c>
      <c r="I5"/>
    </row>
    <row r="6" spans="1:9" s="1" customFormat="1" x14ac:dyDescent="0.2">
      <c r="A6" t="s">
        <v>96</v>
      </c>
      <c r="B6" t="s">
        <v>12</v>
      </c>
      <c r="C6" t="s">
        <v>80</v>
      </c>
      <c r="D6">
        <v>4271342.5</v>
      </c>
      <c r="E6">
        <v>3934834.8073</v>
      </c>
      <c r="F6">
        <v>63046</v>
      </c>
      <c r="I6"/>
    </row>
    <row r="7" spans="1:9" s="1" customFormat="1" x14ac:dyDescent="0.2">
      <c r="A7" t="s">
        <v>96</v>
      </c>
      <c r="B7" t="s">
        <v>12</v>
      </c>
      <c r="C7" t="s">
        <v>81</v>
      </c>
      <c r="D7">
        <v>1407264</v>
      </c>
      <c r="E7">
        <v>1568248.8609</v>
      </c>
      <c r="F7">
        <v>24944</v>
      </c>
      <c r="I7"/>
    </row>
    <row r="8" spans="1:9" s="1" customFormat="1" x14ac:dyDescent="0.2">
      <c r="A8" t="s">
        <v>96</v>
      </c>
      <c r="B8" t="s">
        <v>12</v>
      </c>
      <c r="C8" t="s">
        <v>82</v>
      </c>
      <c r="D8">
        <v>897901</v>
      </c>
      <c r="E8">
        <v>1051452.402</v>
      </c>
      <c r="F8">
        <v>19349</v>
      </c>
      <c r="I8"/>
    </row>
    <row r="9" spans="1:9" s="1" customFormat="1" x14ac:dyDescent="0.2">
      <c r="A9" t="s">
        <v>96</v>
      </c>
      <c r="B9" t="s">
        <v>12</v>
      </c>
      <c r="C9" t="s">
        <v>83</v>
      </c>
      <c r="D9">
        <v>850470.5</v>
      </c>
      <c r="E9">
        <v>898076.66963999998</v>
      </c>
      <c r="F9">
        <v>15505</v>
      </c>
      <c r="I9"/>
    </row>
    <row r="10" spans="1:9" s="1" customFormat="1" x14ac:dyDescent="0.2">
      <c r="A10" t="s">
        <v>96</v>
      </c>
      <c r="B10" t="s">
        <v>12</v>
      </c>
      <c r="C10" t="s">
        <v>84</v>
      </c>
      <c r="D10">
        <v>1361804</v>
      </c>
      <c r="E10">
        <v>1293198.5756999999</v>
      </c>
      <c r="F10">
        <v>23628</v>
      </c>
      <c r="I10"/>
    </row>
    <row r="11" spans="1:9" s="1" customFormat="1" x14ac:dyDescent="0.2">
      <c r="A11" t="s">
        <v>96</v>
      </c>
      <c r="B11" t="s">
        <v>12</v>
      </c>
      <c r="C11" t="s">
        <v>85</v>
      </c>
      <c r="D11">
        <v>847997.5</v>
      </c>
      <c r="E11">
        <v>875898.12454999995</v>
      </c>
      <c r="F11">
        <v>17015</v>
      </c>
      <c r="I11"/>
    </row>
    <row r="12" spans="1:9" s="1" customFormat="1" x14ac:dyDescent="0.2">
      <c r="A12" t="s">
        <v>96</v>
      </c>
      <c r="B12" t="s">
        <v>12</v>
      </c>
      <c r="C12" t="s">
        <v>86</v>
      </c>
      <c r="D12">
        <v>1415075.5</v>
      </c>
      <c r="E12">
        <v>1341002.5495</v>
      </c>
      <c r="F12">
        <v>24126</v>
      </c>
      <c r="I12"/>
    </row>
    <row r="13" spans="1:9" s="1" customFormat="1" x14ac:dyDescent="0.2">
      <c r="A13" t="s">
        <v>96</v>
      </c>
      <c r="B13" t="s">
        <v>12</v>
      </c>
      <c r="C13" t="s">
        <v>87</v>
      </c>
      <c r="D13">
        <v>535607.5</v>
      </c>
      <c r="E13">
        <v>479433.71782000002</v>
      </c>
      <c r="F13">
        <v>8095</v>
      </c>
      <c r="I13"/>
    </row>
    <row r="14" spans="1:9" s="1" customFormat="1" x14ac:dyDescent="0.2">
      <c r="A14" t="s">
        <v>96</v>
      </c>
      <c r="B14" t="s">
        <v>12</v>
      </c>
      <c r="C14" t="s">
        <v>88</v>
      </c>
      <c r="D14">
        <v>2213366.5</v>
      </c>
      <c r="E14">
        <v>2356588.9531999999</v>
      </c>
      <c r="F14">
        <v>37358</v>
      </c>
      <c r="I14"/>
    </row>
    <row r="15" spans="1:9" s="1" customFormat="1" x14ac:dyDescent="0.2">
      <c r="A15" t="s">
        <v>96</v>
      </c>
      <c r="B15" t="s">
        <v>12</v>
      </c>
      <c r="C15" t="s">
        <v>89</v>
      </c>
      <c r="D15">
        <v>383682.5</v>
      </c>
      <c r="E15">
        <v>389230.69193999999</v>
      </c>
      <c r="F15">
        <v>6515</v>
      </c>
      <c r="I15"/>
    </row>
    <row r="16" spans="1:9" s="1" customFormat="1" x14ac:dyDescent="0.2">
      <c r="A16" t="s">
        <v>96</v>
      </c>
      <c r="B16" t="s">
        <v>12</v>
      </c>
      <c r="C16" t="s">
        <v>90</v>
      </c>
      <c r="D16">
        <v>1033076.5</v>
      </c>
      <c r="E16">
        <v>940495.75502000004</v>
      </c>
      <c r="F16">
        <v>18371</v>
      </c>
      <c r="I16"/>
    </row>
    <row r="17" spans="1:9" s="1" customFormat="1" x14ac:dyDescent="0.2">
      <c r="A17" t="s">
        <v>96</v>
      </c>
      <c r="B17" t="s">
        <v>12</v>
      </c>
      <c r="C17" t="s">
        <v>91</v>
      </c>
      <c r="D17">
        <v>3927942.5</v>
      </c>
      <c r="E17">
        <v>4056444.9005999998</v>
      </c>
      <c r="F17">
        <v>62658</v>
      </c>
      <c r="I17"/>
    </row>
    <row r="18" spans="1:9" s="1" customFormat="1" x14ac:dyDescent="0.2">
      <c r="A18" t="s">
        <v>96</v>
      </c>
      <c r="B18" t="s">
        <v>12</v>
      </c>
      <c r="C18" t="s">
        <v>92</v>
      </c>
      <c r="D18">
        <v>286052</v>
      </c>
      <c r="E18">
        <v>266438.23632999999</v>
      </c>
      <c r="F18">
        <v>5055</v>
      </c>
      <c r="I18"/>
    </row>
    <row r="19" spans="1:9" s="1" customFormat="1" x14ac:dyDescent="0.2">
      <c r="A19" t="s">
        <v>96</v>
      </c>
      <c r="B19" t="s">
        <v>12</v>
      </c>
      <c r="C19" t="s">
        <v>93</v>
      </c>
      <c r="D19">
        <v>4170745.5</v>
      </c>
      <c r="E19">
        <v>3830930.7530999999</v>
      </c>
      <c r="F19">
        <v>68146</v>
      </c>
      <c r="I19"/>
    </row>
    <row r="20" spans="1:9" s="1" customFormat="1" x14ac:dyDescent="0.2">
      <c r="A20" t="s">
        <v>96</v>
      </c>
      <c r="B20" t="s">
        <v>12</v>
      </c>
      <c r="C20" t="s">
        <v>94</v>
      </c>
      <c r="D20">
        <v>163353.5</v>
      </c>
      <c r="E20">
        <v>193147.90904</v>
      </c>
      <c r="F20">
        <v>3573</v>
      </c>
      <c r="I20"/>
    </row>
    <row r="21" spans="1:9" s="1" customFormat="1" x14ac:dyDescent="0.2">
      <c r="A21" t="s">
        <v>96</v>
      </c>
      <c r="B21" t="s">
        <v>12</v>
      </c>
      <c r="C21" t="s">
        <v>95</v>
      </c>
      <c r="D21">
        <v>468474</v>
      </c>
      <c r="E21">
        <v>509935.99745999998</v>
      </c>
      <c r="F21">
        <v>10619</v>
      </c>
      <c r="I21"/>
    </row>
    <row r="22" spans="1:9" s="1" customFormat="1" x14ac:dyDescent="0.2">
      <c r="A22" t="s">
        <v>96</v>
      </c>
      <c r="B22" t="s">
        <v>13</v>
      </c>
      <c r="C22" t="s">
        <v>76</v>
      </c>
      <c r="D22">
        <v>889056</v>
      </c>
      <c r="E22">
        <v>854769.18041000003</v>
      </c>
      <c r="F22">
        <v>22254</v>
      </c>
      <c r="I22"/>
    </row>
    <row r="23" spans="1:9" s="1" customFormat="1" x14ac:dyDescent="0.2">
      <c r="A23" t="s">
        <v>96</v>
      </c>
      <c r="B23" t="s">
        <v>13</v>
      </c>
      <c r="C23" t="s">
        <v>77</v>
      </c>
      <c r="D23">
        <v>239369.5</v>
      </c>
      <c r="E23">
        <v>236386.00898000001</v>
      </c>
      <c r="F23">
        <v>6833</v>
      </c>
      <c r="I23"/>
    </row>
    <row r="24" spans="1:9" s="1" customFormat="1" x14ac:dyDescent="0.2">
      <c r="A24" t="s">
        <v>96</v>
      </c>
      <c r="B24" t="s">
        <v>13</v>
      </c>
      <c r="C24" t="s">
        <v>78</v>
      </c>
      <c r="D24">
        <v>543839</v>
      </c>
      <c r="E24">
        <v>545770.45932000002</v>
      </c>
      <c r="F24">
        <v>14013</v>
      </c>
      <c r="I24"/>
    </row>
    <row r="25" spans="1:9" x14ac:dyDescent="0.2">
      <c r="A25" t="s">
        <v>96</v>
      </c>
      <c r="B25" t="s">
        <v>13</v>
      </c>
      <c r="C25" t="s">
        <v>79</v>
      </c>
      <c r="D25">
        <v>431625</v>
      </c>
      <c r="E25">
        <v>431184.32221000001</v>
      </c>
      <c r="F25">
        <v>10544</v>
      </c>
      <c r="H25" s="1"/>
    </row>
    <row r="26" spans="1:9" x14ac:dyDescent="0.2">
      <c r="A26" t="s">
        <v>96</v>
      </c>
      <c r="B26" t="s">
        <v>13</v>
      </c>
      <c r="C26" t="s">
        <v>80</v>
      </c>
      <c r="D26">
        <v>447919</v>
      </c>
      <c r="E26">
        <v>424607.03667</v>
      </c>
      <c r="F26">
        <v>13975</v>
      </c>
      <c r="H26" s="1"/>
    </row>
    <row r="27" spans="1:9" x14ac:dyDescent="0.2">
      <c r="A27" t="s">
        <v>96</v>
      </c>
      <c r="B27" t="s">
        <v>13</v>
      </c>
      <c r="C27" t="s">
        <v>81</v>
      </c>
      <c r="D27">
        <v>164320.5</v>
      </c>
      <c r="E27">
        <v>159431.71046</v>
      </c>
      <c r="F27">
        <v>4940</v>
      </c>
      <c r="H27" s="1"/>
    </row>
    <row r="28" spans="1:9" x14ac:dyDescent="0.2">
      <c r="A28" t="s">
        <v>96</v>
      </c>
      <c r="B28" t="s">
        <v>13</v>
      </c>
      <c r="C28" t="s">
        <v>82</v>
      </c>
      <c r="D28">
        <v>162713.5</v>
      </c>
      <c r="E28">
        <v>173144.84497999999</v>
      </c>
      <c r="F28">
        <v>5126</v>
      </c>
      <c r="H28" s="1"/>
    </row>
    <row r="29" spans="1:9" x14ac:dyDescent="0.2">
      <c r="A29" t="s">
        <v>96</v>
      </c>
      <c r="B29" t="s">
        <v>13</v>
      </c>
      <c r="C29" t="s">
        <v>83</v>
      </c>
      <c r="D29">
        <v>83860.5</v>
      </c>
      <c r="E29">
        <v>95766.39258</v>
      </c>
      <c r="F29">
        <v>3151</v>
      </c>
      <c r="H29" s="1"/>
    </row>
    <row r="30" spans="1:9" x14ac:dyDescent="0.2">
      <c r="A30" t="s">
        <v>96</v>
      </c>
      <c r="B30" t="s">
        <v>13</v>
      </c>
      <c r="C30" t="s">
        <v>84</v>
      </c>
      <c r="D30">
        <v>179406.5</v>
      </c>
      <c r="E30">
        <v>173705.15703999999</v>
      </c>
      <c r="F30">
        <v>4932</v>
      </c>
      <c r="H30" s="1"/>
    </row>
    <row r="31" spans="1:9" x14ac:dyDescent="0.2">
      <c r="A31" t="s">
        <v>96</v>
      </c>
      <c r="B31" t="s">
        <v>13</v>
      </c>
      <c r="C31" t="s">
        <v>85</v>
      </c>
      <c r="D31">
        <v>135839.5</v>
      </c>
      <c r="E31">
        <v>145058.14635</v>
      </c>
      <c r="F31">
        <v>4243</v>
      </c>
      <c r="H31" s="1"/>
    </row>
    <row r="32" spans="1:9" x14ac:dyDescent="0.2">
      <c r="A32" t="s">
        <v>96</v>
      </c>
      <c r="B32" t="s">
        <v>13</v>
      </c>
      <c r="C32" t="s">
        <v>86</v>
      </c>
      <c r="D32">
        <v>169822</v>
      </c>
      <c r="E32">
        <v>171289.46304999999</v>
      </c>
      <c r="F32">
        <v>5794</v>
      </c>
      <c r="H32" s="1"/>
    </row>
    <row r="33" spans="1:8" x14ac:dyDescent="0.2">
      <c r="A33" t="s">
        <v>96</v>
      </c>
      <c r="B33" t="s">
        <v>13</v>
      </c>
      <c r="C33" t="s">
        <v>87</v>
      </c>
      <c r="D33">
        <v>51259.5</v>
      </c>
      <c r="E33">
        <v>59048.262372999998</v>
      </c>
      <c r="F33">
        <v>2183</v>
      </c>
      <c r="H33" s="1"/>
    </row>
    <row r="34" spans="1:8" x14ac:dyDescent="0.2">
      <c r="A34" t="s">
        <v>96</v>
      </c>
      <c r="B34" t="s">
        <v>13</v>
      </c>
      <c r="C34" t="s">
        <v>88</v>
      </c>
      <c r="D34">
        <v>412890.5</v>
      </c>
      <c r="E34">
        <v>408508.99793999997</v>
      </c>
      <c r="F34">
        <v>9581</v>
      </c>
      <c r="H34" s="1"/>
    </row>
    <row r="35" spans="1:8" x14ac:dyDescent="0.2">
      <c r="A35" t="s">
        <v>96</v>
      </c>
      <c r="B35" t="s">
        <v>13</v>
      </c>
      <c r="C35" t="s">
        <v>89</v>
      </c>
      <c r="D35">
        <v>47449</v>
      </c>
      <c r="E35">
        <v>48558.012188000001</v>
      </c>
      <c r="F35">
        <v>1646</v>
      </c>
      <c r="H35" s="1"/>
    </row>
    <row r="36" spans="1:8" x14ac:dyDescent="0.2">
      <c r="A36" t="s">
        <v>96</v>
      </c>
      <c r="B36" t="s">
        <v>13</v>
      </c>
      <c r="C36" t="s">
        <v>90</v>
      </c>
      <c r="D36">
        <v>110882.5</v>
      </c>
      <c r="E36">
        <v>114315.23075</v>
      </c>
      <c r="F36">
        <v>3553</v>
      </c>
      <c r="H36" s="1"/>
    </row>
    <row r="37" spans="1:8" x14ac:dyDescent="0.2">
      <c r="A37" t="s">
        <v>96</v>
      </c>
      <c r="B37" t="s">
        <v>13</v>
      </c>
      <c r="C37" t="s">
        <v>91</v>
      </c>
      <c r="D37">
        <v>585629</v>
      </c>
      <c r="E37">
        <v>553360.88671999995</v>
      </c>
      <c r="F37">
        <v>14123</v>
      </c>
      <c r="H37" s="1"/>
    </row>
    <row r="38" spans="1:8" x14ac:dyDescent="0.2">
      <c r="A38" t="s">
        <v>96</v>
      </c>
      <c r="B38" t="s">
        <v>13</v>
      </c>
      <c r="C38" t="s">
        <v>92</v>
      </c>
      <c r="D38">
        <v>31024</v>
      </c>
      <c r="E38">
        <v>31693.120873</v>
      </c>
      <c r="F38">
        <v>1082</v>
      </c>
      <c r="H38" s="1"/>
    </row>
    <row r="39" spans="1:8" x14ac:dyDescent="0.2">
      <c r="A39" t="s">
        <v>96</v>
      </c>
      <c r="B39" t="s">
        <v>13</v>
      </c>
      <c r="C39" t="s">
        <v>93</v>
      </c>
      <c r="D39">
        <v>416063</v>
      </c>
      <c r="E39">
        <v>463054.40584999998</v>
      </c>
      <c r="F39">
        <v>11097</v>
      </c>
      <c r="H39" s="1"/>
    </row>
    <row r="40" spans="1:8" x14ac:dyDescent="0.2">
      <c r="A40" t="s">
        <v>96</v>
      </c>
      <c r="B40" t="s">
        <v>13</v>
      </c>
      <c r="C40" t="s">
        <v>94</v>
      </c>
      <c r="D40">
        <v>22616</v>
      </c>
      <c r="E40">
        <v>30187.391693000001</v>
      </c>
      <c r="F40">
        <v>960</v>
      </c>
      <c r="H40" s="1"/>
    </row>
    <row r="41" spans="1:8" x14ac:dyDescent="0.2">
      <c r="A41" t="s">
        <v>96</v>
      </c>
      <c r="B41" t="s">
        <v>13</v>
      </c>
      <c r="C41" t="s">
        <v>95</v>
      </c>
      <c r="D41">
        <v>72403.5</v>
      </c>
      <c r="E41">
        <v>78148.969572999995</v>
      </c>
      <c r="F41">
        <v>2308</v>
      </c>
      <c r="H41" s="1"/>
    </row>
    <row r="42" spans="1:8" x14ac:dyDescent="0.2">
      <c r="B42" s="22"/>
      <c r="C42" s="1"/>
      <c r="D42" s="1"/>
      <c r="E42" s="1"/>
      <c r="F42" s="1"/>
    </row>
    <row r="43" spans="1:8" x14ac:dyDescent="0.2">
      <c r="B43" s="22"/>
      <c r="C43" s="1"/>
      <c r="D43" s="1"/>
      <c r="E43" s="1"/>
      <c r="F43" s="1"/>
    </row>
    <row r="44" spans="1:8" x14ac:dyDescent="0.2">
      <c r="B44" s="22"/>
      <c r="C44" s="1"/>
      <c r="D44" s="1"/>
      <c r="E44" s="1"/>
      <c r="F44" s="1"/>
    </row>
    <row r="45" spans="1:8" x14ac:dyDescent="0.2">
      <c r="B45" s="22"/>
      <c r="C45" s="1"/>
      <c r="D45" s="1"/>
      <c r="E45" s="1"/>
      <c r="F45" s="1"/>
    </row>
    <row r="46" spans="1:8" x14ac:dyDescent="0.2">
      <c r="B46" s="22"/>
      <c r="C46" s="1"/>
      <c r="D46" s="1"/>
      <c r="E46" s="1"/>
      <c r="F46" s="1"/>
    </row>
    <row r="47" spans="1:8" x14ac:dyDescent="0.2">
      <c r="B47" s="22"/>
      <c r="C47" s="1"/>
      <c r="D47" s="1"/>
      <c r="E47" s="1"/>
      <c r="F47" s="1"/>
    </row>
    <row r="48" spans="1:8" x14ac:dyDescent="0.2">
      <c r="B48" s="22"/>
      <c r="C48" s="1"/>
      <c r="D48" s="1"/>
      <c r="E48" s="1"/>
      <c r="F48" s="1"/>
    </row>
    <row r="49" spans="2:6" x14ac:dyDescent="0.2">
      <c r="B49" s="22"/>
      <c r="C49" s="1"/>
      <c r="D49" s="1"/>
      <c r="E49" s="1"/>
      <c r="F49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0" tint="-0.249977111117893"/>
  </sheetPr>
  <dimension ref="B2:P35"/>
  <sheetViews>
    <sheetView zoomScaleNormal="100" workbookViewId="0">
      <selection activeCell="P37" sqref="P37"/>
    </sheetView>
  </sheetViews>
  <sheetFormatPr defaultColWidth="17.140625" defaultRowHeight="12.75" x14ac:dyDescent="0.2"/>
  <cols>
    <col min="1" max="1" width="2.85546875" customWidth="1"/>
    <col min="2" max="5" width="17.140625" customWidth="1"/>
    <col min="6" max="6" width="2.85546875" customWidth="1"/>
    <col min="7" max="9" width="17.140625" customWidth="1"/>
    <col min="10" max="10" width="2.85546875" customWidth="1"/>
    <col min="11" max="12" width="17.140625" customWidth="1"/>
  </cols>
  <sheetData>
    <row r="2" spans="2:16" x14ac:dyDescent="0.2">
      <c r="B2" s="3" t="s">
        <v>65</v>
      </c>
      <c r="C2" s="2" t="str">
        <f>'User Interaction'!C5</f>
        <v>Acute</v>
      </c>
    </row>
    <row r="3" spans="2:16" x14ac:dyDescent="0.2">
      <c r="B3" s="3" t="s">
        <v>7</v>
      </c>
      <c r="C3" s="7">
        <f>(MATCH('User Interaction'!C5, 'User Interaction'!B2:B3, 0) - 1) * 20</f>
        <v>0</v>
      </c>
    </row>
    <row r="4" spans="2:16" x14ac:dyDescent="0.2">
      <c r="B4" s="38" t="s">
        <v>9</v>
      </c>
      <c r="C4" s="9" t="str">
        <f>RIGHT(Data!A2, 6)</f>
        <v>2019Q3</v>
      </c>
    </row>
    <row r="5" spans="2:16" x14ac:dyDescent="0.2">
      <c r="B5" s="38" t="s">
        <v>66</v>
      </c>
      <c r="C5" s="9" t="str">
        <f>C2 &amp; " Average Length of Stay, 12 months to end of " &amp; IF(RIGHT(C4, 1) = "1", "March", "") &amp; IF(RIGHT(C4, 1) = "2", "June", "") &amp; IF(RIGHT(C4, 1) = "3", "September", "") &amp; IF(RIGHT(C4, 1) = "4", "December", "") &amp; " " &amp; LEFT(C4, 4)</f>
        <v>Acute Average Length of Stay, 12 months to end of September 2019</v>
      </c>
    </row>
    <row r="7" spans="2:16" x14ac:dyDescent="0.2">
      <c r="C7" s="76" t="s">
        <v>5</v>
      </c>
      <c r="D7" s="76"/>
      <c r="E7" s="76"/>
      <c r="G7" s="76" t="s">
        <v>2</v>
      </c>
      <c r="H7" s="76"/>
      <c r="I7" s="76"/>
      <c r="K7" s="76" t="s">
        <v>6</v>
      </c>
      <c r="L7" s="76"/>
      <c r="M7" s="76"/>
      <c r="N7" s="76"/>
      <c r="O7" s="76"/>
      <c r="P7" s="8"/>
    </row>
    <row r="8" spans="2:16" ht="25.5" customHeight="1" x14ac:dyDescent="0.2">
      <c r="B8" s="4" t="s">
        <v>3</v>
      </c>
      <c r="C8" s="4" t="s">
        <v>27</v>
      </c>
      <c r="D8" s="4" t="s">
        <v>14</v>
      </c>
      <c r="E8" s="4" t="s">
        <v>15</v>
      </c>
      <c r="G8" s="4" t="s">
        <v>16</v>
      </c>
      <c r="H8" s="21" t="s">
        <v>20</v>
      </c>
      <c r="I8" s="4" t="s">
        <v>17</v>
      </c>
      <c r="K8" s="4" t="s">
        <v>4</v>
      </c>
      <c r="L8" s="4" t="s">
        <v>28</v>
      </c>
      <c r="M8" s="4" t="s">
        <v>26</v>
      </c>
      <c r="N8" s="4" t="s">
        <v>11</v>
      </c>
      <c r="O8" s="4" t="s">
        <v>10</v>
      </c>
      <c r="P8" s="4" t="s">
        <v>8</v>
      </c>
    </row>
    <row r="9" spans="2:16" x14ac:dyDescent="0.2">
      <c r="B9" s="5" t="str">
        <f ca="1">OFFSET(Data!C2, $C$3, 0)</f>
        <v>Auckland</v>
      </c>
      <c r="C9" s="5">
        <f ca="1">OFFSET(Data!F2, $C$3, 0)</f>
        <v>80955</v>
      </c>
      <c r="D9" s="5">
        <f ca="1">OFFSET(Data!D2, $C$3, 0)</f>
        <v>5048901.5</v>
      </c>
      <c r="E9" s="5">
        <f ca="1">OFFSET(Data!E2, $C$3, 0)</f>
        <v>5071714.1014</v>
      </c>
      <c r="G9" s="10">
        <f ca="1">D9 / C9 / 24</f>
        <v>2.5986152286249564</v>
      </c>
      <c r="H9" s="10">
        <f ca="1">(D9 / E9)</f>
        <v>0.99550199381433924</v>
      </c>
      <c r="I9" s="10">
        <f ca="1">H9 * $G$30</f>
        <v>2.4949954257600035</v>
      </c>
      <c r="K9" s="5" t="str">
        <f ca="1">B9</f>
        <v>Auckland</v>
      </c>
      <c r="L9" s="5">
        <f ca="1">C9</f>
        <v>80955</v>
      </c>
      <c r="M9" s="5">
        <f ca="1">D9 / 24</f>
        <v>210370.89583333334</v>
      </c>
      <c r="N9" s="10">
        <f ca="1">G9</f>
        <v>2.5986152286249564</v>
      </c>
      <c r="O9" s="10">
        <f ca="1">I9</f>
        <v>2.4949954257600035</v>
      </c>
      <c r="P9" s="10">
        <f ca="1">$O$30</f>
        <v>2.5062686375948333</v>
      </c>
    </row>
    <row r="10" spans="2:16" x14ac:dyDescent="0.2">
      <c r="B10" s="5" t="str">
        <f ca="1">OFFSET(Data!C3, $C$3, 0)</f>
        <v>Bay of Plenty</v>
      </c>
      <c r="C10" s="5">
        <f ca="1">OFFSET(Data!F3, $C$3, 0)</f>
        <v>33657</v>
      </c>
      <c r="D10" s="5">
        <f ca="1">OFFSET(Data!D3, $C$3, 0)</f>
        <v>2000633.5</v>
      </c>
      <c r="E10" s="5">
        <f ca="1">OFFSET(Data!E3, $C$3, 0)</f>
        <v>1963407.2176000001</v>
      </c>
      <c r="G10" s="10">
        <f t="shared" ref="G10:G30" ca="1" si="0">D10 / C10 / 24</f>
        <v>2.476742703350467</v>
      </c>
      <c r="H10" s="10">
        <f t="shared" ref="H10:H30" ca="1" si="1">(D10 / E10)</f>
        <v>1.0189600415371316</v>
      </c>
      <c r="I10" s="10">
        <f ca="1">H10 * $G$30</f>
        <v>2.5537875950668409</v>
      </c>
      <c r="K10" s="5" t="str">
        <f t="shared" ref="K10:K28" ca="1" si="2">B10</f>
        <v>Bay of Plenty</v>
      </c>
      <c r="L10" s="5">
        <f t="shared" ref="L10:L28" ca="1" si="3">C10</f>
        <v>33657</v>
      </c>
      <c r="M10" s="5">
        <f t="shared" ref="M10:M28" ca="1" si="4">D10 / 24</f>
        <v>83359.729166666672</v>
      </c>
      <c r="N10" s="10">
        <f t="shared" ref="N10:N30" ca="1" si="5">G10</f>
        <v>2.476742703350467</v>
      </c>
      <c r="O10" s="10">
        <f t="shared" ref="O10:O30" ca="1" si="6">I10</f>
        <v>2.5537875950668409</v>
      </c>
      <c r="P10" s="10">
        <f t="shared" ref="P10:P28" ca="1" si="7">$O$30</f>
        <v>2.5062686375948333</v>
      </c>
    </row>
    <row r="11" spans="2:16" x14ac:dyDescent="0.2">
      <c r="B11" s="5" t="str">
        <f ca="1">OFFSET(Data!C4, $C$3, 0)</f>
        <v>Canterbury</v>
      </c>
      <c r="C11" s="5">
        <f ca="1">OFFSET(Data!F4, $C$3, 0)</f>
        <v>60065</v>
      </c>
      <c r="D11" s="5">
        <f ca="1">OFFSET(Data!D4, $C$3, 0)</f>
        <v>3904870</v>
      </c>
      <c r="E11" s="5">
        <f ca="1">OFFSET(Data!E4, $C$3, 0)</f>
        <v>3934173.2390999999</v>
      </c>
      <c r="G11" s="10">
        <f t="shared" ca="1" si="0"/>
        <v>2.7087807652820555</v>
      </c>
      <c r="H11" s="10">
        <f t="shared" ca="1" si="1"/>
        <v>0.99255161445134954</v>
      </c>
      <c r="I11" s="10">
        <f t="shared" ref="I11:I30" ca="1" si="8">H11 * $G$30</f>
        <v>2.4876009824935355</v>
      </c>
      <c r="K11" s="5" t="str">
        <f t="shared" ca="1" si="2"/>
        <v>Canterbury</v>
      </c>
      <c r="L11" s="5">
        <f t="shared" ca="1" si="3"/>
        <v>60065</v>
      </c>
      <c r="M11" s="5">
        <f t="shared" ca="1" si="4"/>
        <v>162702.91666666666</v>
      </c>
      <c r="N11" s="10">
        <f t="shared" ca="1" si="5"/>
        <v>2.7087807652820555</v>
      </c>
      <c r="O11" s="10">
        <f t="shared" ca="1" si="6"/>
        <v>2.4876009824935355</v>
      </c>
      <c r="P11" s="10">
        <f t="shared" ca="1" si="7"/>
        <v>2.5062686375948333</v>
      </c>
    </row>
    <row r="12" spans="2:16" x14ac:dyDescent="0.2">
      <c r="B12" s="5" t="str">
        <f ca="1">OFFSET(Data!C5, $C$3, 0)</f>
        <v>Capital and Coast</v>
      </c>
      <c r="C12" s="5">
        <f ca="1">OFFSET(Data!F5, $C$3, 0)</f>
        <v>39159</v>
      </c>
      <c r="D12" s="5">
        <f ca="1">OFFSET(Data!D5, $C$3, 0)</f>
        <v>2215333.5</v>
      </c>
      <c r="E12" s="5">
        <f ca="1">OFFSET(Data!E5, $C$3, 0)</f>
        <v>2449240.5378</v>
      </c>
      <c r="G12" s="10">
        <f t="shared" ca="1" si="0"/>
        <v>2.3571991751576902</v>
      </c>
      <c r="H12" s="10">
        <f t="shared" ca="1" si="1"/>
        <v>0.90449813556895309</v>
      </c>
      <c r="I12" s="10">
        <f t="shared" ca="1" si="8"/>
        <v>2.2669153099394665</v>
      </c>
      <c r="K12" s="5" t="str">
        <f t="shared" ca="1" si="2"/>
        <v>Capital and Coast</v>
      </c>
      <c r="L12" s="5">
        <f t="shared" ca="1" si="3"/>
        <v>39159</v>
      </c>
      <c r="M12" s="5">
        <f t="shared" ca="1" si="4"/>
        <v>92305.5625</v>
      </c>
      <c r="N12" s="10">
        <f t="shared" ca="1" si="5"/>
        <v>2.3571991751576902</v>
      </c>
      <c r="O12" s="10">
        <f t="shared" ca="1" si="6"/>
        <v>2.2669153099394665</v>
      </c>
      <c r="P12" s="10">
        <f t="shared" ca="1" si="7"/>
        <v>2.5062686375948333</v>
      </c>
    </row>
    <row r="13" spans="2:16" x14ac:dyDescent="0.2">
      <c r="B13" s="5" t="str">
        <f ca="1">OFFSET(Data!C6, $C$3, 0)</f>
        <v>Counties Manukau</v>
      </c>
      <c r="C13" s="5">
        <f ca="1">OFFSET(Data!F6, $C$3, 0)</f>
        <v>63046</v>
      </c>
      <c r="D13" s="5">
        <f ca="1">OFFSET(Data!D6, $C$3, 0)</f>
        <v>4271342.5</v>
      </c>
      <c r="E13" s="5">
        <f ca="1">OFFSET(Data!E6, $C$3, 0)</f>
        <v>3934834.8073</v>
      </c>
      <c r="G13" s="10">
        <f t="shared" ca="1" si="0"/>
        <v>2.8229008052321585</v>
      </c>
      <c r="H13" s="10">
        <f ca="1">(D13 / E13)</f>
        <v>1.0855201575618125</v>
      </c>
      <c r="I13" s="10">
        <f t="shared" ca="1" si="8"/>
        <v>2.7206051263741724</v>
      </c>
      <c r="K13" s="5" t="str">
        <f t="shared" ca="1" si="2"/>
        <v>Counties Manukau</v>
      </c>
      <c r="L13" s="5">
        <f t="shared" ca="1" si="3"/>
        <v>63046</v>
      </c>
      <c r="M13" s="5">
        <f t="shared" ca="1" si="4"/>
        <v>177972.60416666666</v>
      </c>
      <c r="N13" s="10">
        <f t="shared" ca="1" si="5"/>
        <v>2.8229008052321585</v>
      </c>
      <c r="O13" s="10">
        <f t="shared" ca="1" si="6"/>
        <v>2.7206051263741724</v>
      </c>
      <c r="P13" s="10">
        <f t="shared" ca="1" si="7"/>
        <v>2.5062686375948333</v>
      </c>
    </row>
    <row r="14" spans="2:16" x14ac:dyDescent="0.2">
      <c r="B14" s="5" t="str">
        <f ca="1">OFFSET(Data!C7, $C$3, 0)</f>
        <v>Hawkes Bay</v>
      </c>
      <c r="C14" s="5">
        <f ca="1">OFFSET(Data!F7, $C$3, 0)</f>
        <v>24944</v>
      </c>
      <c r="D14" s="5">
        <f ca="1">OFFSET(Data!D7, $C$3, 0)</f>
        <v>1407264</v>
      </c>
      <c r="E14" s="5">
        <f ca="1">OFFSET(Data!E7, $C$3, 0)</f>
        <v>1568248.8609</v>
      </c>
      <c r="G14" s="10">
        <f t="shared" ca="1" si="0"/>
        <v>2.3507055805003207</v>
      </c>
      <c r="H14" s="10">
        <f t="shared" ca="1" si="1"/>
        <v>0.89734737584466495</v>
      </c>
      <c r="I14" s="10">
        <f t="shared" ca="1" si="8"/>
        <v>2.2489935851075069</v>
      </c>
      <c r="K14" s="5" t="str">
        <f t="shared" ca="1" si="2"/>
        <v>Hawkes Bay</v>
      </c>
      <c r="L14" s="5">
        <f t="shared" ca="1" si="3"/>
        <v>24944</v>
      </c>
      <c r="M14" s="5">
        <f t="shared" ca="1" si="4"/>
        <v>58636</v>
      </c>
      <c r="N14" s="10">
        <f t="shared" ca="1" si="5"/>
        <v>2.3507055805003207</v>
      </c>
      <c r="O14" s="10">
        <f t="shared" ca="1" si="6"/>
        <v>2.2489935851075069</v>
      </c>
      <c r="P14" s="10">
        <f t="shared" ca="1" si="7"/>
        <v>2.5062686375948333</v>
      </c>
    </row>
    <row r="15" spans="2:16" x14ac:dyDescent="0.2">
      <c r="B15" s="5" t="str">
        <f ca="1">OFFSET(Data!C8, $C$3, 0)</f>
        <v>Hutt</v>
      </c>
      <c r="C15" s="5">
        <f ca="1">OFFSET(Data!F8, $C$3, 0)</f>
        <v>19349</v>
      </c>
      <c r="D15" s="5">
        <f ca="1">OFFSET(Data!D8, $C$3, 0)</f>
        <v>897901</v>
      </c>
      <c r="E15" s="5">
        <f ca="1">OFFSET(Data!E8, $C$3, 0)</f>
        <v>1051452.402</v>
      </c>
      <c r="G15" s="10">
        <f t="shared" ca="1" si="0"/>
        <v>1.9335646114355607</v>
      </c>
      <c r="H15" s="10">
        <f t="shared" ca="1" si="1"/>
        <v>0.8539625743324899</v>
      </c>
      <c r="I15" s="10">
        <f ca="1">H15 * $G$30</f>
        <v>2.1402596177292659</v>
      </c>
      <c r="K15" s="5" t="str">
        <f t="shared" ca="1" si="2"/>
        <v>Hutt</v>
      </c>
      <c r="L15" s="5">
        <f t="shared" ca="1" si="3"/>
        <v>19349</v>
      </c>
      <c r="M15" s="5">
        <f t="shared" ca="1" si="4"/>
        <v>37412.541666666664</v>
      </c>
      <c r="N15" s="10">
        <f t="shared" ca="1" si="5"/>
        <v>1.9335646114355607</v>
      </c>
      <c r="O15" s="10">
        <f t="shared" ca="1" si="6"/>
        <v>2.1402596177292659</v>
      </c>
      <c r="P15" s="10">
        <f t="shared" ca="1" si="7"/>
        <v>2.5062686375948333</v>
      </c>
    </row>
    <row r="16" spans="2:16" x14ac:dyDescent="0.2">
      <c r="B16" s="5" t="str">
        <f ca="1">OFFSET(Data!C9, $C$3, 0)</f>
        <v>Lakes</v>
      </c>
      <c r="C16" s="5">
        <f ca="1">OFFSET(Data!F9, $C$3, 0)</f>
        <v>15505</v>
      </c>
      <c r="D16" s="5">
        <f ca="1">OFFSET(Data!D9, $C$3, 0)</f>
        <v>850470.5</v>
      </c>
      <c r="E16" s="5">
        <f ca="1">OFFSET(Data!E9, $C$3, 0)</f>
        <v>898076.66963999998</v>
      </c>
      <c r="G16" s="10">
        <f t="shared" ca="1" si="0"/>
        <v>2.285473771901537</v>
      </c>
      <c r="H16" s="10">
        <f t="shared" ca="1" si="1"/>
        <v>0.9469909738785629</v>
      </c>
      <c r="I16" s="10">
        <f t="shared" ca="1" si="8"/>
        <v>2.37341377791723</v>
      </c>
      <c r="K16" s="5" t="str">
        <f t="shared" ca="1" si="2"/>
        <v>Lakes</v>
      </c>
      <c r="L16" s="5">
        <f t="shared" ca="1" si="3"/>
        <v>15505</v>
      </c>
      <c r="M16" s="5">
        <f t="shared" ca="1" si="4"/>
        <v>35436.270833333336</v>
      </c>
      <c r="N16" s="10">
        <f t="shared" ca="1" si="5"/>
        <v>2.285473771901537</v>
      </c>
      <c r="O16" s="10">
        <f t="shared" ca="1" si="6"/>
        <v>2.37341377791723</v>
      </c>
      <c r="P16" s="10">
        <f t="shared" ca="1" si="7"/>
        <v>2.5062686375948333</v>
      </c>
    </row>
    <row r="17" spans="2:16" x14ac:dyDescent="0.2">
      <c r="B17" s="5" t="str">
        <f ca="1">OFFSET(Data!C10, $C$3, 0)</f>
        <v>MidCentral</v>
      </c>
      <c r="C17" s="5">
        <f ca="1">OFFSET(Data!F10, $C$3, 0)</f>
        <v>23628</v>
      </c>
      <c r="D17" s="5">
        <f ca="1">OFFSET(Data!D10, $C$3, 0)</f>
        <v>1361804</v>
      </c>
      <c r="E17" s="5">
        <f ca="1">OFFSET(Data!E10, $C$3, 0)</f>
        <v>1293198.5756999999</v>
      </c>
      <c r="G17" s="10">
        <f t="shared" ca="1" si="0"/>
        <v>2.4014657750691271</v>
      </c>
      <c r="H17" s="10">
        <f t="shared" ca="1" si="1"/>
        <v>1.0530509587538515</v>
      </c>
      <c r="I17" s="10">
        <f t="shared" ca="1" si="8"/>
        <v>2.6392285917139477</v>
      </c>
      <c r="K17" s="5" t="str">
        <f t="shared" ca="1" si="2"/>
        <v>MidCentral</v>
      </c>
      <c r="L17" s="5">
        <f t="shared" ca="1" si="3"/>
        <v>23628</v>
      </c>
      <c r="M17" s="5">
        <f t="shared" ca="1" si="4"/>
        <v>56741.833333333336</v>
      </c>
      <c r="N17" s="10">
        <f t="shared" ca="1" si="5"/>
        <v>2.4014657750691271</v>
      </c>
      <c r="O17" s="10">
        <f t="shared" ca="1" si="6"/>
        <v>2.6392285917139477</v>
      </c>
      <c r="P17" s="10">
        <f t="shared" ca="1" si="7"/>
        <v>2.5062686375948333</v>
      </c>
    </row>
    <row r="18" spans="2:16" x14ac:dyDescent="0.2">
      <c r="B18" s="5" t="str">
        <f ca="1">OFFSET(Data!C11, $C$3, 0)</f>
        <v>Nelson Marlborough</v>
      </c>
      <c r="C18" s="5">
        <f ca="1">OFFSET(Data!F11, $C$3, 0)</f>
        <v>17015</v>
      </c>
      <c r="D18" s="5">
        <f ca="1">OFFSET(Data!D11, $C$3, 0)</f>
        <v>847997.5</v>
      </c>
      <c r="E18" s="5">
        <f ca="1">OFFSET(Data!E11, $C$3, 0)</f>
        <v>875898.12454999995</v>
      </c>
      <c r="G18" s="10">
        <f t="shared" ca="1" si="0"/>
        <v>2.0765929571946322</v>
      </c>
      <c r="H18" s="10">
        <f t="shared" ca="1" si="1"/>
        <v>0.96814626750761212</v>
      </c>
      <c r="I18" s="10">
        <f t="shared" ca="1" si="8"/>
        <v>2.4264346268588257</v>
      </c>
      <c r="K18" s="5" t="str">
        <f t="shared" ca="1" si="2"/>
        <v>Nelson Marlborough</v>
      </c>
      <c r="L18" s="5">
        <f t="shared" ca="1" si="3"/>
        <v>17015</v>
      </c>
      <c r="M18" s="5">
        <f t="shared" ca="1" si="4"/>
        <v>35333.229166666664</v>
      </c>
      <c r="N18" s="10">
        <f t="shared" ca="1" si="5"/>
        <v>2.0765929571946322</v>
      </c>
      <c r="O18" s="10">
        <f t="shared" ca="1" si="6"/>
        <v>2.4264346268588257</v>
      </c>
      <c r="P18" s="10">
        <f t="shared" ca="1" si="7"/>
        <v>2.5062686375948333</v>
      </c>
    </row>
    <row r="19" spans="2:16" x14ac:dyDescent="0.2">
      <c r="B19" s="5" t="str">
        <f ca="1">OFFSET(Data!C12, $C$3, 0)</f>
        <v>Northland</v>
      </c>
      <c r="C19" s="5">
        <f ca="1">OFFSET(Data!F12, $C$3, 0)</f>
        <v>24126</v>
      </c>
      <c r="D19" s="5">
        <f ca="1">OFFSET(Data!D12, $C$3, 0)</f>
        <v>1415075.5</v>
      </c>
      <c r="E19" s="5">
        <f ca="1">OFFSET(Data!E12, $C$3, 0)</f>
        <v>1341002.5495</v>
      </c>
      <c r="G19" s="10">
        <f t="shared" ca="1" si="0"/>
        <v>2.4438978349774794</v>
      </c>
      <c r="H19" s="10">
        <f t="shared" ca="1" si="1"/>
        <v>1.0552369945363778</v>
      </c>
      <c r="I19" s="10">
        <f t="shared" ca="1" si="8"/>
        <v>2.6447073846363538</v>
      </c>
      <c r="K19" s="5" t="str">
        <f t="shared" ca="1" si="2"/>
        <v>Northland</v>
      </c>
      <c r="L19" s="5">
        <f t="shared" ca="1" si="3"/>
        <v>24126</v>
      </c>
      <c r="M19" s="5">
        <f t="shared" ca="1" si="4"/>
        <v>58961.479166666664</v>
      </c>
      <c r="N19" s="10">
        <f t="shared" ca="1" si="5"/>
        <v>2.4438978349774794</v>
      </c>
      <c r="O19" s="10">
        <f t="shared" ca="1" si="6"/>
        <v>2.6447073846363538</v>
      </c>
      <c r="P19" s="10">
        <f t="shared" ca="1" si="7"/>
        <v>2.5062686375948333</v>
      </c>
    </row>
    <row r="20" spans="2:16" x14ac:dyDescent="0.2">
      <c r="B20" s="5" t="str">
        <f ca="1">OFFSET(Data!C13, $C$3, 0)</f>
        <v>South Canterbury</v>
      </c>
      <c r="C20" s="5">
        <f ca="1">OFFSET(Data!F13, $C$3, 0)</f>
        <v>8095</v>
      </c>
      <c r="D20" s="5">
        <f ca="1">OFFSET(Data!D13, $C$3, 0)</f>
        <v>535607.5</v>
      </c>
      <c r="E20" s="5">
        <f ca="1">OFFSET(Data!E13, $C$3, 0)</f>
        <v>479433.71782000002</v>
      </c>
      <c r="G20" s="10">
        <f t="shared" ca="1" si="0"/>
        <v>2.7568843936586371</v>
      </c>
      <c r="H20" s="10">
        <f t="shared" ca="1" si="1"/>
        <v>1.1171669411059029</v>
      </c>
      <c r="I20" s="10">
        <f t="shared" ca="1" si="8"/>
        <v>2.7999204674514782</v>
      </c>
      <c r="K20" s="5" t="str">
        <f t="shared" ca="1" si="2"/>
        <v>South Canterbury</v>
      </c>
      <c r="L20" s="5">
        <f t="shared" ca="1" si="3"/>
        <v>8095</v>
      </c>
      <c r="M20" s="5">
        <f t="shared" ca="1" si="4"/>
        <v>22316.979166666668</v>
      </c>
      <c r="N20" s="10">
        <f t="shared" ca="1" si="5"/>
        <v>2.7568843936586371</v>
      </c>
      <c r="O20" s="10">
        <f t="shared" ca="1" si="6"/>
        <v>2.7999204674514782</v>
      </c>
      <c r="P20" s="10">
        <f t="shared" ca="1" si="7"/>
        <v>2.5062686375948333</v>
      </c>
    </row>
    <row r="21" spans="2:16" x14ac:dyDescent="0.2">
      <c r="B21" s="5" t="str">
        <f ca="1">OFFSET(Data!C14, $C$3, 0)</f>
        <v>Southern</v>
      </c>
      <c r="C21" s="5">
        <f ca="1">OFFSET(Data!F14, $C$3, 0)</f>
        <v>37358</v>
      </c>
      <c r="D21" s="5">
        <f ca="1">OFFSET(Data!D14, $C$3, 0)</f>
        <v>2213366.5</v>
      </c>
      <c r="E21" s="5">
        <f ca="1">OFFSET(Data!E14, $C$3, 0)</f>
        <v>2356588.9531999999</v>
      </c>
      <c r="G21" s="10">
        <f t="shared" ca="1" si="0"/>
        <v>2.4686440432214432</v>
      </c>
      <c r="H21" s="10">
        <f t="shared" ca="1" si="1"/>
        <v>0.93922467768275042</v>
      </c>
      <c r="I21" s="10">
        <f t="shared" ca="1" si="8"/>
        <v>2.3539493533313931</v>
      </c>
      <c r="K21" s="5" t="str">
        <f t="shared" ca="1" si="2"/>
        <v>Southern</v>
      </c>
      <c r="L21" s="5">
        <f t="shared" ca="1" si="3"/>
        <v>37358</v>
      </c>
      <c r="M21" s="5">
        <f t="shared" ca="1" si="4"/>
        <v>92223.604166666672</v>
      </c>
      <c r="N21" s="10">
        <f t="shared" ca="1" si="5"/>
        <v>2.4686440432214432</v>
      </c>
      <c r="O21" s="10">
        <f t="shared" ca="1" si="6"/>
        <v>2.3539493533313931</v>
      </c>
      <c r="P21" s="10">
        <f t="shared" ca="1" si="7"/>
        <v>2.5062686375948333</v>
      </c>
    </row>
    <row r="22" spans="2:16" x14ac:dyDescent="0.2">
      <c r="B22" s="5" t="str">
        <f ca="1">OFFSET(Data!C15, $C$3, 0)</f>
        <v>Tairawhiti</v>
      </c>
      <c r="C22" s="5">
        <f ca="1">OFFSET(Data!F15, $C$3, 0)</f>
        <v>6515</v>
      </c>
      <c r="D22" s="5">
        <f ca="1">OFFSET(Data!D15, $C$3, 0)</f>
        <v>383682.5</v>
      </c>
      <c r="E22" s="5">
        <f ca="1">OFFSET(Data!E15, $C$3, 0)</f>
        <v>389230.69193999999</v>
      </c>
      <c r="G22" s="10">
        <f t="shared" ca="1" si="0"/>
        <v>2.4538404962906113</v>
      </c>
      <c r="H22" s="10">
        <f t="shared" ca="1" si="1"/>
        <v>0.98574574910229529</v>
      </c>
      <c r="I22" s="10">
        <f t="shared" ca="1" si="8"/>
        <v>2.4705436556175076</v>
      </c>
      <c r="K22" s="5" t="str">
        <f t="shared" ca="1" si="2"/>
        <v>Tairawhiti</v>
      </c>
      <c r="L22" s="5">
        <f t="shared" ca="1" si="3"/>
        <v>6515</v>
      </c>
      <c r="M22" s="5">
        <f t="shared" ca="1" si="4"/>
        <v>15986.770833333334</v>
      </c>
      <c r="N22" s="10">
        <f t="shared" ca="1" si="5"/>
        <v>2.4538404962906113</v>
      </c>
      <c r="O22" s="10">
        <f t="shared" ca="1" si="6"/>
        <v>2.4705436556175076</v>
      </c>
      <c r="P22" s="10">
        <f t="shared" ca="1" si="7"/>
        <v>2.5062686375948333</v>
      </c>
    </row>
    <row r="23" spans="2:16" x14ac:dyDescent="0.2">
      <c r="B23" s="5" t="str">
        <f ca="1">OFFSET(Data!C16, $C$3, 0)</f>
        <v>Taranaki</v>
      </c>
      <c r="C23" s="5">
        <f ca="1">OFFSET(Data!F16, $C$3, 0)</f>
        <v>18371</v>
      </c>
      <c r="D23" s="5">
        <f ca="1">OFFSET(Data!D16, $C$3, 0)</f>
        <v>1033076.5</v>
      </c>
      <c r="E23" s="5">
        <f ca="1">OFFSET(Data!E16, $C$3, 0)</f>
        <v>940495.75502000004</v>
      </c>
      <c r="G23" s="10">
        <f t="shared" ca="1" si="0"/>
        <v>2.3430871572950118</v>
      </c>
      <c r="H23" s="10">
        <f t="shared" ca="1" si="1"/>
        <v>1.0984382380099431</v>
      </c>
      <c r="I23" s="10">
        <f t="shared" ca="1" si="8"/>
        <v>2.7529813062592488</v>
      </c>
      <c r="K23" s="5" t="str">
        <f t="shared" ca="1" si="2"/>
        <v>Taranaki</v>
      </c>
      <c r="L23" s="5">
        <f t="shared" ca="1" si="3"/>
        <v>18371</v>
      </c>
      <c r="M23" s="5">
        <f t="shared" ca="1" si="4"/>
        <v>43044.854166666664</v>
      </c>
      <c r="N23" s="10">
        <f t="shared" ca="1" si="5"/>
        <v>2.3430871572950118</v>
      </c>
      <c r="O23" s="10">
        <f t="shared" ca="1" si="6"/>
        <v>2.7529813062592488</v>
      </c>
      <c r="P23" s="10">
        <f t="shared" ca="1" si="7"/>
        <v>2.5062686375948333</v>
      </c>
    </row>
    <row r="24" spans="2:16" x14ac:dyDescent="0.2">
      <c r="B24" s="5" t="str">
        <f ca="1">OFFSET(Data!C17, $C$3, 0)</f>
        <v>Waikato</v>
      </c>
      <c r="C24" s="5">
        <f ca="1">OFFSET(Data!F17, $C$3, 0)</f>
        <v>62658</v>
      </c>
      <c r="D24" s="5">
        <f ca="1">OFFSET(Data!D17, $C$3, 0)</f>
        <v>3927942.5</v>
      </c>
      <c r="E24" s="5">
        <f ca="1">OFFSET(Data!E17, $C$3, 0)</f>
        <v>4056444.9005999998</v>
      </c>
      <c r="G24" s="10">
        <f t="shared" ca="1" si="0"/>
        <v>2.612025133795099</v>
      </c>
      <c r="H24" s="10">
        <f t="shared" ca="1" si="1"/>
        <v>0.96832142337715654</v>
      </c>
      <c r="I24" s="10">
        <f t="shared" ca="1" si="8"/>
        <v>2.4268736145213556</v>
      </c>
      <c r="K24" s="5" t="str">
        <f t="shared" ca="1" si="2"/>
        <v>Waikato</v>
      </c>
      <c r="L24" s="5">
        <f t="shared" ca="1" si="3"/>
        <v>62658</v>
      </c>
      <c r="M24" s="5">
        <f t="shared" ca="1" si="4"/>
        <v>163664.27083333334</v>
      </c>
      <c r="N24" s="10">
        <f t="shared" ca="1" si="5"/>
        <v>2.612025133795099</v>
      </c>
      <c r="O24" s="10">
        <f t="shared" ca="1" si="6"/>
        <v>2.4268736145213556</v>
      </c>
      <c r="P24" s="10">
        <f t="shared" ca="1" si="7"/>
        <v>2.5062686375948333</v>
      </c>
    </row>
    <row r="25" spans="2:16" x14ac:dyDescent="0.2">
      <c r="B25" s="5" t="str">
        <f ca="1">OFFSET(Data!C18, $C$3, 0)</f>
        <v>Wairarapa</v>
      </c>
      <c r="C25" s="5">
        <f ca="1">OFFSET(Data!F18, $C$3, 0)</f>
        <v>5055</v>
      </c>
      <c r="D25" s="5">
        <f ca="1">OFFSET(Data!D18, $C$3, 0)</f>
        <v>286052</v>
      </c>
      <c r="E25" s="5">
        <f ca="1">OFFSET(Data!E18, $C$3, 0)</f>
        <v>266438.23632999999</v>
      </c>
      <c r="G25" s="10">
        <f t="shared" ca="1" si="0"/>
        <v>2.3578305308275636</v>
      </c>
      <c r="H25" s="10">
        <f t="shared" ca="1" si="1"/>
        <v>1.0736146731046035</v>
      </c>
      <c r="I25" s="10">
        <f t="shared" ca="1" si="8"/>
        <v>2.6907667840636962</v>
      </c>
      <c r="K25" s="5" t="str">
        <f t="shared" ca="1" si="2"/>
        <v>Wairarapa</v>
      </c>
      <c r="L25" s="5">
        <f t="shared" ca="1" si="3"/>
        <v>5055</v>
      </c>
      <c r="M25" s="5">
        <f t="shared" ca="1" si="4"/>
        <v>11918.833333333334</v>
      </c>
      <c r="N25" s="10">
        <f t="shared" ca="1" si="5"/>
        <v>2.3578305308275636</v>
      </c>
      <c r="O25" s="10">
        <f t="shared" ca="1" si="6"/>
        <v>2.6907667840636962</v>
      </c>
      <c r="P25" s="10">
        <f t="shared" ca="1" si="7"/>
        <v>2.5062686375948333</v>
      </c>
    </row>
    <row r="26" spans="2:16" x14ac:dyDescent="0.2">
      <c r="B26" s="5" t="str">
        <f ca="1">OFFSET(Data!C19, $C$3, 0)</f>
        <v>Waitemata</v>
      </c>
      <c r="C26" s="5">
        <f ca="1">OFFSET(Data!F19, $C$3, 0)</f>
        <v>68146</v>
      </c>
      <c r="D26" s="5">
        <f ca="1">OFFSET(Data!D19, $C$3, 0)</f>
        <v>4170745.5</v>
      </c>
      <c r="E26" s="5">
        <f ca="1">OFFSET(Data!E19, $C$3, 0)</f>
        <v>3830930.7530999999</v>
      </c>
      <c r="G26" s="10">
        <f t="shared" ca="1" si="0"/>
        <v>2.5501285842162416</v>
      </c>
      <c r="H26" s="10">
        <f t="shared" ca="1" si="1"/>
        <v>1.0887029207262546</v>
      </c>
      <c r="I26" s="10">
        <f t="shared" ca="1" si="8"/>
        <v>2.7285819858741056</v>
      </c>
      <c r="K26" s="5" t="str">
        <f t="shared" ca="1" si="2"/>
        <v>Waitemata</v>
      </c>
      <c r="L26" s="5">
        <f t="shared" ca="1" si="3"/>
        <v>68146</v>
      </c>
      <c r="M26" s="5">
        <f t="shared" ca="1" si="4"/>
        <v>173781.0625</v>
      </c>
      <c r="N26" s="10">
        <f t="shared" ca="1" si="5"/>
        <v>2.5501285842162416</v>
      </c>
      <c r="O26" s="10">
        <f t="shared" ca="1" si="6"/>
        <v>2.7285819858741056</v>
      </c>
      <c r="P26" s="10">
        <f t="shared" ca="1" si="7"/>
        <v>2.5062686375948333</v>
      </c>
    </row>
    <row r="27" spans="2:16" x14ac:dyDescent="0.2">
      <c r="B27" s="5" t="str">
        <f ca="1">OFFSET(Data!C20, $C$3, 0)</f>
        <v>West Coast</v>
      </c>
      <c r="C27" s="5">
        <f ca="1">OFFSET(Data!F20, $C$3, 0)</f>
        <v>3573</v>
      </c>
      <c r="D27" s="5">
        <f ca="1">OFFSET(Data!D20, $C$3, 0)</f>
        <v>163353.5</v>
      </c>
      <c r="E27" s="5">
        <f ca="1">OFFSET(Data!E20, $C$3, 0)</f>
        <v>193147.90904</v>
      </c>
      <c r="G27" s="10">
        <f t="shared" ca="1" si="0"/>
        <v>1.9049526541655004</v>
      </c>
      <c r="H27" s="10">
        <f t="shared" ca="1" si="1"/>
        <v>0.84574304123670463</v>
      </c>
      <c r="I27" s="10">
        <f t="shared" ca="1" si="8"/>
        <v>2.1196592597156263</v>
      </c>
      <c r="K27" s="5" t="str">
        <f t="shared" ca="1" si="2"/>
        <v>West Coast</v>
      </c>
      <c r="L27" s="5">
        <f t="shared" ca="1" si="3"/>
        <v>3573</v>
      </c>
      <c r="M27" s="5">
        <f t="shared" ca="1" si="4"/>
        <v>6806.395833333333</v>
      </c>
      <c r="N27" s="10">
        <f t="shared" ca="1" si="5"/>
        <v>1.9049526541655004</v>
      </c>
      <c r="O27" s="10">
        <f t="shared" ca="1" si="6"/>
        <v>2.1196592597156263</v>
      </c>
      <c r="P27" s="10">
        <f t="shared" ca="1" si="7"/>
        <v>2.5062686375948333</v>
      </c>
    </row>
    <row r="28" spans="2:16" x14ac:dyDescent="0.2">
      <c r="B28" s="5" t="str">
        <f ca="1">OFFSET(Data!C21, $C$3, 0)</f>
        <v>Whanganui</v>
      </c>
      <c r="C28" s="5">
        <f ca="1">OFFSET(Data!F21, $C$3, 0)</f>
        <v>10619</v>
      </c>
      <c r="D28" s="5">
        <f ca="1">OFFSET(Data!D21, $C$3, 0)</f>
        <v>468474</v>
      </c>
      <c r="E28" s="5">
        <f ca="1">OFFSET(Data!E21, $C$3, 0)</f>
        <v>509935.99745999998</v>
      </c>
      <c r="G28" s="10">
        <f t="shared" ca="1" si="0"/>
        <v>1.8381909784348809</v>
      </c>
      <c r="H28" s="10">
        <f t="shared" ca="1" si="1"/>
        <v>0.91869176197302616</v>
      </c>
      <c r="I28" s="10">
        <f t="shared" ca="1" si="8"/>
        <v>2.3024883506497327</v>
      </c>
      <c r="K28" s="5" t="str">
        <f t="shared" ca="1" si="2"/>
        <v>Whanganui</v>
      </c>
      <c r="L28" s="5">
        <f t="shared" ca="1" si="3"/>
        <v>10619</v>
      </c>
      <c r="M28" s="5">
        <f t="shared" ca="1" si="4"/>
        <v>19519.75</v>
      </c>
      <c r="N28" s="10">
        <f t="shared" ca="1" si="5"/>
        <v>1.8381909784348809</v>
      </c>
      <c r="O28" s="10">
        <f t="shared" ca="1" si="6"/>
        <v>2.3024883506497327</v>
      </c>
      <c r="P28" s="10">
        <f t="shared" ca="1" si="7"/>
        <v>2.5062686375948333</v>
      </c>
    </row>
    <row r="29" spans="2:16" x14ac:dyDescent="0.2">
      <c r="H29" s="10"/>
      <c r="I29" s="10"/>
      <c r="K29" s="5"/>
      <c r="L29" s="5"/>
      <c r="M29" s="5"/>
      <c r="N29" s="6"/>
      <c r="O29" s="6"/>
    </row>
    <row r="30" spans="2:16" x14ac:dyDescent="0.2">
      <c r="C30" s="5">
        <f ca="1">SUM(C9:C28)</f>
        <v>621839</v>
      </c>
      <c r="D30" s="5">
        <f ca="1">SUM(D9:D28)</f>
        <v>37403894</v>
      </c>
      <c r="E30" s="5">
        <f ca="1">SUM(E9:E28)</f>
        <v>37403893.999999993</v>
      </c>
      <c r="G30" s="10">
        <f t="shared" ca="1" si="0"/>
        <v>2.5062686375948329</v>
      </c>
      <c r="H30" s="10">
        <f t="shared" ca="1" si="1"/>
        <v>1.0000000000000002</v>
      </c>
      <c r="I30" s="10">
        <f t="shared" ca="1" si="8"/>
        <v>2.5062686375948333</v>
      </c>
      <c r="K30" s="5" t="s">
        <v>0</v>
      </c>
      <c r="L30" s="5">
        <f ca="1">SUM(L9:L28)</f>
        <v>621839</v>
      </c>
      <c r="M30" s="5">
        <f ca="1">SUM(M9:M28)</f>
        <v>1558495.583333333</v>
      </c>
      <c r="N30" s="10">
        <f t="shared" ca="1" si="5"/>
        <v>2.5062686375948329</v>
      </c>
      <c r="O30" s="10">
        <f t="shared" ca="1" si="6"/>
        <v>2.5062686375948333</v>
      </c>
    </row>
    <row r="33" spans="5:5" x14ac:dyDescent="0.2">
      <c r="E33" s="11"/>
    </row>
    <row r="35" spans="5:5" x14ac:dyDescent="0.2">
      <c r="E35" s="11"/>
    </row>
  </sheetData>
  <mergeCells count="3">
    <mergeCell ref="C7:E7"/>
    <mergeCell ref="G7:I7"/>
    <mergeCell ref="K7: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0" tint="-0.249977111117893"/>
  </sheetPr>
  <dimension ref="A1:C9"/>
  <sheetViews>
    <sheetView workbookViewId="0"/>
  </sheetViews>
  <sheetFormatPr defaultColWidth="10" defaultRowHeight="12.75" x14ac:dyDescent="0.2"/>
  <cols>
    <col min="1" max="1" width="2.85546875" customWidth="1"/>
    <col min="2" max="2" width="20" customWidth="1"/>
    <col min="4" max="4" width="10" customWidth="1"/>
  </cols>
  <sheetData>
    <row r="1" spans="1:3" x14ac:dyDescent="0.2">
      <c r="A1" s="1"/>
      <c r="B1" s="1"/>
      <c r="C1" s="1"/>
    </row>
    <row r="2" spans="1:3" x14ac:dyDescent="0.2">
      <c r="A2" s="1"/>
      <c r="B2" s="1" t="s">
        <v>12</v>
      </c>
      <c r="C2" s="1"/>
    </row>
    <row r="3" spans="1:3" x14ac:dyDescent="0.2">
      <c r="A3" s="1"/>
      <c r="B3" s="1" t="s">
        <v>13</v>
      </c>
      <c r="C3" s="1"/>
    </row>
    <row r="4" spans="1:3" x14ac:dyDescent="0.2">
      <c r="A4" s="1"/>
      <c r="B4" s="1"/>
      <c r="C4" s="1"/>
    </row>
    <row r="5" spans="1:3" x14ac:dyDescent="0.2">
      <c r="A5" s="1"/>
      <c r="B5" s="2" t="s">
        <v>1</v>
      </c>
      <c r="C5" s="1" t="s">
        <v>12</v>
      </c>
    </row>
    <row r="6" spans="1:3" x14ac:dyDescent="0.2">
      <c r="A6" s="1"/>
      <c r="B6" s="1"/>
      <c r="C6" s="1"/>
    </row>
    <row r="7" spans="1:3" x14ac:dyDescent="0.2">
      <c r="A7" s="1"/>
      <c r="B7" s="1"/>
      <c r="C7" s="1"/>
    </row>
    <row r="8" spans="1:3" x14ac:dyDescent="0.2">
      <c r="A8" s="1"/>
      <c r="B8" s="1"/>
      <c r="C8" s="1"/>
    </row>
    <row r="9" spans="1:3" x14ac:dyDescent="0.2">
      <c r="A9" s="1"/>
      <c r="B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 by DHB</vt:lpstr>
      <vt:lpstr>Technical Description</vt:lpstr>
      <vt:lpstr>Data</vt:lpstr>
      <vt:lpstr>Standardisation</vt:lpstr>
      <vt:lpstr>User Interaction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 Smith</dc:creator>
  <cp:lastModifiedBy>Dean Manson</cp:lastModifiedBy>
  <dcterms:created xsi:type="dcterms:W3CDTF">2013-06-18T03:48:33Z</dcterms:created>
  <dcterms:modified xsi:type="dcterms:W3CDTF">2019-12-01T21:31:02Z</dcterms:modified>
</cp:coreProperties>
</file>