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mohgovtnz.sharepoint.com/sites/moh-ecm-FinMgt/RepAna/Other Reporting/"/>
    </mc:Choice>
  </mc:AlternateContent>
  <xr:revisionPtr revIDLastSave="0" documentId="8_{882FF4B7-C011-41CA-9857-5967878D0F7C}" xr6:coauthVersionLast="47" xr6:coauthVersionMax="47" xr10:uidLastSave="{00000000-0000-0000-0000-000000000000}"/>
  <bookViews>
    <workbookView xWindow="-108" yWindow="-108" windowWidth="23256" windowHeight="12720" firstSheet="1"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expenses'!$A$1:$E$33</definedName>
    <definedName name="_xlnm.Print_Area" localSheetId="5">'Gifts and benefits'!$A$1:$F$37</definedName>
    <definedName name="_xlnm.Print_Area" localSheetId="0">'Guidance for agencies'!$A$1:$A$49</definedName>
    <definedName name="_xlnm.Print_Area" localSheetId="3">Hospitality!$A$1:$E$32</definedName>
    <definedName name="_xlnm.Print_Area" localSheetId="1">'Summary and sign-off'!$A$1:$F$23</definedName>
    <definedName name="_xlnm.Print_Area" localSheetId="2">Travel!$A$1:$E$56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1" l="1"/>
  <c r="B40" i="1"/>
  <c r="B17" i="1"/>
  <c r="D26" i="4" l="1"/>
  <c r="C27" i="3"/>
  <c r="C25" i="2"/>
  <c r="C45" i="1"/>
  <c r="C17" i="1"/>
  <c r="B6" i="13" l="1"/>
  <c r="E60" i="13"/>
  <c r="C60" i="13"/>
  <c r="C28" i="4"/>
  <c r="C27" i="4"/>
  <c r="B60" i="13" l="1"/>
  <c r="B59" i="13"/>
  <c r="D59" i="13"/>
  <c r="B58" i="13"/>
  <c r="D58" i="13"/>
  <c r="B57" i="13"/>
  <c r="D55" i="13"/>
  <c r="B55" i="13"/>
  <c r="B2" i="4"/>
  <c r="B3" i="4"/>
  <c r="B2" i="3"/>
  <c r="B3" i="3"/>
  <c r="B2" i="2"/>
  <c r="B3" i="2"/>
  <c r="B2" i="1"/>
  <c r="B3" i="1"/>
  <c r="F58" i="13" l="1"/>
  <c r="D25" i="2" s="1"/>
  <c r="F60" i="13"/>
  <c r="E26" i="4" s="1"/>
  <c r="F59" i="13"/>
  <c r="D27" i="3" s="1"/>
  <c r="F55" i="13"/>
  <c r="D17" i="1" s="1"/>
  <c r="D56" i="13" s="1"/>
  <c r="C13" i="13"/>
  <c r="C12" i="13"/>
  <c r="C11" i="13"/>
  <c r="C16" i="13" l="1"/>
  <c r="C17" i="13"/>
  <c r="B5" i="4" l="1"/>
  <c r="B4" i="4"/>
  <c r="B5" i="3"/>
  <c r="B4" i="3"/>
  <c r="B5" i="2"/>
  <c r="B4" i="2"/>
  <c r="B5" i="1"/>
  <c r="B4" i="1"/>
  <c r="C15" i="13" l="1"/>
  <c r="F12" i="13" l="1"/>
  <c r="C26" i="4"/>
  <c r="F11" i="13" s="1"/>
  <c r="F13" i="13" l="1"/>
  <c r="B17" i="13"/>
  <c r="B15" i="13" l="1"/>
  <c r="C40" i="1"/>
  <c r="B56" i="13"/>
  <c r="F56" i="13" s="1"/>
  <c r="D40" i="1" s="1"/>
  <c r="D57" i="13" s="1"/>
  <c r="F57" i="13" s="1"/>
  <c r="D45" i="1" s="1"/>
  <c r="B16" i="13"/>
  <c r="B27" i="3"/>
  <c r="B13" i="13" s="1"/>
  <c r="B25" i="2"/>
  <c r="B12" i="13" s="1"/>
  <c r="B11"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tc={B11FC5EE-11EC-4779-9312-94F4C00AB593}</author>
  </authors>
  <commentList>
    <comment ref="A10" authorId="0" shapeId="0" xr:uid="{B11FC5EE-11EC-4779-9312-94F4C00AB593}">
      <text>
        <t xml:space="preserve">[Threaded comment]
Your version of Excel allows you to read this threaded comment; however, any edits to it will get removed if the file is opened in a newer version of Excel. Learn more: https://go.microsoft.com/fwlink/?linkid=870924
Comment:
Insert additional rows as needed:
- 'right click' on a row number (left of screen)
- select 'Insert' (this will insert a row above it)
</t>
      </text>
    </comment>
  </commentList>
</comments>
</file>

<file path=xl/sharedStrings.xml><?xml version="1.0" encoding="utf-8"?>
<sst xmlns="http://schemas.openxmlformats.org/spreadsheetml/2006/main" count="349" uniqueCount="232">
  <si>
    <t>Secretary and Chief Executive Expense Disclosures: A Guide for Agency Staff</t>
  </si>
  <si>
    <t>Please refer to the link below for guidance in helping you to complete the workbook</t>
  </si>
  <si>
    <t>https://www.publicservice.govt.nz/assets/DirectoryFile/Chief-executive-gifts-benefits-and-expenses-disclosures-A-guide-for-agency-staff.pdf</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</si>
  <si>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</si>
  <si>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</si>
  <si>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</si>
  <si>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</si>
  <si>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</si>
  <si>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</si>
  <si>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</si>
  <si>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</si>
  <si>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</si>
  <si>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</si>
  <si>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</si>
  <si>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</si>
  <si>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</si>
  <si>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</si>
  <si>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</si>
  <si>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</si>
  <si>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</si>
  <si>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</si>
  <si>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</si>
  <si>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</si>
  <si>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</si>
  <si>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</si>
  <si>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</si>
  <si>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</si>
  <si>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</si>
  <si>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</si>
  <si>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</si>
  <si>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</si>
  <si>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</si>
  <si>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</si>
  <si>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</si>
  <si>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</si>
  <si>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Please complete this Excel workbook for your Chief Executive's gifts, benefits and expenses.</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</si>
  <si>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</si>
  <si>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</si>
  <si>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</si>
  <si>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</si>
  <si>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</si>
  <si>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</si>
  <si>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</si>
  <si>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</si>
  <si>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</si>
  <si>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</si>
  <si>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</si>
  <si>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</si>
  <si>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</si>
  <si>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Secretary or Chief Executive Expenses, Gifts and Benefits Disclosure - summary &amp; sign-off*</t>
  </si>
  <si>
    <t>Organisation Name*</t>
  </si>
  <si>
    <t>Ministry of Health</t>
  </si>
  <si>
    <t>Secretary or Chief Executive**</t>
  </si>
  <si>
    <t>Audery Sonerson</t>
  </si>
  <si>
    <t>Disclosure period start***</t>
  </si>
  <si>
    <t>Disclosure period end***</t>
  </si>
  <si>
    <t>1 July - 31 December 2025</t>
  </si>
  <si>
    <t>Agency totals check</t>
  </si>
  <si>
    <t>Secretary or Chief Executive approval****</t>
  </si>
  <si>
    <t>This disclosure has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</si>
  <si>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</si>
  <si>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</si>
  <si>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</si>
  <si>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</si>
  <si>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</si>
  <si>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</si>
  <si>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</si>
  <si>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</si>
  <si>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</si>
  <si>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</si>
  <si>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</si>
  <si>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</si>
  <si>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</si>
  <si>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</si>
  <si>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</si>
  <si>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</si>
  <si>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</si>
  <si>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</si>
  <si>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</si>
  <si>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</si>
  <si>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</si>
  <si>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</si>
  <si>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</si>
  <si>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</si>
  <si>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</si>
  <si>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</si>
  <si>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</si>
  <si>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</si>
  <si>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</si>
  <si>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</si>
  <si>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</si>
  <si>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</si>
  <si>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</si>
  <si>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</si>
  <si>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</si>
  <si>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</si>
  <si>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</si>
  <si>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</si>
  <si>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</si>
  <si>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</si>
  <si>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</si>
  <si>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</si>
  <si>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</si>
  <si>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</si>
  <si>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</si>
  <si>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</si>
  <si>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</si>
  <si>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</si>
  <si>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</si>
  <si>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</si>
  <si>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</si>
  <si>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</si>
  <si>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</si>
  <si>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</si>
  <si>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</si>
  <si>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</si>
  <si>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</si>
  <si>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</si>
  <si>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</si>
  <si>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</si>
  <si>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</si>
  <si>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</si>
  <si>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</si>
  <si>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</si>
  <si>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</si>
  <si>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Development course - (6/11/2025 - 08/11/2025)</t>
  </si>
  <si>
    <t>Hotel including incidentals and fees</t>
  </si>
  <si>
    <t>Melbourne</t>
  </si>
  <si>
    <t>Wellington - Melbourne</t>
  </si>
  <si>
    <t>Taxi</t>
  </si>
  <si>
    <t>Wellington</t>
  </si>
  <si>
    <t>Meal</t>
  </si>
  <si>
    <t>Development course (Wellington Airport  - Karori Area)</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</si>
  <si>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</si>
  <si>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</si>
  <si>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</si>
  <si>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GPNZ Conference opening speaker</t>
  </si>
  <si>
    <t>Wellington - Christchurch</t>
  </si>
  <si>
    <t>Christchurch</t>
  </si>
  <si>
    <t>Parking at Wgtn airport DG in CHCH at GPNZ Member forum and other meetings</t>
  </si>
  <si>
    <t>Parking</t>
  </si>
  <si>
    <t>Auckland</t>
  </si>
  <si>
    <t>Bus</t>
  </si>
  <si>
    <t>Roadshow with Minister Doocey  (6/08/2025 - 07/08/2025)</t>
  </si>
  <si>
    <t>Wellington - Kaitaia</t>
  </si>
  <si>
    <t>Auckland Office visit and other meetings</t>
  </si>
  <si>
    <t>Wellington - Auckland</t>
  </si>
  <si>
    <t>Hamilton</t>
  </si>
  <si>
    <t>Opening IMMS Conference in Hamilton (03/09/2025 - 04/09/2025)</t>
  </si>
  <si>
    <t>Wellington - Hamilton</t>
  </si>
  <si>
    <t>Speaker NZPSHA Conference and meetings (17/09/2025 - 18/09/2025)</t>
  </si>
  <si>
    <t>Breakfast In Auckland (Presenting At Nzpsha Conf)</t>
  </si>
  <si>
    <t>Meeting with Board Elect Te Manawa o Te Ika</t>
  </si>
  <si>
    <t>Wellington - Tauranga</t>
  </si>
  <si>
    <t>Waikato Medical School ground breaking with Ministers and Prime Minister (4/12/2025 - 05/12/2025)</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</si>
  <si>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</si>
  <si>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</si>
  <si>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</si>
  <si>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</si>
  <si>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</si>
  <si>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</si>
  <si>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</si>
  <si>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</si>
  <si>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</si>
  <si>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</si>
  <si>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</si>
  <si>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</si>
  <si>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</si>
  <si>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</si>
  <si>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</si>
  <si>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</si>
  <si>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</si>
  <si>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</si>
  <si>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</si>
  <si>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</si>
  <si>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</si>
  <si>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</si>
  <si>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</si>
  <si>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</si>
  <si>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</si>
  <si>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</si>
  <si>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</si>
  <si>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Executive Learning Group Membership</t>
  </si>
  <si>
    <t>Training</t>
  </si>
  <si>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</si>
  <si>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</si>
  <si>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</si>
  <si>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</si>
  <si>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</si>
  <si>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</si>
  <si>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</si>
  <si>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</si>
  <si>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</si>
  <si>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</si>
  <si>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</si>
  <si>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Cocktail Event with Staffing Industry Leaders</t>
  </si>
  <si>
    <t>RCSA (Recruitment, Consulting &amp; Staffing Assn)</t>
  </si>
  <si>
    <t>Gala Dinner celebrating Building Nations, Infrastructure NZ</t>
  </si>
  <si>
    <t>BNZ</t>
  </si>
  <si>
    <t>Harkness Fellowships Centenary Celebration (Canapes and dinner)</t>
  </si>
  <si>
    <t>The Commonwealth Fund and the Harkness Fellowships Trust (NZ).</t>
  </si>
  <si>
    <t>Papua New Guinea's 50th Independence Anniversary Celebration</t>
  </si>
  <si>
    <t>PNG High Commission</t>
  </si>
  <si>
    <t>Mini gift pack soap, bath tonic, lip balm (Sweetscape)</t>
  </si>
  <si>
    <t>Royal Australasian College of Surgeons (for speaking at conf)</t>
  </si>
  <si>
    <t>Google NZ Cocktail Function &amp; Dinner at Parliament</t>
  </si>
  <si>
    <t xml:space="preserve">Prime Minister </t>
  </si>
  <si>
    <t>Air NZ Parliamentary Reception</t>
  </si>
  <si>
    <t>Air NZ</t>
  </si>
  <si>
    <t xml:space="preserve">End of Year event </t>
  </si>
  <si>
    <t>Martin Jenkins</t>
  </si>
  <si>
    <t>Leading into 2026 - Future of Wellington Business</t>
  </si>
  <si>
    <t>PwC</t>
  </si>
  <si>
    <t>Roundtable discussion with Lord Victor Adebowale with lunch provided</t>
  </si>
  <si>
    <t>Wise Group</t>
  </si>
  <si>
    <t>Bold Steps Conf - offer of accommodation in Auckland</t>
  </si>
  <si>
    <t>Tandem travel</t>
  </si>
  <si>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</si>
  <si>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</si>
  <si>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</si>
  <si>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</si>
  <si>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</si>
  <si>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</si>
  <si>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Taxi To Airport Trip To Melbourne Development course</t>
  </si>
  <si>
    <t>Dinner In Melbourne Development course</t>
  </si>
  <si>
    <t>Taxi into Auckland  for office visit and other meetings</t>
  </si>
  <si>
    <t>Taxi from Hamilton Airport to Central Opening IMMS Conference in Hamilton</t>
  </si>
  <si>
    <t>Taxi to Hamilton Airport Opening IMMS Conference in Hamilton</t>
  </si>
  <si>
    <t>Taxi From Hotel To Auckland Airport (Presenting At Nzpsha Conf)</t>
  </si>
  <si>
    <t>Bus From Auckland Airport To Hotel Roadshow with Minister Doocey</t>
  </si>
  <si>
    <t xml:space="preserve">Taxi From Christchurch Airport To Te Pae Conv Centre for GPNZ Conference </t>
  </si>
  <si>
    <t>Flights including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</si>
</sst>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Red]\(&quot;$&quot;#,##0.00\)"/>
    <numFmt numFmtId="165" formatCode="_(&quot;$&quot;* #,##0.00_);_(&quot;$&quot;* \(#,##0.00\);_(&quot;$&quot;* &quot;-&quot;??_);_(@_)"/>
    <numFmt numFmtId="166" formatCode="&quot;$&quot;#,##0.00"/>
    <numFmt numFmtId="167" formatCode="[$-1409]d\ mmmm\ yyyy;@"/>
    <numFmt numFmtId="168" formatCode="d/mm/yyyy;@"/>
  </numFmts>
  <fonts count="4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000000"/>
      <name val="Arial"/>
      <family val="2"/>
    </font>
    <font>
      <sz val="10"/>
      <color rgb="FF242424"/>
      <name val="Arial"/>
      <family val="2"/>
    </font>
  </fonts>
  <fills count="14">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0">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indexed="64"/>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9">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29"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1"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29"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0"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2"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2"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2" fillId="3" borderId="0" xfId="0" applyFont="1" applyFill="1" applyAlignment="1">
      <alignment horizontal="center" vertical="center" wrapText="1"/>
    </xf>
    <xf numFmtId="0" fontId="35"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27" fillId="0" borderId="0" xfId="0" applyFont="1" applyAlignment="1">
      <alignment horizontal="left"/>
    </xf>
    <xf numFmtId="0" fontId="0" fillId="0" borderId="0" xfId="0" applyAlignment="1">
      <alignment horizontal="left"/>
    </xf>
    <xf numFmtId="0" fontId="10" fillId="0" borderId="0" xfId="1" applyFill="1" applyAlignment="1">
      <alignment wrapText="1"/>
    </xf>
    <xf numFmtId="0" fontId="15" fillId="0" borderId="0" xfId="0" applyFont="1" applyAlignment="1">
      <alignment horizontal="left"/>
    </xf>
    <xf numFmtId="0" fontId="0" fillId="10" borderId="4" xfId="0" applyFill="1" applyBorder="1" applyAlignment="1" applyProtection="1">
      <alignment vertical="center"/>
      <protection locked="0"/>
    </xf>
    <xf numFmtId="168" fontId="15" fillId="10" borderId="3" xfId="0" applyNumberFormat="1" applyFont="1" applyFill="1" applyBorder="1" applyAlignment="1" applyProtection="1">
      <alignment horizontal="left" vertical="center"/>
      <protection locked="0"/>
    </xf>
    <xf numFmtId="0" fontId="0" fillId="12" borderId="0" xfId="0" applyFill="1" applyProtection="1">
      <protection locked="0"/>
    </xf>
    <xf numFmtId="14" fontId="15" fillId="10" borderId="3" xfId="0" applyNumberFormat="1" applyFont="1" applyFill="1" applyBorder="1" applyAlignment="1" applyProtection="1">
      <alignment vertical="center"/>
      <protection locked="0"/>
    </xf>
    <xf numFmtId="0" fontId="0" fillId="13" borderId="0" xfId="0" applyFill="1" applyProtection="1">
      <protection locked="0"/>
    </xf>
    <xf numFmtId="0" fontId="38" fillId="10" borderId="4" xfId="0" applyFont="1" applyFill="1" applyBorder="1" applyAlignment="1" applyProtection="1">
      <alignment vertical="center" wrapText="1"/>
      <protection locked="0"/>
    </xf>
    <xf numFmtId="167" fontId="15" fillId="10" borderId="3" xfId="0" applyNumberFormat="1" applyFont="1" applyFill="1" applyBorder="1" applyAlignment="1" applyProtection="1">
      <alignment horizontal="right" vertical="center"/>
      <protection locked="0"/>
    </xf>
    <xf numFmtId="164" fontId="4" fillId="0" borderId="0" xfId="0" applyNumberFormat="1" applyFont="1" applyAlignment="1" applyProtection="1">
      <alignment wrapText="1"/>
      <protection locked="0"/>
    </xf>
    <xf numFmtId="0" fontId="4" fillId="0" borderId="0" xfId="0" applyFont="1" applyProtection="1">
      <protection locked="0"/>
    </xf>
    <xf numFmtId="0" fontId="4" fillId="0" borderId="0" xfId="0" applyFont="1" applyAlignment="1" applyProtection="1">
      <alignment wrapText="1"/>
      <protection locked="0"/>
    </xf>
    <xf numFmtId="0" fontId="4" fillId="13" borderId="0" xfId="0" applyFont="1" applyFill="1" applyProtection="1">
      <protection locked="0"/>
    </xf>
    <xf numFmtId="0" fontId="4" fillId="12" borderId="0" xfId="0" applyFont="1" applyFill="1" applyProtection="1">
      <protection locked="0"/>
    </xf>
    <xf numFmtId="0" fontId="0" fillId="10" borderId="0" xfId="0" applyFill="1"/>
    <xf numFmtId="0" fontId="0" fillId="10" borderId="0" xfId="0" applyFill="1" applyAlignment="1">
      <alignment wrapText="1"/>
    </xf>
    <xf numFmtId="0" fontId="39" fillId="10" borderId="0" xfId="0" applyFont="1" applyFill="1" applyAlignment="1">
      <alignment wrapText="1"/>
    </xf>
    <xf numFmtId="0" fontId="0" fillId="10" borderId="8" xfId="0" applyFill="1" applyBorder="1" applyAlignment="1" applyProtection="1">
      <alignment vertical="center" wrapText="1"/>
      <protection locked="0"/>
    </xf>
    <xf numFmtId="0" fontId="0" fillId="10" borderId="9" xfId="0" applyFill="1" applyBorder="1" applyAlignment="1" applyProtection="1">
      <alignment vertical="center" wrapText="1"/>
      <protection locked="0"/>
    </xf>
    <xf numFmtId="0" fontId="39" fillId="10" borderId="0" xfId="0" applyFont="1" applyFill="1"/>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6" fillId="2" borderId="0" xfId="0" applyFont="1" applyFill="1" applyAlignment="1">
      <alignment horizontal="center" vertical="center"/>
    </xf>
    <xf numFmtId="0" fontId="33" fillId="10" borderId="2" xfId="0" applyFont="1" applyFill="1" applyBorder="1" applyAlignment="1" applyProtection="1">
      <alignment horizontal="left" vertical="center" wrapText="1" readingOrder="1"/>
      <protection locked="0"/>
    </xf>
    <xf numFmtId="167" fontId="33"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2"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3" fillId="0" borderId="0" xfId="0" applyFont="1" applyAlignment="1">
      <alignment horizontal="center" vertical="center" wrapText="1" readingOrder="1"/>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00FF00"/>
      <color rgb="FFCCFF66"/>
      <color rgb="FFFF9900"/>
      <color rgb="FF99FF99"/>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Ken Smart [SSC]" id="{807C5EF5-03B4-43B0-AD72-F8A6353E9092}" userId="Ken Smart [SS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0" personId="{807C5EF5-03B4-43B0-AD72-F8A6353E9092}" id="{B11FC5EE-11EC-4779-9312-94F4C00AB593}">
    <text xml:space="preserve">
Insert additional rows as needed:
- 'right click' on a row number (left of screen)
- select 'Insert' (this will insert a row above it)
</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data.govt.nz/toolkit/how-do-i-add-or-update-our-chief-executive-expenses/" TargetMode="External"/><Relationship Id="rId2" Type="http://schemas.openxmlformats.org/officeDocument/2006/relationships/hyperlink" Target="mailto:info@data.govt.nz" TargetMode="External"/><Relationship Id="rId1" Type="http://schemas.openxmlformats.org/officeDocument/2006/relationships/hyperlink" Target="https://www.data.govt.nz/toolkit/how-do-i-add-or-update-our-chief-executive-expenses/" TargetMode="External"/><Relationship Id="rId5" Type="http://schemas.openxmlformats.org/officeDocument/2006/relationships/printerSettings" Target="../printerSettings/printerSettings1.bin"/><Relationship Id="rId4" Type="http://schemas.openxmlformats.org/officeDocument/2006/relationships/hyperlink" Target="https://www.publicservice.govt.nz/assets/DirectoryFile/Chief-executive-gifts-benefits-and-expenses-disclosures-A-guide-for-agency-staff.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4"/>
  <sheetViews>
    <sheetView topLeftCell="A19" zoomScale="95" zoomScaleNormal="95" workbookViewId="0">
      <selection activeCell="A38" sqref="A38"/>
    </sheetView>
  </sheetViews>
  <sheetFormatPr defaultColWidth="0" defaultRowHeight="13.8" zeroHeight="1" x14ac:dyDescent="0.25"/>
  <cols>
    <col min="1" max="1" width="219.33203125" style="41" customWidth="1"/>
    <col min="2" max="2" width="33.33203125" style="40" customWidth="1"/>
    <col min="3" max="16384" width="8.6640625" hidden="1"/>
  </cols>
  <sheetData>
    <row r="1" spans="1:2" ht="23.25" customHeight="1" x14ac:dyDescent="0.25">
      <c r="A1" s="39" t="s">
        <v>0</v>
      </c>
    </row>
    <row r="2" spans="1:2" s="119" customFormat="1" ht="23.25" customHeight="1" x14ac:dyDescent="0.25">
      <c r="A2" s="121" t="s">
        <v>1</v>
      </c>
      <c r="B2" s="118"/>
    </row>
    <row r="3" spans="1:2" ht="33" customHeight="1" x14ac:dyDescent="0.25">
      <c r="A3" s="120" t="s">
        <v>2</v>
      </c>
    </row>
    <row r="4" spans="1:2" ht="23.25" customHeight="1" x14ac:dyDescent="0.25">
      <c r="A4" s="116" t="s">
        <v>3</v>
      </c>
    </row>
    <row r="5" spans="1:2" ht="23.25" customHeight="1" x14ac:dyDescent="0.25">
      <c r="A5" s="42" t="s">
        <v>4</v>
      </c>
    </row>
    <row r="6" spans="1:2" ht="17.25" customHeight="1" x14ac:dyDescent="0.25">
      <c r="A6" s="43" t="s">
        <v>5</v>
      </c>
    </row>
    <row r="7" spans="1:2" ht="17.25" customHeight="1" x14ac:dyDescent="0.25">
      <c r="A7" s="43" t="s">
        <v>6</v>
      </c>
    </row>
    <row r="8" spans="1:2" ht="23.25" customHeight="1" x14ac:dyDescent="0.25">
      <c r="A8" s="42" t="s">
        <v>7</v>
      </c>
      <c r="B8" s="68" t="s">
        <v>8</v>
      </c>
    </row>
    <row r="9" spans="1:2" ht="17.25" customHeight="1" x14ac:dyDescent="0.25">
      <c r="A9" s="44" t="s">
        <v>9</v>
      </c>
    </row>
    <row r="10" spans="1:2" ht="17.25" customHeight="1" x14ac:dyDescent="0.25">
      <c r="A10" s="43" t="s">
        <v>10</v>
      </c>
    </row>
    <row r="11" spans="1:2" ht="17.25" customHeight="1" x14ac:dyDescent="0.25">
      <c r="A11" s="43" t="s">
        <v>11</v>
      </c>
    </row>
    <row r="12" spans="1:2" ht="17.25" customHeight="1" x14ac:dyDescent="0.25">
      <c r="A12" s="45" t="s">
        <v>12</v>
      </c>
    </row>
    <row r="13" spans="1:2" ht="17.25" customHeight="1" x14ac:dyDescent="0.25">
      <c r="A13" s="43" t="s">
        <v>13</v>
      </c>
    </row>
    <row r="14" spans="1:2" ht="23.25" customHeight="1" x14ac:dyDescent="0.25">
      <c r="A14" s="42" t="s">
        <v>14</v>
      </c>
    </row>
    <row r="15" spans="1:2" ht="17.25" customHeight="1" x14ac:dyDescent="0.25">
      <c r="A15" s="45" t="s">
        <v>15</v>
      </c>
    </row>
    <row r="16" spans="1:2" ht="17.25" customHeight="1" x14ac:dyDescent="0.25">
      <c r="A16" s="45" t="s">
        <v>16</v>
      </c>
    </row>
    <row r="17" spans="1:1" ht="17.25" customHeight="1" x14ac:dyDescent="0.25">
      <c r="A17" s="64" t="s">
        <v>17</v>
      </c>
    </row>
    <row r="18" spans="1:1" ht="23.25" customHeight="1" x14ac:dyDescent="0.25">
      <c r="A18" s="42" t="s">
        <v>18</v>
      </c>
    </row>
    <row r="19" spans="1:1" ht="17.25" customHeight="1" x14ac:dyDescent="0.25">
      <c r="A19" s="46" t="s">
        <v>19</v>
      </c>
    </row>
    <row r="20" spans="1:1" ht="23.25" customHeight="1" x14ac:dyDescent="0.25">
      <c r="A20" s="42" t="s">
        <v>20</v>
      </c>
    </row>
    <row r="21" spans="1:1" ht="17.25" customHeight="1" x14ac:dyDescent="0.25">
      <c r="A21" s="47" t="s">
        <v>21</v>
      </c>
    </row>
    <row r="22" spans="1:1" ht="32.25" customHeight="1" x14ac:dyDescent="0.25">
      <c r="A22" s="45" t="s">
        <v>22</v>
      </c>
    </row>
    <row r="23" spans="1:1" ht="17.25" customHeight="1" x14ac:dyDescent="0.25">
      <c r="A23" s="47" t="s">
        <v>23</v>
      </c>
    </row>
    <row r="24" spans="1:1" ht="32.25" customHeight="1" x14ac:dyDescent="0.25">
      <c r="A24" s="45" t="s">
        <v>24</v>
      </c>
    </row>
    <row r="25" spans="1:1" ht="17.25" customHeight="1" x14ac:dyDescent="0.25">
      <c r="A25" s="47" t="s">
        <v>25</v>
      </c>
    </row>
    <row r="26" spans="1:1" ht="17.25" customHeight="1" x14ac:dyDescent="0.25">
      <c r="A26" s="45" t="s">
        <v>26</v>
      </c>
    </row>
    <row r="27" spans="1:1" ht="17.25" customHeight="1" x14ac:dyDescent="0.25">
      <c r="A27" s="47" t="s">
        <v>27</v>
      </c>
    </row>
    <row r="28" spans="1:1" ht="32.25" customHeight="1" x14ac:dyDescent="0.25">
      <c r="A28" s="45" t="s">
        <v>28</v>
      </c>
    </row>
    <row r="29" spans="1:1" ht="32.25" customHeight="1" x14ac:dyDescent="0.25">
      <c r="A29" s="44" t="s">
        <v>29</v>
      </c>
    </row>
    <row r="30" spans="1:1" ht="17.25" customHeight="1" x14ac:dyDescent="0.25">
      <c r="A30" s="47" t="s">
        <v>30</v>
      </c>
    </row>
    <row r="31" spans="1:1" ht="32.25" customHeight="1" x14ac:dyDescent="0.25">
      <c r="A31" s="45" t="s">
        <v>31</v>
      </c>
    </row>
    <row r="32" spans="1:1" ht="32.25" customHeight="1" x14ac:dyDescent="0.25">
      <c r="A32" s="45" t="s">
        <v>32</v>
      </c>
    </row>
    <row r="33" spans="1:1" ht="32.25" customHeight="1" x14ac:dyDescent="0.25">
      <c r="A33" s="45" t="s">
        <v>33</v>
      </c>
    </row>
    <row r="34" spans="1:1" ht="22.5" customHeight="1" x14ac:dyDescent="0.25">
      <c r="A34" s="42" t="s">
        <v>34</v>
      </c>
    </row>
    <row r="35" spans="1:1" ht="17.25" customHeight="1" x14ac:dyDescent="0.25">
      <c r="A35" s="48" t="s">
        <v>35</v>
      </c>
    </row>
    <row r="36" spans="1:1" ht="17.25" customHeight="1" x14ac:dyDescent="0.25">
      <c r="A36" s="48" t="s">
        <v>36</v>
      </c>
    </row>
    <row r="37" spans="1:1" ht="17.25" customHeight="1" x14ac:dyDescent="0.25">
      <c r="A37" s="46" t="s">
        <v>37</v>
      </c>
    </row>
    <row r="38" spans="1:1" ht="32.25" customHeight="1" x14ac:dyDescent="0.2">
      <c r="A38" s="46" t="s">
        <v>38</v>
      </c>
    </row>
    <row r="39" spans="1:1" ht="32.25" customHeight="1" x14ac:dyDescent="0.2">
      <c r="A39" s="46" t="s">
        <v>39</v>
      </c>
    </row>
    <row r="40" spans="1:1" ht="17.25" customHeight="1" x14ac:dyDescent="0.2">
      <c r="A40" s="49" t="s">
        <v>40</v>
      </c>
    </row>
    <row r="41" spans="1:1" ht="32.25" customHeight="1" x14ac:dyDescent="0.2">
      <c r="A41" s="45" t="s">
        <v>41</v>
      </c>
    </row>
    <row r="42" spans="1:1" ht="32.25" customHeight="1" x14ac:dyDescent="0.2">
      <c r="A42" s="45" t="s">
        <v>42</v>
      </c>
    </row>
    <row r="43" spans="1:1" ht="32.25" customHeight="1" x14ac:dyDescent="0.2">
      <c r="A43" s="46" t="s">
        <v>43</v>
      </c>
    </row>
    <row r="44" spans="1:1" ht="17.25" customHeight="1" x14ac:dyDescent="0.2">
      <c r="A44" s="46" t="s">
        <v>44</v>
      </c>
    </row>
    <row r="45" spans="1:1" ht="14.25" x14ac:dyDescent="0.2">
      <c r="A45" s="46" t="s">
        <v>45</v>
      </c>
    </row>
    <row r="46" spans="1:1" ht="22.5" customHeight="1" x14ac:dyDescent="0.2">
      <c r="A46" s="42" t="s">
        <v>46</v>
      </c>
    </row>
    <row r="47" spans="1:1" ht="17.25" customHeight="1" x14ac:dyDescent="0.2">
      <c r="A47" s="50" t="s">
        <v>47</v>
      </c>
    </row>
    <row r="48" spans="1:1" ht="17.25" customHeight="1" x14ac:dyDescent="0.2">
      <c r="A48" s="64" t="s">
        <v>48</v>
      </c>
    </row>
    <row r="49" spans="1:1" ht="17.25" customHeight="1" x14ac:dyDescent="0.2">
      <c r="A49" s="117"/>
    </row>
    <row r="50" spans="1:1" ht="14.25" x14ac:dyDescent="0.2"/>
    <row r="52" spans="1:1" ht="14.25" hidden="1" x14ac:dyDescent="0.2">
      <c r="A52" s="51"/>
    </row>
    <row r="53" spans="1:1" ht="14.25" x14ac:dyDescent="0.2"/>
    <row r="54" spans="1:1" ht="14.25" x14ac:dyDescent="0.2"/>
    <row r="55" spans="1:1" ht="14.25" x14ac:dyDescent="0.2"/>
    <row r="56" spans="1:1" ht="14.25" x14ac:dyDescent="0.2"/>
    <row r="57" spans="1:1" ht="14.25" x14ac:dyDescent="0.2"/>
    <row r="58" spans="1:1" ht="14.25" x14ac:dyDescent="0.2"/>
    <row r="59" spans="1:1" ht="14.25" x14ac:dyDescent="0.2"/>
    <row r="60" spans="1:1" ht="14.25" x14ac:dyDescent="0.2"/>
    <row r="61" spans="1:1" ht="14.25" x14ac:dyDescent="0.2"/>
    <row r="62" spans="1:1" ht="14.25" x14ac:dyDescent="0.2"/>
    <row r="63" spans="1:1" ht="14.25" x14ac:dyDescent="0.2"/>
    <row r="64" spans="1:1" ht="14.25" x14ac:dyDescent="0.2"/>
  </sheetData>
  <hyperlinks>
    <hyperlink ref="A17" r:id="rId1" xr:uid="{00000000-0004-0000-0000-000000000000}"/>
    <hyperlink ref="A47" r:id="rId2" display="mailto:info@data.govt.nz" xr:uid="{00000000-0004-0000-0000-000003000000}"/>
    <hyperlink ref="A48" r:id="rId3" display="They are posted on agency websites and linked to www.data.govt.nz. See: https://www.data.govt.nz/toolkit/how-do-i-add-or-update-our-chief-executive-expenses/" xr:uid="{00000000-0004-0000-0000-000007000000}"/>
    <hyperlink ref="A3" r:id="rId4" xr:uid="{B23B42EF-7CFC-4001-A1DA-9AAF1123E7DE}"/>
  </hyperlinks>
  <pageMargins left="0.70866141732283472" right="0.70866141732283472" top="0.74803149606299213" bottom="0.74803149606299213" header="0.31496062992125984" footer="0.31496062992125984"/>
  <pageSetup paperSize="8" orientation="landscape" r:id="rId5"/>
  <headerFooter>
    <oddFooter>&amp;LCE Expense Disclosure Workbook 2018&amp;RWorksheet - Guidance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topLeftCell="A8" zoomScaleNormal="100" workbookViewId="0">
      <selection activeCell="G17" sqref="G17"/>
    </sheetView>
  </sheetViews>
  <sheetFormatPr defaultColWidth="0" defaultRowHeight="13.2" zeroHeight="1" x14ac:dyDescent="0.25"/>
  <cols>
    <col min="1" max="1" width="35.6640625" customWidth="1"/>
    <col min="2" max="2" width="21.5546875" customWidth="1"/>
    <col min="3" max="3" width="33.5546875" customWidth="1"/>
    <col min="4" max="4" width="4.44140625" customWidth="1"/>
    <col min="5" max="5" width="29" customWidth="1"/>
    <col min="6" max="6" width="19" customWidth="1"/>
    <col min="7" max="7" width="42" customWidth="1"/>
    <col min="8" max="11" width="9.109375" hidden="1" customWidth="1"/>
    <col min="12" max="16384" width="9.109375" hidden="1"/>
  </cols>
  <sheetData>
    <row r="1" spans="1:11" ht="26.25" customHeight="1" x14ac:dyDescent="0.25">
      <c r="A1" s="143" t="s">
        <v>49</v>
      </c>
      <c r="B1" s="143"/>
      <c r="C1" s="143"/>
      <c r="D1" s="143"/>
      <c r="E1" s="143"/>
      <c r="F1" s="143"/>
      <c r="G1" s="17"/>
      <c r="H1" s="17"/>
      <c r="I1" s="17"/>
      <c r="J1" s="17"/>
      <c r="K1" s="17"/>
    </row>
    <row r="2" spans="1:11" ht="21" customHeight="1" x14ac:dyDescent="0.25">
      <c r="A2" s="3" t="s">
        <v>50</v>
      </c>
      <c r="B2" s="144" t="s">
        <v>51</v>
      </c>
      <c r="C2" s="144"/>
      <c r="D2" s="144"/>
      <c r="E2" s="144"/>
      <c r="F2" s="144"/>
      <c r="G2" s="17"/>
      <c r="H2" s="17"/>
      <c r="I2" s="17"/>
      <c r="J2" s="17"/>
      <c r="K2" s="17"/>
    </row>
    <row r="3" spans="1:11" ht="15.75" customHeight="1" x14ac:dyDescent="0.25">
      <c r="A3" s="3" t="s">
        <v>52</v>
      </c>
      <c r="B3" s="144" t="s">
        <v>53</v>
      </c>
      <c r="C3" s="144"/>
      <c r="D3" s="144"/>
      <c r="E3" s="144"/>
      <c r="F3" s="144"/>
      <c r="G3" s="17"/>
      <c r="H3" s="17"/>
      <c r="I3" s="17"/>
      <c r="J3" s="17"/>
      <c r="K3" s="17"/>
    </row>
    <row r="4" spans="1:11" ht="21" customHeight="1" x14ac:dyDescent="0.25">
      <c r="A4" s="3" t="s">
        <v>54</v>
      </c>
      <c r="B4" s="145">
        <v>45839</v>
      </c>
      <c r="C4" s="145"/>
      <c r="D4" s="145"/>
      <c r="E4" s="145"/>
      <c r="F4" s="145"/>
      <c r="G4" s="17"/>
      <c r="H4" s="17"/>
      <c r="I4" s="17"/>
      <c r="J4" s="17"/>
      <c r="K4" s="17"/>
    </row>
    <row r="5" spans="1:11" ht="21" customHeight="1" x14ac:dyDescent="0.25">
      <c r="A5" s="3" t="s">
        <v>55</v>
      </c>
      <c r="B5" s="145" t="s">
        <v>56</v>
      </c>
      <c r="C5" s="145"/>
      <c r="D5" s="145"/>
      <c r="E5" s="145"/>
      <c r="F5" s="145"/>
      <c r="G5" s="17"/>
      <c r="H5" s="17"/>
      <c r="I5" s="17"/>
      <c r="J5" s="17"/>
      <c r="K5" s="17"/>
    </row>
    <row r="6" spans="1:11" ht="21" customHeight="1" x14ac:dyDescent="0.25">
      <c r="A6" s="3" t="s">
        <v>57</v>
      </c>
      <c r="B6" s="142" t="str">
        <f>IF(AND(Travel!B7&lt;&gt;A30,Hospitality!B7&lt;&gt;A30,'All other expenses'!B7&lt;&gt;A30,'Gifts and benefits'!B7&lt;&gt;A30),A31,IF(AND(Travel!B7=A30,Hospitality!B7=A30,'All other expenses'!B7=A30,'Gifts and benefits'!B7=A30),A33,A32))</f>
        <v>Data and totals checked on all sheets</v>
      </c>
      <c r="C6" s="142"/>
      <c r="D6" s="142"/>
      <c r="E6" s="142"/>
      <c r="F6" s="142"/>
      <c r="G6" s="23"/>
      <c r="H6" s="17"/>
      <c r="I6" s="17"/>
      <c r="J6" s="17"/>
      <c r="K6" s="17"/>
    </row>
    <row r="7" spans="1:11" ht="31.2" x14ac:dyDescent="0.25">
      <c r="A7" s="3" t="s">
        <v>58</v>
      </c>
      <c r="B7" s="141" t="s">
        <v>59</v>
      </c>
      <c r="C7" s="141"/>
      <c r="D7" s="141"/>
      <c r="E7" s="141"/>
      <c r="F7" s="141"/>
      <c r="G7" s="23"/>
      <c r="H7" s="17"/>
      <c r="I7" s="17"/>
      <c r="J7" s="17"/>
      <c r="K7" s="17"/>
    </row>
    <row r="8" spans="1:11" ht="25.5" customHeight="1" x14ac:dyDescent="0.25">
      <c r="A8" s="3" t="s">
        <v>60</v>
      </c>
      <c r="B8" s="141" t="s">
        <v>61</v>
      </c>
      <c r="C8" s="141"/>
      <c r="D8" s="141"/>
      <c r="E8" s="141"/>
      <c r="F8" s="141"/>
      <c r="G8" s="23"/>
      <c r="H8" s="17"/>
      <c r="I8" s="17"/>
      <c r="J8" s="17"/>
      <c r="K8" s="17"/>
    </row>
    <row r="9" spans="1:11" ht="66.75" customHeight="1" x14ac:dyDescent="0.25">
      <c r="A9" s="140" t="s">
        <v>62</v>
      </c>
      <c r="B9" s="140"/>
      <c r="C9" s="140"/>
      <c r="D9" s="140"/>
      <c r="E9" s="140"/>
      <c r="F9" s="140"/>
      <c r="G9" s="23"/>
      <c r="H9" s="17"/>
      <c r="I9" s="17"/>
      <c r="J9" s="17"/>
      <c r="K9" s="17"/>
    </row>
    <row r="10" spans="1:11" s="92" customFormat="1" ht="36" customHeight="1" x14ac:dyDescent="0.25">
      <c r="A10" s="86" t="s">
        <v>63</v>
      </c>
      <c r="B10" s="87" t="s">
        <v>64</v>
      </c>
      <c r="C10" s="87" t="s">
        <v>65</v>
      </c>
      <c r="D10" s="88"/>
      <c r="E10" s="89" t="s">
        <v>30</v>
      </c>
      <c r="F10" s="90" t="s">
        <v>66</v>
      </c>
      <c r="G10" s="91"/>
      <c r="H10" s="91"/>
      <c r="I10" s="91"/>
      <c r="J10" s="91"/>
      <c r="K10" s="91"/>
    </row>
    <row r="11" spans="1:11" ht="27.75" customHeight="1" x14ac:dyDescent="0.3">
      <c r="A11" s="8" t="s">
        <v>67</v>
      </c>
      <c r="B11" s="58">
        <f>B15+B16+B17</f>
        <v>6633.938695652173</v>
      </c>
      <c r="C11" s="65" t="str">
        <f>IF(Travel!B6="",A34,Travel!B6)</f>
        <v>Figures exclude GST</v>
      </c>
      <c r="D11" s="6"/>
      <c r="E11" s="8" t="s">
        <v>68</v>
      </c>
      <c r="F11" s="33">
        <f>'Gifts and benefits'!C26</f>
        <v>11</v>
      </c>
      <c r="G11" s="29"/>
      <c r="H11" s="29"/>
      <c r="I11" s="29"/>
      <c r="J11" s="29"/>
      <c r="K11" s="29"/>
    </row>
    <row r="12" spans="1:11" ht="27.75" customHeight="1" x14ac:dyDescent="0.3">
      <c r="A12" s="8" t="s">
        <v>25</v>
      </c>
      <c r="B12" s="58">
        <f>Hospitality!B25</f>
        <v>0</v>
      </c>
      <c r="C12" s="65" t="str">
        <f>IF(Hospitality!B6="",A34,Hospitality!B6)</f>
        <v>Figures include GST (where applicable)</v>
      </c>
      <c r="D12" s="6"/>
      <c r="E12" s="8" t="s">
        <v>69</v>
      </c>
      <c r="F12" s="33">
        <f>'Gifts and benefits'!C27</f>
        <v>1</v>
      </c>
      <c r="G12" s="29"/>
      <c r="H12" s="29"/>
      <c r="I12" s="29"/>
      <c r="J12" s="29"/>
      <c r="K12" s="29"/>
    </row>
    <row r="13" spans="1:11" ht="27.75" customHeight="1" x14ac:dyDescent="0.25">
      <c r="A13" s="8" t="s">
        <v>70</v>
      </c>
      <c r="B13" s="58">
        <f>'All other expenses'!B27</f>
        <v>1184.93</v>
      </c>
      <c r="C13" s="65" t="str">
        <f>IF('All other expenses'!B6="",A34,'All other expenses'!B6)</f>
        <v>Figures include GST (where applicable)</v>
      </c>
      <c r="D13" s="6"/>
      <c r="E13" s="8" t="s">
        <v>71</v>
      </c>
      <c r="F13" s="33">
        <f>'Gifts and benefits'!C28</f>
        <v>10</v>
      </c>
      <c r="G13" s="17"/>
      <c r="H13" s="17"/>
      <c r="I13" s="17"/>
      <c r="J13" s="17"/>
      <c r="K13" s="17"/>
    </row>
    <row r="14" spans="1:11" ht="12.75" customHeight="1" x14ac:dyDescent="0.25">
      <c r="A14" s="7"/>
      <c r="B14" s="59"/>
      <c r="C14" s="66"/>
      <c r="D14" s="34"/>
      <c r="E14" s="6"/>
      <c r="F14" s="35"/>
      <c r="G14" s="17"/>
      <c r="H14" s="17"/>
      <c r="I14" s="17"/>
      <c r="J14" s="17"/>
      <c r="K14" s="17"/>
    </row>
    <row r="15" spans="1:11" ht="27.75" customHeight="1" x14ac:dyDescent="0.25">
      <c r="A15" s="9" t="s">
        <v>72</v>
      </c>
      <c r="B15" s="60">
        <f>Travel!B17</f>
        <v>1560.6069565217392</v>
      </c>
      <c r="C15" s="67" t="str">
        <f>C11</f>
        <v>Figures exclude GST</v>
      </c>
      <c r="D15" s="6"/>
      <c r="E15" s="6"/>
      <c r="F15" s="35"/>
      <c r="G15" s="17"/>
      <c r="H15" s="17"/>
      <c r="I15" s="17"/>
      <c r="J15" s="17"/>
      <c r="K15" s="17"/>
    </row>
    <row r="16" spans="1:11" ht="27.75" customHeight="1" x14ac:dyDescent="0.25">
      <c r="A16" s="9" t="s">
        <v>73</v>
      </c>
      <c r="B16" s="60">
        <f>Travel!B40</f>
        <v>5073.3317391304336</v>
      </c>
      <c r="C16" s="67" t="str">
        <f>C11</f>
        <v>Figures exclude GST</v>
      </c>
      <c r="D16" s="36"/>
      <c r="E16" s="6"/>
      <c r="F16" s="37"/>
      <c r="G16" s="17"/>
      <c r="H16" s="17"/>
      <c r="I16" s="17"/>
      <c r="J16" s="17"/>
      <c r="K16" s="17"/>
    </row>
    <row r="17" spans="1:11" ht="27.75" customHeight="1" x14ac:dyDescent="0.25">
      <c r="A17" s="9" t="s">
        <v>74</v>
      </c>
      <c r="B17" s="60">
        <f>Travel!B45</f>
        <v>0</v>
      </c>
      <c r="C17" s="67" t="str">
        <f>C11</f>
        <v>Figures exclude GST</v>
      </c>
      <c r="D17" s="6"/>
      <c r="E17" s="6"/>
      <c r="F17" s="37"/>
      <c r="G17" s="17"/>
      <c r="H17" s="17"/>
      <c r="I17" s="17"/>
      <c r="J17" s="17"/>
      <c r="K17" s="17"/>
    </row>
    <row r="18" spans="1:11" ht="27.75" customHeight="1" x14ac:dyDescent="0.25">
      <c r="A18" s="17"/>
      <c r="B18" s="19"/>
      <c r="C18" s="17"/>
      <c r="D18" s="5"/>
      <c r="E18" s="5"/>
      <c r="F18" s="28"/>
      <c r="G18" s="17"/>
      <c r="H18" s="17"/>
      <c r="I18" s="17"/>
      <c r="J18" s="17"/>
      <c r="K18" s="17"/>
    </row>
    <row r="19" spans="1:11" x14ac:dyDescent="0.25">
      <c r="A19" s="18" t="s">
        <v>75</v>
      </c>
      <c r="B19" s="19"/>
      <c r="C19" s="17"/>
      <c r="D19" s="17"/>
      <c r="E19" s="17"/>
      <c r="F19" s="17"/>
      <c r="G19" s="17"/>
      <c r="H19" s="17"/>
      <c r="I19" s="17"/>
      <c r="J19" s="17"/>
      <c r="K19" s="17"/>
    </row>
    <row r="20" spans="1:11" x14ac:dyDescent="0.25">
      <c r="A20" s="20" t="s">
        <v>76</v>
      </c>
      <c r="D20" s="17"/>
      <c r="E20" s="17"/>
      <c r="F20" s="17"/>
      <c r="G20" s="17"/>
      <c r="H20" s="17"/>
      <c r="I20" s="17"/>
      <c r="J20" s="17"/>
      <c r="K20" s="17"/>
    </row>
    <row r="21" spans="1:11" ht="12.6" customHeight="1" x14ac:dyDescent="0.25">
      <c r="A21" s="20" t="s">
        <v>77</v>
      </c>
      <c r="D21" s="17"/>
      <c r="E21" s="17"/>
      <c r="F21" s="17"/>
      <c r="G21" s="17"/>
      <c r="H21" s="17"/>
      <c r="I21" s="17"/>
      <c r="J21" s="17"/>
      <c r="K21" s="17"/>
    </row>
    <row r="22" spans="1:11" ht="12.6" customHeight="1" x14ac:dyDescent="0.25">
      <c r="A22" s="20" t="s">
        <v>78</v>
      </c>
      <c r="D22" s="17"/>
      <c r="E22" s="17"/>
      <c r="F22" s="17"/>
      <c r="G22" s="17"/>
      <c r="H22" s="17"/>
      <c r="I22" s="17"/>
      <c r="J22" s="17"/>
      <c r="K22" s="17"/>
    </row>
    <row r="23" spans="1:11" ht="12.6" customHeight="1" x14ac:dyDescent="0.25">
      <c r="A23" s="20" t="s">
        <v>79</v>
      </c>
      <c r="D23" s="17"/>
      <c r="E23" s="17"/>
      <c r="F23" s="17"/>
      <c r="G23" s="17"/>
      <c r="H23" s="17"/>
      <c r="I23" s="17"/>
      <c r="J23" s="17"/>
      <c r="K23" s="17"/>
    </row>
    <row r="24" spans="1:11" x14ac:dyDescent="0.25">
      <c r="A24" s="26"/>
      <c r="B24" s="17"/>
      <c r="C24" s="17"/>
      <c r="D24" s="17"/>
      <c r="E24" s="17"/>
      <c r="F24" s="17"/>
      <c r="G24" s="17"/>
      <c r="H24" s="17"/>
      <c r="I24" s="17"/>
      <c r="J24" s="17"/>
      <c r="K24" s="17"/>
    </row>
    <row r="25" spans="1:11" hidden="1" x14ac:dyDescent="0.25">
      <c r="A25" s="12" t="s">
        <v>80</v>
      </c>
      <c r="B25" s="13"/>
      <c r="C25" s="13"/>
      <c r="D25" s="13"/>
      <c r="E25" s="13"/>
      <c r="F25" s="13"/>
      <c r="G25" s="17"/>
      <c r="H25" s="17"/>
      <c r="I25" s="17"/>
      <c r="J25" s="17"/>
      <c r="K25" s="17"/>
    </row>
    <row r="26" spans="1:11" ht="12.75" hidden="1" customHeight="1" x14ac:dyDescent="0.25">
      <c r="A26" s="11" t="s">
        <v>81</v>
      </c>
      <c r="B26" s="4"/>
      <c r="C26" s="4"/>
      <c r="D26" s="11"/>
      <c r="E26" s="11"/>
      <c r="F26" s="11"/>
      <c r="G26" s="17"/>
      <c r="H26" s="17"/>
      <c r="I26" s="17"/>
      <c r="J26" s="17"/>
      <c r="K26" s="17"/>
    </row>
    <row r="27" spans="1:11" hidden="1" x14ac:dyDescent="0.25">
      <c r="A27" s="10" t="s">
        <v>82</v>
      </c>
      <c r="B27" s="10"/>
      <c r="C27" s="10"/>
      <c r="D27" s="10"/>
      <c r="E27" s="10"/>
      <c r="F27" s="10"/>
      <c r="G27" s="17"/>
      <c r="H27" s="17"/>
      <c r="I27" s="17"/>
      <c r="J27" s="17"/>
      <c r="K27" s="17"/>
    </row>
    <row r="28" spans="1:11" hidden="1" x14ac:dyDescent="0.25">
      <c r="A28" s="10" t="s">
        <v>83</v>
      </c>
      <c r="B28" s="10"/>
      <c r="C28" s="10"/>
      <c r="D28" s="10"/>
      <c r="E28" s="10"/>
      <c r="F28" s="10"/>
      <c r="G28" s="17"/>
      <c r="H28" s="17"/>
      <c r="I28" s="17"/>
      <c r="J28" s="17"/>
      <c r="K28" s="17"/>
    </row>
    <row r="29" spans="1:11" hidden="1" x14ac:dyDescent="0.25">
      <c r="A29" s="11" t="s">
        <v>84</v>
      </c>
      <c r="B29" s="11"/>
      <c r="C29" s="11"/>
      <c r="D29" s="11"/>
      <c r="E29" s="11"/>
      <c r="F29" s="11"/>
      <c r="G29" s="17"/>
      <c r="H29" s="17"/>
      <c r="I29" s="17"/>
      <c r="J29" s="17"/>
      <c r="K29" s="17"/>
    </row>
    <row r="30" spans="1:11" hidden="1" x14ac:dyDescent="0.25">
      <c r="A30" s="11" t="s">
        <v>85</v>
      </c>
      <c r="B30" s="11"/>
      <c r="C30" s="11"/>
      <c r="D30" s="11"/>
      <c r="E30" s="11"/>
      <c r="F30" s="11"/>
      <c r="G30" s="17"/>
      <c r="H30" s="17"/>
      <c r="I30" s="17"/>
      <c r="J30" s="17"/>
      <c r="K30" s="17"/>
    </row>
    <row r="31" spans="1:11" hidden="1" x14ac:dyDescent="0.25">
      <c r="A31" s="10" t="s">
        <v>86</v>
      </c>
      <c r="B31" s="10"/>
      <c r="C31" s="10"/>
      <c r="D31" s="10"/>
      <c r="E31" s="10"/>
      <c r="F31" s="10"/>
      <c r="G31" s="17"/>
      <c r="H31" s="17"/>
      <c r="I31" s="17"/>
      <c r="J31" s="17"/>
      <c r="K31" s="17"/>
    </row>
    <row r="32" spans="1:11" hidden="1" x14ac:dyDescent="0.25">
      <c r="A32" s="10" t="s">
        <v>87</v>
      </c>
      <c r="B32" s="10"/>
      <c r="C32" s="10"/>
      <c r="D32" s="10"/>
      <c r="E32" s="10"/>
      <c r="F32" s="10"/>
      <c r="G32" s="17"/>
      <c r="H32" s="17"/>
      <c r="I32" s="17"/>
      <c r="J32" s="17"/>
      <c r="K32" s="17"/>
    </row>
    <row r="33" spans="1:11" hidden="1" x14ac:dyDescent="0.25">
      <c r="A33" s="10" t="s">
        <v>88</v>
      </c>
      <c r="B33" s="10"/>
      <c r="C33" s="10"/>
      <c r="D33" s="10"/>
      <c r="E33" s="10"/>
      <c r="F33" s="10"/>
      <c r="G33" s="17"/>
      <c r="H33" s="17"/>
      <c r="I33" s="17"/>
      <c r="J33" s="17"/>
      <c r="K33" s="17"/>
    </row>
    <row r="34" spans="1:11" hidden="1" x14ac:dyDescent="0.25">
      <c r="A34" s="11" t="s">
        <v>89</v>
      </c>
      <c r="B34" s="11"/>
      <c r="C34" s="11"/>
      <c r="D34" s="11"/>
      <c r="E34" s="11"/>
      <c r="F34" s="11"/>
      <c r="G34" s="17"/>
      <c r="H34" s="17"/>
      <c r="I34" s="17"/>
      <c r="J34" s="17"/>
      <c r="K34" s="17"/>
    </row>
    <row r="35" spans="1:11" hidden="1" x14ac:dyDescent="0.25">
      <c r="A35" s="11" t="s">
        <v>90</v>
      </c>
      <c r="B35" s="11"/>
      <c r="C35" s="11"/>
      <c r="D35" s="11"/>
      <c r="E35" s="11"/>
      <c r="F35" s="11"/>
      <c r="G35" s="17"/>
      <c r="H35" s="17"/>
      <c r="I35" s="17"/>
      <c r="J35" s="17"/>
      <c r="K35" s="17"/>
    </row>
    <row r="36" spans="1:11" hidden="1" x14ac:dyDescent="0.25">
      <c r="A36" s="10" t="s">
        <v>91</v>
      </c>
      <c r="B36" s="62"/>
      <c r="C36" s="62"/>
      <c r="D36" s="62"/>
      <c r="E36" s="62"/>
      <c r="F36" s="62"/>
      <c r="G36" s="17"/>
      <c r="H36" s="17"/>
      <c r="I36" s="17"/>
      <c r="J36" s="17"/>
      <c r="K36" s="17"/>
    </row>
    <row r="37" spans="1:11" hidden="1" x14ac:dyDescent="0.25">
      <c r="A37" s="10" t="s">
        <v>59</v>
      </c>
      <c r="B37" s="62"/>
      <c r="C37" s="62"/>
      <c r="D37" s="62"/>
      <c r="E37" s="62"/>
      <c r="F37" s="62"/>
      <c r="G37" s="17"/>
      <c r="H37" s="17"/>
      <c r="I37" s="17"/>
      <c r="J37" s="17"/>
      <c r="K37" s="17"/>
    </row>
    <row r="38" spans="1:11" hidden="1" x14ac:dyDescent="0.25">
      <c r="A38" s="10" t="s">
        <v>61</v>
      </c>
      <c r="B38" s="62"/>
      <c r="C38" s="62"/>
      <c r="D38" s="62"/>
      <c r="E38" s="62"/>
      <c r="F38" s="62"/>
      <c r="G38" s="17"/>
      <c r="H38" s="17"/>
      <c r="I38" s="17"/>
      <c r="J38" s="17"/>
      <c r="K38" s="17"/>
    </row>
    <row r="39" spans="1:11" hidden="1" x14ac:dyDescent="0.25">
      <c r="A39" s="11" t="s">
        <v>92</v>
      </c>
      <c r="B39" s="4"/>
      <c r="C39" s="4"/>
      <c r="D39" s="4"/>
      <c r="E39" s="4"/>
      <c r="F39" s="4"/>
      <c r="G39" s="17"/>
      <c r="H39" s="17"/>
      <c r="I39" s="17"/>
      <c r="J39" s="17"/>
      <c r="K39" s="17"/>
    </row>
    <row r="40" spans="1:11" hidden="1" x14ac:dyDescent="0.25">
      <c r="A40" s="4" t="s">
        <v>93</v>
      </c>
      <c r="B40" s="4"/>
      <c r="C40" s="4"/>
      <c r="D40" s="4"/>
      <c r="E40" s="4"/>
      <c r="F40" s="4"/>
      <c r="G40" s="17"/>
      <c r="H40" s="17"/>
      <c r="I40" s="17"/>
      <c r="J40" s="17"/>
      <c r="K40" s="17"/>
    </row>
    <row r="41" spans="1:11" hidden="1" x14ac:dyDescent="0.25">
      <c r="A41" s="4" t="s">
        <v>94</v>
      </c>
      <c r="B41" s="4"/>
      <c r="C41" s="4"/>
      <c r="D41" s="4"/>
      <c r="E41" s="4"/>
      <c r="F41" s="4"/>
      <c r="G41" s="17"/>
      <c r="H41" s="17"/>
      <c r="I41" s="17"/>
      <c r="J41" s="17"/>
      <c r="K41" s="17"/>
    </row>
    <row r="42" spans="1:11" hidden="1" x14ac:dyDescent="0.25">
      <c r="A42" s="4" t="s">
        <v>95</v>
      </c>
      <c r="B42" s="4"/>
      <c r="C42" s="4"/>
      <c r="D42" s="4"/>
      <c r="E42" s="4"/>
      <c r="F42" s="4"/>
      <c r="G42" s="17"/>
      <c r="H42" s="17"/>
      <c r="I42" s="17"/>
      <c r="J42" s="17"/>
      <c r="K42" s="17"/>
    </row>
    <row r="43" spans="1:11" hidden="1" x14ac:dyDescent="0.25">
      <c r="A43" s="4" t="s">
        <v>96</v>
      </c>
      <c r="B43" s="4"/>
      <c r="C43" s="4"/>
      <c r="D43" s="4"/>
      <c r="E43" s="4"/>
      <c r="F43" s="4"/>
      <c r="G43" s="17"/>
      <c r="H43" s="17"/>
      <c r="I43" s="17"/>
      <c r="J43" s="17"/>
      <c r="K43" s="17"/>
    </row>
    <row r="44" spans="1:11" hidden="1" x14ac:dyDescent="0.25">
      <c r="A44" s="4" t="s">
        <v>97</v>
      </c>
      <c r="B44" s="4"/>
      <c r="C44" s="4"/>
      <c r="D44" s="4"/>
      <c r="E44" s="4"/>
      <c r="F44" s="4"/>
      <c r="G44" s="17"/>
      <c r="H44" s="17"/>
      <c r="I44" s="17"/>
      <c r="J44" s="17"/>
      <c r="K44" s="17"/>
    </row>
    <row r="45" spans="1:11" hidden="1" x14ac:dyDescent="0.25">
      <c r="A45" s="63" t="s">
        <v>98</v>
      </c>
      <c r="B45" s="62"/>
      <c r="C45" s="62"/>
      <c r="D45" s="62"/>
      <c r="E45" s="62"/>
      <c r="F45" s="62"/>
      <c r="G45" s="17"/>
      <c r="H45" s="17"/>
      <c r="I45" s="17"/>
      <c r="J45" s="17"/>
      <c r="K45" s="17"/>
    </row>
    <row r="46" spans="1:11" hidden="1" x14ac:dyDescent="0.25">
      <c r="A46" s="62" t="s">
        <v>99</v>
      </c>
      <c r="B46" s="62"/>
      <c r="C46" s="62"/>
      <c r="D46" s="62"/>
      <c r="E46" s="62"/>
      <c r="F46" s="62"/>
      <c r="G46" s="17"/>
      <c r="H46" s="17"/>
      <c r="I46" s="17"/>
      <c r="J46" s="17"/>
      <c r="K46" s="17"/>
    </row>
    <row r="47" spans="1:11" hidden="1" x14ac:dyDescent="0.25">
      <c r="A47" s="38">
        <v>-20000</v>
      </c>
      <c r="B47" s="4"/>
      <c r="C47" s="4"/>
      <c r="D47" s="4"/>
      <c r="E47" s="4"/>
      <c r="F47" s="4"/>
      <c r="G47" s="17"/>
      <c r="H47" s="17"/>
      <c r="I47" s="17"/>
      <c r="J47" s="17"/>
      <c r="K47" s="17"/>
    </row>
    <row r="48" spans="1:11" ht="26.4" hidden="1" x14ac:dyDescent="0.25">
      <c r="A48" s="80" t="s">
        <v>100</v>
      </c>
      <c r="B48" s="62"/>
      <c r="C48" s="62"/>
      <c r="D48" s="62"/>
      <c r="E48" s="62"/>
      <c r="F48" s="62"/>
      <c r="G48" s="17"/>
      <c r="H48" s="17"/>
      <c r="I48" s="17"/>
      <c r="J48" s="17"/>
      <c r="K48" s="17"/>
    </row>
    <row r="49" spans="1:11" ht="26.4" hidden="1" x14ac:dyDescent="0.25">
      <c r="A49" s="80" t="s">
        <v>101</v>
      </c>
      <c r="B49" s="62"/>
      <c r="C49" s="62"/>
      <c r="D49" s="62"/>
      <c r="E49" s="62"/>
      <c r="F49" s="62"/>
      <c r="G49" s="17"/>
      <c r="H49" s="17"/>
      <c r="I49" s="17"/>
      <c r="J49" s="17"/>
      <c r="K49" s="17"/>
    </row>
    <row r="50" spans="1:11" ht="26.4" hidden="1" x14ac:dyDescent="0.25">
      <c r="A50" s="81" t="s">
        <v>102</v>
      </c>
      <c r="B50" s="4"/>
      <c r="C50" s="4"/>
      <c r="D50" s="4"/>
      <c r="E50" s="4"/>
      <c r="F50" s="4"/>
      <c r="G50" s="17"/>
      <c r="H50" s="17"/>
      <c r="I50" s="17"/>
      <c r="J50" s="17"/>
      <c r="K50" s="17"/>
    </row>
    <row r="51" spans="1:11" ht="26.4" hidden="1" x14ac:dyDescent="0.25">
      <c r="A51" s="81" t="s">
        <v>103</v>
      </c>
      <c r="B51" s="4"/>
      <c r="C51" s="4"/>
      <c r="D51" s="4"/>
      <c r="E51" s="4"/>
      <c r="F51" s="4"/>
      <c r="G51" s="17"/>
      <c r="H51" s="17"/>
      <c r="I51" s="17"/>
      <c r="J51" s="17"/>
      <c r="K51" s="17"/>
    </row>
    <row r="52" spans="1:11" ht="39.6" hidden="1" x14ac:dyDescent="0.25">
      <c r="A52" s="81" t="s">
        <v>104</v>
      </c>
      <c r="B52" s="73"/>
      <c r="C52" s="73"/>
      <c r="D52" s="73"/>
      <c r="E52" s="11"/>
      <c r="F52" s="11"/>
      <c r="G52" s="17"/>
      <c r="H52" s="17"/>
      <c r="I52" s="17"/>
      <c r="J52" s="17"/>
      <c r="K52" s="17"/>
    </row>
    <row r="53" spans="1:11" hidden="1" x14ac:dyDescent="0.25">
      <c r="A53" s="78" t="s">
        <v>105</v>
      </c>
      <c r="B53" s="72"/>
      <c r="C53" s="72"/>
      <c r="D53" s="72"/>
      <c r="E53" s="10"/>
      <c r="F53" s="10" t="b">
        <v>1</v>
      </c>
      <c r="G53" s="17"/>
      <c r="H53" s="17"/>
      <c r="I53" s="17"/>
      <c r="J53" s="17"/>
      <c r="K53" s="17"/>
    </row>
    <row r="54" spans="1:11" hidden="1" x14ac:dyDescent="0.25">
      <c r="A54" s="79" t="s">
        <v>106</v>
      </c>
      <c r="B54" s="78"/>
      <c r="C54" s="78"/>
      <c r="D54" s="78"/>
      <c r="E54" s="10"/>
      <c r="F54" s="10" t="b">
        <v>0</v>
      </c>
      <c r="G54" s="17"/>
      <c r="H54" s="17"/>
      <c r="I54" s="17"/>
      <c r="J54" s="17"/>
      <c r="K54" s="17"/>
    </row>
    <row r="55" spans="1:11" hidden="1" x14ac:dyDescent="0.25">
      <c r="A55" s="82"/>
      <c r="B55" s="74">
        <f>COUNT(Travel!B12:B16)</f>
        <v>5</v>
      </c>
      <c r="C55" s="74"/>
      <c r="D55" s="74">
        <f>COUNTIF(Travel!D12:D16,"*")</f>
        <v>5</v>
      </c>
      <c r="E55" s="75"/>
      <c r="F55" s="75" t="b">
        <f>MIN(B55,D55)=MAX(B55,D55)</f>
        <v>1</v>
      </c>
      <c r="G55" s="17"/>
      <c r="H55" s="17"/>
      <c r="I55" s="17"/>
      <c r="J55" s="17"/>
      <c r="K55" s="17"/>
    </row>
    <row r="56" spans="1:11" hidden="1" x14ac:dyDescent="0.25">
      <c r="A56" s="82" t="s">
        <v>107</v>
      </c>
      <c r="B56" s="74">
        <f>COUNT(Travel!B12:B39)</f>
        <v>25</v>
      </c>
      <c r="C56" s="74"/>
      <c r="D56" s="74">
        <f>COUNTIF(Travel!D12:D39,"*")</f>
        <v>26</v>
      </c>
      <c r="E56" s="75"/>
      <c r="F56" s="75" t="b">
        <f>MIN(B56,D56)=MAX(B56,D56)</f>
        <v>0</v>
      </c>
    </row>
    <row r="57" spans="1:11" hidden="1" x14ac:dyDescent="0.25">
      <c r="A57" s="83"/>
      <c r="B57" s="74">
        <f>COUNT(Travel!B28:B44)</f>
        <v>13</v>
      </c>
      <c r="C57" s="74"/>
      <c r="D57" s="74">
        <f>COUNTIF(Travel!D28:D44,"*")</f>
        <v>14</v>
      </c>
      <c r="E57" s="75"/>
      <c r="F57" s="75" t="b">
        <f>MIN(B57,D57)=MAX(B57,D57)</f>
        <v>0</v>
      </c>
    </row>
    <row r="58" spans="1:11" hidden="1" x14ac:dyDescent="0.25">
      <c r="A58" s="84" t="s">
        <v>108</v>
      </c>
      <c r="B58" s="76">
        <f>COUNT(Hospitality!B11:B24)</f>
        <v>0</v>
      </c>
      <c r="C58" s="76"/>
      <c r="D58" s="76">
        <f>COUNTIF(Hospitality!D11:D24,"*")</f>
        <v>0</v>
      </c>
      <c r="E58" s="77"/>
      <c r="F58" s="77" t="b">
        <f>MIN(B58,D58)=MAX(B58,D58)</f>
        <v>1</v>
      </c>
    </row>
    <row r="59" spans="1:11" hidden="1" x14ac:dyDescent="0.25">
      <c r="A59" s="85" t="s">
        <v>109</v>
      </c>
      <c r="B59" s="75">
        <f>COUNT('All other expenses'!B11:B26)</f>
        <v>1</v>
      </c>
      <c r="C59" s="75"/>
      <c r="D59" s="75">
        <f>COUNTIF('All other expenses'!D11:D26,"*")</f>
        <v>1</v>
      </c>
      <c r="E59" s="75"/>
      <c r="F59" s="75" t="b">
        <f>MIN(B59,D59)=MAX(B59,D59)</f>
        <v>1</v>
      </c>
    </row>
    <row r="60" spans="1:11" hidden="1" x14ac:dyDescent="0.25">
      <c r="A60" s="84" t="s">
        <v>110</v>
      </c>
      <c r="B60" s="76">
        <f>COUNTIF('Gifts and benefits'!B11:B25,"*")</f>
        <v>11</v>
      </c>
      <c r="C60" s="76">
        <f>COUNTIF('Gifts and benefits'!C11:C25,"*")</f>
        <v>11</v>
      </c>
      <c r="D60" s="76"/>
      <c r="E60" s="76">
        <f>COUNTA('Gifts and benefits'!E11:E25)</f>
        <v>11</v>
      </c>
      <c r="F60" s="77" t="b">
        <f>MIN(B60,C60,E60)=MAX(B60,C60,E60)</f>
        <v>1</v>
      </c>
    </row>
    <row r="61" spans="1:11" x14ac:dyDescent="0.25"/>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898BFB4-F856-4D8A-B2BC-9F1365E89788}"/>
    <dataValidation allowBlank="1" showInputMessage="1" showErrorMessage="1" prompt="Headings on following tabs will pre populate with what you enter here_x000a__x000a_Create a new workbook for a new Departmental Secretary or Chief Executive" sqref="B3:F3" xr:uid="{0A551BAA-29E1-48F8-914D-15B4E2CC37B7}"/>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0"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70"/>
  <sheetViews>
    <sheetView topLeftCell="A3" zoomScale="90" zoomScaleNormal="90" workbookViewId="0">
      <selection activeCell="C35" sqref="C35"/>
    </sheetView>
  </sheetViews>
  <sheetFormatPr defaultColWidth="0" defaultRowHeight="13.2" x14ac:dyDescent="0.25"/>
  <cols>
    <col min="1" max="1" width="35.6640625" customWidth="1"/>
    <col min="2" max="2" width="14.33203125" customWidth="1"/>
    <col min="3" max="3" width="71.44140625" customWidth="1"/>
    <col min="4" max="4" width="50" customWidth="1"/>
    <col min="5" max="5" width="21.44140625" customWidth="1"/>
    <col min="6" max="6" width="37.5546875" customWidth="1"/>
    <col min="7" max="9" width="9.109375" hidden="1" customWidth="1"/>
    <col min="10" max="13" width="0" hidden="1" customWidth="1"/>
    <col min="14" max="16384" width="9.109375" hidden="1"/>
  </cols>
  <sheetData>
    <row r="1" spans="1:6" ht="21" x14ac:dyDescent="0.25">
      <c r="A1" s="148" t="s">
        <v>111</v>
      </c>
      <c r="B1" s="148"/>
      <c r="C1" s="148"/>
      <c r="D1" s="148"/>
      <c r="E1" s="148"/>
      <c r="F1" s="17"/>
    </row>
    <row r="2" spans="1:6" ht="15.6" x14ac:dyDescent="0.25">
      <c r="A2" s="3" t="s">
        <v>112</v>
      </c>
      <c r="B2" s="146" t="str">
        <f>'Summary and sign-off'!B2:F2</f>
        <v>Ministry of Health</v>
      </c>
      <c r="C2" s="146"/>
      <c r="D2" s="146"/>
      <c r="E2" s="146"/>
      <c r="F2" s="17"/>
    </row>
    <row r="3" spans="1:6" ht="31.2" x14ac:dyDescent="0.25">
      <c r="A3" s="3" t="s">
        <v>113</v>
      </c>
      <c r="B3" s="146" t="str">
        <f>'Summary and sign-off'!B3:F3</f>
        <v>Audery Sonerson</v>
      </c>
      <c r="C3" s="146"/>
      <c r="D3" s="146"/>
      <c r="E3" s="146"/>
      <c r="F3" s="17"/>
    </row>
    <row r="4" spans="1:6" ht="15.6" x14ac:dyDescent="0.25">
      <c r="A4" s="3" t="s">
        <v>114</v>
      </c>
      <c r="B4" s="146">
        <f>'Summary and sign-off'!B4:F4</f>
        <v>45839</v>
      </c>
      <c r="C4" s="146"/>
      <c r="D4" s="146"/>
      <c r="E4" s="146"/>
      <c r="F4" s="17"/>
    </row>
    <row r="5" spans="1:6" ht="15.6" x14ac:dyDescent="0.25">
      <c r="A5" s="3" t="s">
        <v>115</v>
      </c>
      <c r="B5" s="146" t="str">
        <f>'Summary and sign-off'!B5:F5</f>
        <v>1 July - 31 December 2025</v>
      </c>
      <c r="C5" s="146"/>
      <c r="D5" s="146"/>
      <c r="E5" s="146"/>
      <c r="F5" s="17"/>
    </row>
    <row r="6" spans="1:6" ht="15.6" x14ac:dyDescent="0.25">
      <c r="A6" s="3" t="s">
        <v>116</v>
      </c>
      <c r="B6" s="141" t="s">
        <v>83</v>
      </c>
      <c r="C6" s="141"/>
      <c r="D6" s="141"/>
      <c r="E6" s="141"/>
      <c r="F6" s="17"/>
    </row>
    <row r="7" spans="1:6" ht="15.6" x14ac:dyDescent="0.25">
      <c r="A7" s="3" t="s">
        <v>57</v>
      </c>
      <c r="B7" s="141" t="s">
        <v>85</v>
      </c>
      <c r="C7" s="141"/>
      <c r="D7" s="141"/>
      <c r="E7" s="141"/>
      <c r="F7" s="17"/>
    </row>
    <row r="8" spans="1:6" ht="15.6" x14ac:dyDescent="0.25">
      <c r="A8" s="150" t="s">
        <v>117</v>
      </c>
      <c r="B8" s="150"/>
      <c r="C8" s="150"/>
      <c r="D8" s="150"/>
      <c r="E8" s="150"/>
      <c r="F8" s="19"/>
    </row>
    <row r="9" spans="1:6" x14ac:dyDescent="0.25">
      <c r="A9" s="151" t="s">
        <v>118</v>
      </c>
      <c r="B9" s="151"/>
      <c r="C9" s="151"/>
      <c r="D9" s="151"/>
      <c r="E9" s="151"/>
      <c r="F9" s="19"/>
    </row>
    <row r="10" spans="1:6" ht="15.6" x14ac:dyDescent="0.3">
      <c r="A10" s="149" t="s">
        <v>119</v>
      </c>
      <c r="B10" s="149"/>
      <c r="C10" s="149"/>
      <c r="D10" s="149"/>
      <c r="E10" s="149"/>
      <c r="F10" s="29"/>
    </row>
    <row r="11" spans="1:6" ht="26.4" x14ac:dyDescent="0.25">
      <c r="A11" s="24" t="s">
        <v>120</v>
      </c>
      <c r="B11" s="24" t="s">
        <v>121</v>
      </c>
      <c r="C11" s="24" t="s">
        <v>122</v>
      </c>
      <c r="D11" s="24" t="s">
        <v>123</v>
      </c>
      <c r="E11" s="24" t="s">
        <v>124</v>
      </c>
      <c r="F11" s="30"/>
    </row>
    <row r="12" spans="1:6" s="126" customFormat="1" x14ac:dyDescent="0.25">
      <c r="A12" s="105">
        <v>45967</v>
      </c>
      <c r="B12" s="106">
        <v>524.55999999999995</v>
      </c>
      <c r="C12" s="127" t="s">
        <v>125</v>
      </c>
      <c r="D12" s="107" t="s">
        <v>126</v>
      </c>
      <c r="E12" s="107" t="s">
        <v>127</v>
      </c>
      <c r="F12" s="1"/>
    </row>
    <row r="13" spans="1:6" s="126" customFormat="1" x14ac:dyDescent="0.25">
      <c r="A13" s="105">
        <v>45967</v>
      </c>
      <c r="B13" s="106">
        <v>880.36</v>
      </c>
      <c r="C13" s="127" t="s">
        <v>125</v>
      </c>
      <c r="D13" s="107" t="s">
        <v>231</v>
      </c>
      <c r="E13" s="107" t="s">
        <v>128</v>
      </c>
      <c r="F13" s="1"/>
    </row>
    <row r="14" spans="1:6" s="126" customFormat="1" x14ac:dyDescent="0.25">
      <c r="A14" s="105">
        <v>45967</v>
      </c>
      <c r="B14" s="106">
        <v>62.88695652173913</v>
      </c>
      <c r="C14" s="127" t="s">
        <v>223</v>
      </c>
      <c r="D14" s="107" t="s">
        <v>129</v>
      </c>
      <c r="E14" s="107" t="s">
        <v>130</v>
      </c>
      <c r="F14" s="1"/>
    </row>
    <row r="15" spans="1:6" s="126" customFormat="1" x14ac:dyDescent="0.25">
      <c r="A15" s="105">
        <v>45967</v>
      </c>
      <c r="B15" s="106">
        <v>35.36</v>
      </c>
      <c r="C15" s="127" t="s">
        <v>224</v>
      </c>
      <c r="D15" s="107" t="s">
        <v>131</v>
      </c>
      <c r="E15" s="107" t="s">
        <v>127</v>
      </c>
      <c r="F15" s="1"/>
    </row>
    <row r="16" spans="1:6" s="126" customFormat="1" x14ac:dyDescent="0.25">
      <c r="A16" s="105">
        <v>45969</v>
      </c>
      <c r="B16" s="106">
        <v>57.44</v>
      </c>
      <c r="C16" s="127" t="s">
        <v>132</v>
      </c>
      <c r="D16" s="107" t="s">
        <v>129</v>
      </c>
      <c r="E16" s="107" t="s">
        <v>130</v>
      </c>
      <c r="F16" s="1"/>
    </row>
    <row r="17" spans="1:13" ht="19.5" customHeight="1" x14ac:dyDescent="0.25">
      <c r="A17" s="70" t="s">
        <v>133</v>
      </c>
      <c r="B17" s="71">
        <f>SUM(B12:B16)</f>
        <v>1560.6069565217392</v>
      </c>
      <c r="C17" s="115" t="str">
        <f>IF(SUBTOTAL(3,B12:B16)=SUBTOTAL(103,B12:B16),'Summary and sign-off'!$A$48,'Summary and sign-off'!$A$49)</f>
        <v>Check - there are no hidden rows with data</v>
      </c>
      <c r="D17" s="147" t="str">
        <f>IF('Summary and sign-off'!F55='Summary and sign-off'!F54,'Summary and sign-off'!A51,'Summary and sign-off'!A50)</f>
        <v>Check - each entry provides sufficient information</v>
      </c>
      <c r="E17" s="147"/>
      <c r="F17" s="17"/>
    </row>
    <row r="18" spans="1:13" x14ac:dyDescent="0.25">
      <c r="A18" s="17"/>
      <c r="B18" s="19"/>
      <c r="C18" s="17"/>
      <c r="D18" s="17"/>
      <c r="E18" s="17"/>
      <c r="F18" s="17"/>
    </row>
    <row r="19" spans="1:13" ht="15.6" x14ac:dyDescent="0.3">
      <c r="A19" s="149" t="s">
        <v>134</v>
      </c>
      <c r="B19" s="149"/>
      <c r="C19" s="149"/>
      <c r="D19" s="149"/>
      <c r="E19" s="149"/>
      <c r="F19" s="29"/>
    </row>
    <row r="20" spans="1:13" ht="26.4" x14ac:dyDescent="0.25">
      <c r="A20" s="24" t="s">
        <v>120</v>
      </c>
      <c r="B20" s="24" t="s">
        <v>64</v>
      </c>
      <c r="C20" s="24" t="s">
        <v>135</v>
      </c>
      <c r="D20" s="24" t="s">
        <v>123</v>
      </c>
      <c r="E20" s="24" t="s">
        <v>124</v>
      </c>
      <c r="F20" s="30"/>
    </row>
    <row r="21" spans="1:13" s="126" customFormat="1" ht="26.4" x14ac:dyDescent="0.25">
      <c r="A21" s="128">
        <v>45862</v>
      </c>
      <c r="B21" s="106">
        <v>220.62</v>
      </c>
      <c r="C21" s="127" t="s">
        <v>136</v>
      </c>
      <c r="D21" s="107" t="s">
        <v>231</v>
      </c>
      <c r="E21" s="107" t="s">
        <v>137</v>
      </c>
      <c r="F21" s="1"/>
    </row>
    <row r="22" spans="1:13" s="126" customFormat="1" x14ac:dyDescent="0.25">
      <c r="A22" s="128">
        <v>45862</v>
      </c>
      <c r="B22" s="106">
        <v>54.956521739130444</v>
      </c>
      <c r="C22" s="127" t="s">
        <v>230</v>
      </c>
      <c r="D22" s="107" t="s">
        <v>129</v>
      </c>
      <c r="E22" s="107" t="s">
        <v>138</v>
      </c>
      <c r="F22" s="1"/>
    </row>
    <row r="23" spans="1:13" s="126" customFormat="1" x14ac:dyDescent="0.25">
      <c r="A23" s="128">
        <v>45862</v>
      </c>
      <c r="B23" s="106">
        <v>44.347826086956523</v>
      </c>
      <c r="C23" s="127" t="s">
        <v>139</v>
      </c>
      <c r="D23" s="107" t="s">
        <v>140</v>
      </c>
      <c r="E23" s="107" t="s">
        <v>141</v>
      </c>
      <c r="F23" s="1"/>
    </row>
    <row r="24" spans="1:13" s="126" customFormat="1" x14ac:dyDescent="0.25">
      <c r="A24" s="128">
        <v>45875</v>
      </c>
      <c r="B24" s="106">
        <v>7.3913043478260878</v>
      </c>
      <c r="C24" s="127" t="s">
        <v>229</v>
      </c>
      <c r="D24" s="107" t="s">
        <v>142</v>
      </c>
      <c r="E24" s="107" t="s">
        <v>141</v>
      </c>
      <c r="F24" s="2"/>
    </row>
    <row r="25" spans="1:13" s="130" customFormat="1" x14ac:dyDescent="0.25">
      <c r="A25" s="128">
        <v>45875</v>
      </c>
      <c r="B25" s="106">
        <v>783.61</v>
      </c>
      <c r="C25" s="127" t="s">
        <v>143</v>
      </c>
      <c r="D25" s="107" t="s">
        <v>231</v>
      </c>
      <c r="E25" s="107" t="s">
        <v>144</v>
      </c>
      <c r="F25" s="129"/>
    </row>
    <row r="26" spans="1:13" s="130" customFormat="1" x14ac:dyDescent="0.25">
      <c r="A26" s="128">
        <v>45875</v>
      </c>
      <c r="B26" s="106">
        <v>264.48</v>
      </c>
      <c r="C26" s="127" t="s">
        <v>143</v>
      </c>
      <c r="D26" s="107" t="s">
        <v>126</v>
      </c>
      <c r="E26" s="107" t="s">
        <v>141</v>
      </c>
      <c r="F26" s="131"/>
    </row>
    <row r="27" spans="1:13" s="133" customFormat="1" x14ac:dyDescent="0.25">
      <c r="A27" s="128">
        <v>45897</v>
      </c>
      <c r="B27" s="106">
        <v>425.14</v>
      </c>
      <c r="C27" s="127" t="s">
        <v>145</v>
      </c>
      <c r="D27" s="107" t="s">
        <v>231</v>
      </c>
      <c r="E27" s="107" t="s">
        <v>146</v>
      </c>
      <c r="F27" s="131"/>
      <c r="G27" s="132"/>
      <c r="H27" s="132"/>
      <c r="I27" s="132"/>
      <c r="J27" s="132"/>
      <c r="K27" s="132"/>
      <c r="L27" s="132"/>
      <c r="M27" s="132"/>
    </row>
    <row r="28" spans="1:13" s="133" customFormat="1" x14ac:dyDescent="0.25">
      <c r="A28" s="105">
        <v>45897</v>
      </c>
      <c r="B28" s="106">
        <v>53.57</v>
      </c>
      <c r="C28" s="127" t="s">
        <v>225</v>
      </c>
      <c r="D28" s="107" t="s">
        <v>129</v>
      </c>
      <c r="E28" s="107" t="s">
        <v>141</v>
      </c>
      <c r="F28" s="131"/>
      <c r="G28" s="132"/>
      <c r="H28" s="132"/>
      <c r="I28" s="132"/>
      <c r="J28" s="132"/>
      <c r="K28" s="132"/>
      <c r="L28" s="132"/>
      <c r="M28" s="132"/>
    </row>
    <row r="29" spans="1:13" s="133" customFormat="1" x14ac:dyDescent="0.25">
      <c r="A29" s="105">
        <v>45903</v>
      </c>
      <c r="B29" s="106">
        <v>60.17</v>
      </c>
      <c r="C29" s="127" t="s">
        <v>226</v>
      </c>
      <c r="D29" s="107" t="s">
        <v>129</v>
      </c>
      <c r="E29" s="107" t="s">
        <v>147</v>
      </c>
      <c r="F29" s="131"/>
      <c r="G29" s="132"/>
      <c r="H29" s="132"/>
      <c r="I29" s="132"/>
      <c r="J29" s="132"/>
      <c r="K29" s="132"/>
      <c r="L29" s="132"/>
      <c r="M29" s="132"/>
    </row>
    <row r="30" spans="1:13" s="126" customFormat="1" x14ac:dyDescent="0.25">
      <c r="A30" s="105">
        <v>45903</v>
      </c>
      <c r="B30" s="106">
        <v>580.02</v>
      </c>
      <c r="C30" s="127" t="s">
        <v>148</v>
      </c>
      <c r="D30" s="107" t="s">
        <v>231</v>
      </c>
      <c r="E30" s="107" t="s">
        <v>149</v>
      </c>
      <c r="F30" s="2"/>
    </row>
    <row r="31" spans="1:13" s="126" customFormat="1" x14ac:dyDescent="0.25">
      <c r="A31" s="105">
        <v>45903</v>
      </c>
      <c r="B31" s="106">
        <v>275.04000000000002</v>
      </c>
      <c r="C31" s="127" t="s">
        <v>148</v>
      </c>
      <c r="D31" s="107" t="s">
        <v>126</v>
      </c>
      <c r="E31" s="107" t="s">
        <v>147</v>
      </c>
      <c r="F31" s="1"/>
    </row>
    <row r="32" spans="1:13" s="126" customFormat="1" x14ac:dyDescent="0.25">
      <c r="A32" s="105">
        <v>45904</v>
      </c>
      <c r="B32" s="106">
        <v>50.22</v>
      </c>
      <c r="C32" s="127" t="s">
        <v>227</v>
      </c>
      <c r="D32" s="107" t="s">
        <v>129</v>
      </c>
      <c r="E32" s="107" t="s">
        <v>147</v>
      </c>
      <c r="F32" s="1"/>
    </row>
    <row r="33" spans="1:6" s="2" customFormat="1" ht="12.75" x14ac:dyDescent="0.2">
      <c r="A33" s="105">
        <v>45917</v>
      </c>
      <c r="B33" s="106">
        <v>441.89</v>
      </c>
      <c r="C33" s="127" t="s">
        <v>150</v>
      </c>
      <c r="D33" s="107" t="s">
        <v>231</v>
      </c>
      <c r="E33" s="107" t="s">
        <v>146</v>
      </c>
      <c r="F33" s="1"/>
    </row>
    <row r="34" spans="1:6" s="2" customFormat="1" ht="12.75" x14ac:dyDescent="0.2">
      <c r="A34" s="105">
        <v>45917</v>
      </c>
      <c r="B34" s="106">
        <v>167.43</v>
      </c>
      <c r="C34" s="127" t="s">
        <v>150</v>
      </c>
      <c r="D34" s="107" t="s">
        <v>126</v>
      </c>
      <c r="E34" s="107" t="s">
        <v>141</v>
      </c>
      <c r="F34" s="1"/>
    </row>
    <row r="35" spans="1:6" s="2" customFormat="1" ht="12.75" x14ac:dyDescent="0.2">
      <c r="A35" s="105">
        <v>45918</v>
      </c>
      <c r="B35" s="106">
        <v>14.947826086956525</v>
      </c>
      <c r="C35" s="127" t="s">
        <v>151</v>
      </c>
      <c r="D35" s="107" t="s">
        <v>131</v>
      </c>
      <c r="E35" s="107" t="s">
        <v>141</v>
      </c>
      <c r="F35" s="1"/>
    </row>
    <row r="36" spans="1:6" s="2" customFormat="1" ht="12.75" x14ac:dyDescent="0.2">
      <c r="A36" s="105">
        <v>45918</v>
      </c>
      <c r="B36" s="106">
        <v>83.478260869565219</v>
      </c>
      <c r="C36" s="127" t="s">
        <v>228</v>
      </c>
      <c r="D36" s="107" t="s">
        <v>129</v>
      </c>
      <c r="E36" s="107" t="s">
        <v>141</v>
      </c>
      <c r="F36" s="1"/>
    </row>
    <row r="37" spans="1:6" s="126" customFormat="1" ht="12.75" x14ac:dyDescent="0.2">
      <c r="A37" s="105">
        <v>45960</v>
      </c>
      <c r="B37" s="106">
        <v>705.18</v>
      </c>
      <c r="C37" s="127" t="s">
        <v>152</v>
      </c>
      <c r="D37" s="107" t="s">
        <v>231</v>
      </c>
      <c r="E37" s="107" t="s">
        <v>153</v>
      </c>
      <c r="F37" s="1"/>
    </row>
    <row r="38" spans="1:6" s="126" customFormat="1" ht="25.5" x14ac:dyDescent="0.2">
      <c r="A38" s="105">
        <v>45995</v>
      </c>
      <c r="B38" s="106">
        <v>621.66999999999996</v>
      </c>
      <c r="C38" s="127" t="s">
        <v>154</v>
      </c>
      <c r="D38" s="107" t="s">
        <v>231</v>
      </c>
      <c r="E38" s="107" t="s">
        <v>149</v>
      </c>
      <c r="F38" s="1"/>
    </row>
    <row r="39" spans="1:6" s="126" customFormat="1" ht="25.5" x14ac:dyDescent="0.2">
      <c r="A39" s="105">
        <v>45995</v>
      </c>
      <c r="B39" s="106">
        <v>219.17</v>
      </c>
      <c r="C39" s="127" t="s">
        <v>154</v>
      </c>
      <c r="D39" s="107" t="s">
        <v>126</v>
      </c>
      <c r="E39" s="107" t="s">
        <v>147</v>
      </c>
      <c r="F39" s="1"/>
    </row>
    <row r="40" spans="1:6" ht="19.5" customHeight="1" x14ac:dyDescent="0.2">
      <c r="A40" s="70" t="s">
        <v>155</v>
      </c>
      <c r="B40" s="71">
        <f>SUM(B21:B39)</f>
        <v>5073.3317391304336</v>
      </c>
      <c r="C40" s="115" t="str">
        <f>IF(SUBTOTAL(3,B12:B39)=SUBTOTAL(103,B12:B39),'Summary and sign-off'!$A$48,'Summary and sign-off'!$A$49)</f>
        <v>Check - there are no hidden rows with data</v>
      </c>
      <c r="D40" s="147" t="str">
        <f>IF('Summary and sign-off'!F56='Summary and sign-off'!F54,'Summary and sign-off'!A51,'Summary and sign-off'!A50)</f>
        <v>Not all lines have an entry for "Cost in NZ$" and "Type of expense"</v>
      </c>
      <c r="E40" s="147"/>
      <c r="F40" s="17"/>
    </row>
    <row r="41" spans="1:6" ht="12.75" x14ac:dyDescent="0.2">
      <c r="A41" s="17"/>
      <c r="B41" s="19"/>
      <c r="C41" s="17"/>
      <c r="D41" s="17"/>
      <c r="E41" s="17"/>
      <c r="F41" s="17"/>
    </row>
    <row r="42" spans="1:6" ht="15.75" x14ac:dyDescent="0.2">
      <c r="A42" s="149" t="s">
        <v>156</v>
      </c>
      <c r="B42" s="149"/>
      <c r="C42" s="149"/>
      <c r="D42" s="149"/>
      <c r="E42" s="149"/>
      <c r="F42" s="17"/>
    </row>
    <row r="43" spans="1:6" ht="25.5" x14ac:dyDescent="0.2">
      <c r="A43" s="24" t="s">
        <v>120</v>
      </c>
      <c r="B43" s="24" t="s">
        <v>64</v>
      </c>
      <c r="C43" s="24" t="s">
        <v>157</v>
      </c>
      <c r="D43" s="24" t="s">
        <v>158</v>
      </c>
      <c r="E43" s="24" t="s">
        <v>124</v>
      </c>
      <c r="F43" s="28"/>
    </row>
    <row r="44" spans="1:6" s="126" customFormat="1" ht="12.75" x14ac:dyDescent="0.2">
      <c r="A44" s="105"/>
      <c r="B44" s="106"/>
      <c r="C44" s="127"/>
      <c r="D44" s="107"/>
      <c r="E44" s="107"/>
      <c r="F44" s="1"/>
    </row>
    <row r="45" spans="1:6" ht="12.75" x14ac:dyDescent="0.2">
      <c r="A45" s="70" t="s">
        <v>159</v>
      </c>
      <c r="B45" s="71"/>
      <c r="C45" s="115" t="str">
        <f>IF(SUBTOTAL(3,B28:B44)=SUBTOTAL(103,B28:B44),'Summary and sign-off'!$A$48,'Summary and sign-off'!$A$49)</f>
        <v>Check - there are no hidden rows with data</v>
      </c>
      <c r="D45" s="147" t="str">
        <f>IF('Summary and sign-off'!F57='Summary and sign-off'!F54,'Summary and sign-off'!A51,'Summary and sign-off'!A50)</f>
        <v>Not all lines have an entry for "Cost in NZ$" and "Type of expense"</v>
      </c>
      <c r="E45" s="147"/>
      <c r="F45" s="17"/>
    </row>
    <row r="46" spans="1:6" ht="12.75" x14ac:dyDescent="0.2">
      <c r="A46" s="17"/>
      <c r="B46" s="56"/>
      <c r="C46" s="19"/>
      <c r="D46" s="17"/>
      <c r="E46" s="17"/>
      <c r="F46" s="17"/>
    </row>
    <row r="47" spans="1:6" ht="15" x14ac:dyDescent="0.2">
      <c r="A47" s="31" t="s">
        <v>160</v>
      </c>
      <c r="B47" s="57">
        <f>SUM(B45,B40,B17)</f>
        <v>6633.938695652173</v>
      </c>
      <c r="C47" s="32"/>
      <c r="D47" s="32"/>
      <c r="E47" s="32"/>
      <c r="F47" s="17"/>
    </row>
    <row r="48" spans="1:6" ht="12.75" x14ac:dyDescent="0.2">
      <c r="A48" s="17"/>
      <c r="B48" s="19"/>
      <c r="C48" s="17"/>
      <c r="D48" s="17"/>
      <c r="E48" s="17"/>
      <c r="F48" s="17"/>
    </row>
    <row r="49" spans="1:6" ht="12.75" x14ac:dyDescent="0.2">
      <c r="A49" s="18" t="s">
        <v>75</v>
      </c>
      <c r="B49" s="19"/>
      <c r="C49" s="17"/>
      <c r="D49" s="17"/>
      <c r="E49" s="17"/>
      <c r="F49" s="17"/>
    </row>
    <row r="50" spans="1:6" ht="12.75" x14ac:dyDescent="0.2">
      <c r="A50" s="20" t="s">
        <v>161</v>
      </c>
      <c r="F50" s="17"/>
    </row>
    <row r="51" spans="1:6" ht="12.75" x14ac:dyDescent="0.2">
      <c r="A51" s="20" t="s">
        <v>162</v>
      </c>
      <c r="B51" s="17"/>
      <c r="D51" s="17"/>
      <c r="F51" s="17"/>
    </row>
    <row r="52" spans="1:6" ht="12.75" x14ac:dyDescent="0.2">
      <c r="A52" s="20" t="s">
        <v>163</v>
      </c>
      <c r="F52" s="17"/>
    </row>
    <row r="53" spans="1:6" ht="12.75" x14ac:dyDescent="0.2">
      <c r="A53" s="20" t="s">
        <v>81</v>
      </c>
      <c r="B53" s="19"/>
      <c r="C53" s="17"/>
      <c r="D53" s="17"/>
      <c r="E53" s="17"/>
      <c r="F53" s="17"/>
    </row>
    <row r="54" spans="1:6" ht="12.75" x14ac:dyDescent="0.2">
      <c r="A54" s="20" t="s">
        <v>164</v>
      </c>
      <c r="B54" s="17"/>
      <c r="D54" s="17"/>
      <c r="F54" s="17"/>
    </row>
    <row r="55" spans="1:6" ht="12.75" x14ac:dyDescent="0.2">
      <c r="A55" s="20" t="s">
        <v>165</v>
      </c>
      <c r="F55" s="17"/>
    </row>
    <row r="56" spans="1:6" ht="12.75" x14ac:dyDescent="0.2">
      <c r="A56" s="20" t="s">
        <v>166</v>
      </c>
      <c r="B56" s="20"/>
      <c r="C56" s="20"/>
      <c r="D56" s="20"/>
      <c r="F56" s="17"/>
    </row>
    <row r="57" spans="1:6" ht="12.75" x14ac:dyDescent="0.2">
      <c r="A57" s="26"/>
      <c r="B57" s="17"/>
      <c r="C57" s="17"/>
      <c r="D57" s="17"/>
      <c r="E57" s="17"/>
      <c r="F57" s="17"/>
    </row>
    <row r="58" spans="1:6" ht="12.75" x14ac:dyDescent="0.2">
      <c r="A58" s="26"/>
      <c r="B58" s="17"/>
      <c r="C58" s="17"/>
      <c r="D58" s="17"/>
      <c r="E58" s="17"/>
      <c r="F58" s="17"/>
    </row>
    <row r="66" spans="1:6" ht="12.75" x14ac:dyDescent="0.2">
      <c r="A66" s="26"/>
      <c r="B66" s="17"/>
      <c r="C66" s="17"/>
      <c r="D66" s="17"/>
      <c r="E66" s="17"/>
      <c r="F66" s="17"/>
    </row>
    <row r="67" spans="1:6" ht="12.75" x14ac:dyDescent="0.2">
      <c r="A67" s="26"/>
      <c r="B67" s="17"/>
      <c r="C67" s="17"/>
      <c r="D67" s="17"/>
      <c r="E67" s="17"/>
      <c r="F67" s="17"/>
    </row>
    <row r="68" spans="1:6" ht="12.75" x14ac:dyDescent="0.2">
      <c r="A68" s="26"/>
      <c r="B68" s="17"/>
      <c r="C68" s="17"/>
      <c r="D68" s="17"/>
      <c r="E68" s="17"/>
      <c r="F68" s="17"/>
    </row>
    <row r="69" spans="1:6" ht="12.75" x14ac:dyDescent="0.2">
      <c r="A69" s="26"/>
      <c r="B69" s="17"/>
      <c r="C69" s="17"/>
      <c r="D69" s="17"/>
      <c r="E69" s="17"/>
      <c r="F69" s="17"/>
    </row>
    <row r="70" spans="1:6" ht="12.75" x14ac:dyDescent="0.2">
      <c r="A70" s="26"/>
      <c r="B70" s="17"/>
      <c r="C70" s="17"/>
      <c r="D70" s="17"/>
      <c r="E70" s="17"/>
      <c r="F70" s="17"/>
    </row>
  </sheetData>
  <sheetProtection formatCells="0" formatRows="0" insertColumns="0" insertRows="0" deleteRows="0"/>
  <mergeCells count="15">
    <mergeCell ref="B7:E7"/>
    <mergeCell ref="B5:E5"/>
    <mergeCell ref="D45:E45"/>
    <mergeCell ref="A1:E1"/>
    <mergeCell ref="A19:E19"/>
    <mergeCell ref="A42:E42"/>
    <mergeCell ref="B2:E2"/>
    <mergeCell ref="B3:E3"/>
    <mergeCell ref="B4:E4"/>
    <mergeCell ref="A8:E8"/>
    <mergeCell ref="A9:E9"/>
    <mergeCell ref="B6:E6"/>
    <mergeCell ref="D17:E17"/>
    <mergeCell ref="D40:E40"/>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2:A16 A44 A27:A39"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43 A11 A20:A26"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6 A21:A26"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B14:B16 B22:B26 B35:B36 B39 B44 B28:B32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topLeftCell="A8" zoomScaleNormal="100" workbookViewId="0">
      <selection activeCell="A10" sqref="A10"/>
    </sheetView>
  </sheetViews>
  <sheetFormatPr defaultColWidth="0" defaultRowHeight="13.2" zeroHeight="1" x14ac:dyDescent="0.25"/>
  <cols>
    <col min="1" max="1" width="35.6640625" customWidth="1"/>
    <col min="2" max="2" width="14.33203125" customWidth="1"/>
    <col min="3" max="3" width="71.44140625" customWidth="1"/>
    <col min="4" max="4" width="50" customWidth="1"/>
    <col min="5" max="5" width="21.44140625" customWidth="1"/>
    <col min="6" max="6" width="39.33203125" customWidth="1"/>
    <col min="7" max="10" width="9.109375" hidden="1" customWidth="1"/>
    <col min="11" max="13" width="0" hidden="1" customWidth="1"/>
  </cols>
  <sheetData>
    <row r="1" spans="1:6" ht="26.25" customHeight="1" x14ac:dyDescent="0.25">
      <c r="A1" s="148" t="s">
        <v>111</v>
      </c>
      <c r="B1" s="148"/>
      <c r="C1" s="148"/>
      <c r="D1" s="148"/>
      <c r="E1" s="148"/>
    </row>
    <row r="2" spans="1:6" ht="21" customHeight="1" x14ac:dyDescent="0.25">
      <c r="A2" s="3" t="s">
        <v>112</v>
      </c>
      <c r="B2" s="146" t="str">
        <f>'Summary and sign-off'!B2:F2</f>
        <v>Ministry of Health</v>
      </c>
      <c r="C2" s="146"/>
      <c r="D2" s="146"/>
      <c r="E2" s="146"/>
    </row>
    <row r="3" spans="1:6" ht="31.2" x14ac:dyDescent="0.25">
      <c r="A3" s="3" t="s">
        <v>113</v>
      </c>
      <c r="B3" s="146" t="str">
        <f>'Summary and sign-off'!B3:F3</f>
        <v>Audery Sonerson</v>
      </c>
      <c r="C3" s="146"/>
      <c r="D3" s="146"/>
      <c r="E3" s="146"/>
    </row>
    <row r="4" spans="1:6" ht="21" customHeight="1" x14ac:dyDescent="0.25">
      <c r="A4" s="3" t="s">
        <v>114</v>
      </c>
      <c r="B4" s="146">
        <f>'Summary and sign-off'!B4:F4</f>
        <v>45839</v>
      </c>
      <c r="C4" s="146"/>
      <c r="D4" s="146"/>
      <c r="E4" s="146"/>
    </row>
    <row r="5" spans="1:6" ht="21" customHeight="1" x14ac:dyDescent="0.25">
      <c r="A5" s="3" t="s">
        <v>115</v>
      </c>
      <c r="B5" s="146" t="str">
        <f>'Summary and sign-off'!B5:F5</f>
        <v>1 July - 31 December 2025</v>
      </c>
      <c r="C5" s="146"/>
      <c r="D5" s="146"/>
      <c r="E5" s="146"/>
    </row>
    <row r="6" spans="1:6" ht="21" customHeight="1" x14ac:dyDescent="0.25">
      <c r="A6" s="3" t="s">
        <v>116</v>
      </c>
      <c r="B6" s="141" t="s">
        <v>82</v>
      </c>
      <c r="C6" s="141"/>
      <c r="D6" s="141"/>
      <c r="E6" s="141"/>
    </row>
    <row r="7" spans="1:6" ht="21" customHeight="1" x14ac:dyDescent="0.25">
      <c r="A7" s="3" t="s">
        <v>57</v>
      </c>
      <c r="B7" s="141" t="s">
        <v>85</v>
      </c>
      <c r="C7" s="141"/>
      <c r="D7" s="141"/>
      <c r="E7" s="141"/>
    </row>
    <row r="8" spans="1:6" ht="35.25" customHeight="1" x14ac:dyDescent="0.3">
      <c r="A8" s="154" t="s">
        <v>167</v>
      </c>
      <c r="B8" s="154"/>
      <c r="C8" s="155"/>
      <c r="D8" s="155"/>
      <c r="E8" s="155"/>
      <c r="F8" s="27"/>
    </row>
    <row r="9" spans="1:6" ht="35.25" customHeight="1" x14ac:dyDescent="0.3">
      <c r="A9" s="152" t="s">
        <v>168</v>
      </c>
      <c r="B9" s="153"/>
      <c r="C9" s="153"/>
      <c r="D9" s="153"/>
      <c r="E9" s="153"/>
      <c r="F9" s="27"/>
    </row>
    <row r="10" spans="1:6" ht="27" customHeight="1" x14ac:dyDescent="0.25">
      <c r="A10" s="24" t="s">
        <v>169</v>
      </c>
      <c r="B10" s="24" t="s">
        <v>64</v>
      </c>
      <c r="C10" s="24" t="s">
        <v>170</v>
      </c>
      <c r="D10" s="24" t="s">
        <v>171</v>
      </c>
      <c r="E10" s="24" t="s">
        <v>124</v>
      </c>
      <c r="F10" s="20"/>
    </row>
    <row r="11" spans="1:6" s="2" customFormat="1" x14ac:dyDescent="0.25">
      <c r="A11" s="125"/>
      <c r="B11" s="106"/>
      <c r="C11" s="122"/>
      <c r="D11" s="109"/>
      <c r="E11" s="110"/>
    </row>
    <row r="12" spans="1:6" s="2" customFormat="1" x14ac:dyDescent="0.25">
      <c r="A12" s="105"/>
      <c r="B12" s="106"/>
      <c r="C12" s="109"/>
      <c r="D12" s="109"/>
      <c r="E12" s="110"/>
    </row>
    <row r="13" spans="1:6" s="2" customFormat="1" x14ac:dyDescent="0.25">
      <c r="A13" s="105"/>
      <c r="B13" s="106"/>
      <c r="C13" s="109"/>
      <c r="D13" s="109"/>
      <c r="E13" s="110"/>
    </row>
    <row r="14" spans="1:6" s="2" customFormat="1" x14ac:dyDescent="0.25">
      <c r="A14" s="105"/>
      <c r="B14" s="106"/>
      <c r="C14" s="109"/>
      <c r="D14" s="109"/>
      <c r="E14" s="110"/>
    </row>
    <row r="15" spans="1:6" s="2" customFormat="1" x14ac:dyDescent="0.25">
      <c r="A15" s="105"/>
      <c r="B15" s="106"/>
      <c r="C15" s="109"/>
      <c r="D15" s="109"/>
      <c r="E15" s="110"/>
    </row>
    <row r="16" spans="1:6" s="2" customFormat="1" x14ac:dyDescent="0.25">
      <c r="A16" s="105"/>
      <c r="B16" s="106"/>
      <c r="C16" s="109"/>
      <c r="D16" s="109"/>
      <c r="E16" s="110"/>
    </row>
    <row r="17" spans="1:6" s="2" customFormat="1" x14ac:dyDescent="0.25">
      <c r="A17" s="105"/>
      <c r="B17" s="106"/>
      <c r="C17" s="109"/>
      <c r="D17" s="109"/>
      <c r="E17" s="110"/>
    </row>
    <row r="18" spans="1:6" s="2" customFormat="1" x14ac:dyDescent="0.25">
      <c r="A18" s="105"/>
      <c r="B18" s="106"/>
      <c r="C18" s="109"/>
      <c r="D18" s="109"/>
      <c r="E18" s="110"/>
    </row>
    <row r="19" spans="1:6" s="2" customFormat="1" x14ac:dyDescent="0.25">
      <c r="A19" s="105"/>
      <c r="B19" s="106"/>
      <c r="C19" s="109"/>
      <c r="D19" s="109"/>
      <c r="E19" s="110"/>
    </row>
    <row r="20" spans="1:6" s="2" customFormat="1" x14ac:dyDescent="0.25">
      <c r="A20" s="105"/>
      <c r="B20" s="106"/>
      <c r="C20" s="109"/>
      <c r="D20" s="109"/>
      <c r="E20" s="110"/>
    </row>
    <row r="21" spans="1:6" s="2" customFormat="1" x14ac:dyDescent="0.25">
      <c r="A21" s="105"/>
      <c r="B21" s="106"/>
      <c r="C21" s="109"/>
      <c r="D21" s="109"/>
      <c r="E21" s="110"/>
    </row>
    <row r="22" spans="1:6" s="2" customFormat="1" x14ac:dyDescent="0.25">
      <c r="A22" s="108"/>
      <c r="B22" s="106"/>
      <c r="C22" s="109"/>
      <c r="D22" s="109"/>
      <c r="E22" s="110"/>
    </row>
    <row r="23" spans="1:6" s="2" customFormat="1" x14ac:dyDescent="0.25">
      <c r="A23" s="108"/>
      <c r="B23" s="106"/>
      <c r="C23" s="109"/>
      <c r="D23" s="109"/>
      <c r="E23" s="110"/>
    </row>
    <row r="24" spans="1:6" s="2" customFormat="1" ht="11.25" hidden="1" customHeight="1" x14ac:dyDescent="0.25">
      <c r="A24" s="95"/>
      <c r="B24" s="94"/>
      <c r="C24" s="96"/>
      <c r="D24" s="96"/>
      <c r="E24" s="97"/>
    </row>
    <row r="25" spans="1:6" ht="34.5" customHeight="1" x14ac:dyDescent="0.25">
      <c r="A25" s="52" t="s">
        <v>172</v>
      </c>
      <c r="B25" s="61">
        <f>SUM(B11:B24)</f>
        <v>0</v>
      </c>
      <c r="C25" s="69" t="str">
        <f>IF(SUBTOTAL(3,B11:B24)=SUBTOTAL(103,B11:B24),'Summary and sign-off'!$A$48,'Summary and sign-off'!$A$49)</f>
        <v>Check - there are no hidden rows with data</v>
      </c>
      <c r="D25" s="147" t="str">
        <f>IF('Summary and sign-off'!F58='Summary and sign-off'!F54,'Summary and sign-off'!A51,'Summary and sign-off'!A50)</f>
        <v>Check - each entry provides sufficient information</v>
      </c>
      <c r="E25" s="147"/>
      <c r="F25" s="2"/>
    </row>
    <row r="26" spans="1:6" x14ac:dyDescent="0.25">
      <c r="A26" s="18"/>
      <c r="B26" s="17"/>
      <c r="C26" s="17"/>
      <c r="D26" s="17"/>
      <c r="E26" s="17"/>
    </row>
    <row r="27" spans="1:6" x14ac:dyDescent="0.25">
      <c r="A27" s="18" t="s">
        <v>75</v>
      </c>
      <c r="B27" s="19"/>
      <c r="C27" s="17"/>
      <c r="D27" s="17"/>
      <c r="E27" s="17"/>
    </row>
    <row r="28" spans="1:6" ht="12.75" customHeight="1" x14ac:dyDescent="0.25">
      <c r="A28" s="20" t="s">
        <v>173</v>
      </c>
      <c r="B28" s="20"/>
      <c r="C28" s="20"/>
      <c r="D28" s="20"/>
      <c r="E28" s="20"/>
    </row>
    <row r="29" spans="1:6" x14ac:dyDescent="0.25">
      <c r="A29" s="20" t="s">
        <v>174</v>
      </c>
      <c r="B29" s="20"/>
      <c r="C29" s="28"/>
      <c r="D29" s="28"/>
      <c r="E29" s="28"/>
    </row>
    <row r="30" spans="1:6" x14ac:dyDescent="0.25">
      <c r="A30" s="20" t="s">
        <v>81</v>
      </c>
      <c r="B30" s="19"/>
      <c r="C30" s="17"/>
      <c r="D30" s="17"/>
      <c r="E30" s="17"/>
      <c r="F30" s="17"/>
    </row>
    <row r="31" spans="1:6" x14ac:dyDescent="0.25">
      <c r="A31" s="20" t="s">
        <v>175</v>
      </c>
      <c r="B31" s="20"/>
      <c r="C31" s="28"/>
      <c r="D31" s="28"/>
      <c r="E31" s="28"/>
    </row>
    <row r="32" spans="1:6" ht="12.75" customHeight="1" x14ac:dyDescent="0.25">
      <c r="A32" s="20" t="s">
        <v>176</v>
      </c>
      <c r="B32" s="20"/>
      <c r="C32" s="22"/>
      <c r="D32" s="22"/>
      <c r="E32" s="22"/>
    </row>
    <row r="33" spans="1:5" x14ac:dyDescent="0.25">
      <c r="A33" s="17"/>
      <c r="B33" s="17"/>
      <c r="C33" s="17"/>
      <c r="D33" s="17"/>
      <c r="E33" s="17"/>
    </row>
  </sheetData>
  <sheetProtection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8"/>
  <sheetViews>
    <sheetView topLeftCell="A8" zoomScaleNormal="100" workbookViewId="0">
      <selection activeCell="F18" sqref="F18"/>
    </sheetView>
  </sheetViews>
  <sheetFormatPr defaultColWidth="0" defaultRowHeight="13.2" zeroHeight="1" x14ac:dyDescent="0.25"/>
  <cols>
    <col min="1" max="1" width="35.6640625" customWidth="1"/>
    <col min="2" max="2" width="14.33203125" customWidth="1"/>
    <col min="3" max="3" width="71.44140625" customWidth="1"/>
    <col min="4" max="4" width="50" customWidth="1"/>
    <col min="5" max="5" width="21.44140625" customWidth="1"/>
    <col min="6" max="6" width="36.88671875" customWidth="1"/>
    <col min="7" max="10" width="9.109375" hidden="1" customWidth="1"/>
    <col min="11" max="13" width="0" hidden="1" customWidth="1"/>
    <col min="14" max="16384" width="9.109375" hidden="1"/>
  </cols>
  <sheetData>
    <row r="1" spans="1:6" ht="26.25" customHeight="1" x14ac:dyDescent="0.25">
      <c r="A1" s="148" t="s">
        <v>111</v>
      </c>
      <c r="B1" s="148"/>
      <c r="C1" s="148"/>
      <c r="D1" s="148"/>
      <c r="E1" s="148"/>
    </row>
    <row r="2" spans="1:6" ht="21" customHeight="1" x14ac:dyDescent="0.25">
      <c r="A2" s="3" t="s">
        <v>112</v>
      </c>
      <c r="B2" s="146" t="str">
        <f>'Summary and sign-off'!B2:F2</f>
        <v>Ministry of Health</v>
      </c>
      <c r="C2" s="146"/>
      <c r="D2" s="146"/>
      <c r="E2" s="146"/>
    </row>
    <row r="3" spans="1:6" ht="31.2" x14ac:dyDescent="0.25">
      <c r="A3" s="3" t="s">
        <v>177</v>
      </c>
      <c r="B3" s="146" t="str">
        <f>'Summary and sign-off'!B3:F3</f>
        <v>Audery Sonerson</v>
      </c>
      <c r="C3" s="146"/>
      <c r="D3" s="146"/>
      <c r="E3" s="146"/>
    </row>
    <row r="4" spans="1:6" ht="21" customHeight="1" x14ac:dyDescent="0.25">
      <c r="A4" s="3" t="s">
        <v>114</v>
      </c>
      <c r="B4" s="146">
        <f>'Summary and sign-off'!B4:F4</f>
        <v>45839</v>
      </c>
      <c r="C4" s="146"/>
      <c r="D4" s="146"/>
      <c r="E4" s="146"/>
    </row>
    <row r="5" spans="1:6" ht="21" customHeight="1" x14ac:dyDescent="0.25">
      <c r="A5" s="3" t="s">
        <v>115</v>
      </c>
      <c r="B5" s="146" t="str">
        <f>'Summary and sign-off'!B5:F5</f>
        <v>1 July - 31 December 2025</v>
      </c>
      <c r="C5" s="146"/>
      <c r="D5" s="146"/>
      <c r="E5" s="146"/>
    </row>
    <row r="6" spans="1:6" ht="21" customHeight="1" x14ac:dyDescent="0.25">
      <c r="A6" s="3" t="s">
        <v>116</v>
      </c>
      <c r="B6" s="141" t="s">
        <v>82</v>
      </c>
      <c r="C6" s="141"/>
      <c r="D6" s="141"/>
      <c r="E6" s="141"/>
      <c r="F6" s="23"/>
    </row>
    <row r="7" spans="1:6" ht="21" customHeight="1" x14ac:dyDescent="0.25">
      <c r="A7" s="3" t="s">
        <v>57</v>
      </c>
      <c r="B7" s="141" t="s">
        <v>85</v>
      </c>
      <c r="C7" s="141"/>
      <c r="D7" s="141"/>
      <c r="E7" s="141"/>
      <c r="F7" s="23"/>
    </row>
    <row r="8" spans="1:6" ht="35.25" customHeight="1" x14ac:dyDescent="0.25">
      <c r="A8" s="158" t="s">
        <v>178</v>
      </c>
      <c r="B8" s="158"/>
      <c r="C8" s="155"/>
      <c r="D8" s="155"/>
      <c r="E8" s="155"/>
    </row>
    <row r="9" spans="1:6" ht="35.25" customHeight="1" x14ac:dyDescent="0.25">
      <c r="A9" s="156" t="s">
        <v>179</v>
      </c>
      <c r="B9" s="157"/>
      <c r="C9" s="157"/>
      <c r="D9" s="157"/>
      <c r="E9" s="157"/>
    </row>
    <row r="10" spans="1:6" ht="27" customHeight="1" x14ac:dyDescent="0.25">
      <c r="A10" s="24" t="s">
        <v>120</v>
      </c>
      <c r="B10" s="24" t="s">
        <v>64</v>
      </c>
      <c r="C10" s="24" t="s">
        <v>180</v>
      </c>
      <c r="D10" s="24" t="s">
        <v>181</v>
      </c>
      <c r="E10" s="24" t="s">
        <v>124</v>
      </c>
      <c r="F10" s="20"/>
    </row>
    <row r="11" spans="1:6" s="2" customFormat="1" hidden="1" x14ac:dyDescent="0.25">
      <c r="A11" s="95"/>
      <c r="B11" s="94"/>
      <c r="C11" s="96"/>
      <c r="D11" s="96"/>
      <c r="E11" s="97"/>
    </row>
    <row r="12" spans="1:6" s="124" customFormat="1" x14ac:dyDescent="0.25">
      <c r="A12" s="105">
        <v>46007</v>
      </c>
      <c r="B12" s="106">
        <v>1184.93</v>
      </c>
      <c r="C12" s="122" t="s">
        <v>182</v>
      </c>
      <c r="D12" s="109" t="s">
        <v>183</v>
      </c>
      <c r="E12" s="110" t="s">
        <v>127</v>
      </c>
      <c r="F12" s="2"/>
    </row>
    <row r="13" spans="1:6" s="2" customFormat="1" x14ac:dyDescent="0.25">
      <c r="A13" s="105"/>
      <c r="B13" s="106"/>
      <c r="C13" s="122"/>
      <c r="D13" s="122"/>
      <c r="E13" s="110"/>
    </row>
    <row r="14" spans="1:6" s="2" customFormat="1" x14ac:dyDescent="0.25">
      <c r="A14" s="123"/>
      <c r="B14" s="106"/>
      <c r="C14" s="109"/>
      <c r="D14" s="109"/>
      <c r="E14" s="110"/>
    </row>
    <row r="15" spans="1:6" s="124" customFormat="1" x14ac:dyDescent="0.25">
      <c r="A15" s="105"/>
      <c r="B15" s="106"/>
      <c r="C15" s="122"/>
      <c r="D15" s="109"/>
      <c r="E15" s="110"/>
      <c r="F15" s="2"/>
    </row>
    <row r="16" spans="1:6" s="2" customFormat="1" x14ac:dyDescent="0.25">
      <c r="A16" s="105"/>
      <c r="B16" s="106"/>
      <c r="C16" s="122"/>
      <c r="D16" s="109"/>
      <c r="E16" s="110"/>
    </row>
    <row r="17" spans="1:6" s="2" customFormat="1" x14ac:dyDescent="0.25">
      <c r="A17" s="105"/>
      <c r="B17" s="106"/>
      <c r="C17" s="122"/>
      <c r="D17" s="109"/>
      <c r="E17" s="110"/>
    </row>
    <row r="18" spans="1:6" s="2" customFormat="1" x14ac:dyDescent="0.25">
      <c r="A18" s="105"/>
      <c r="B18" s="106"/>
      <c r="C18" s="122"/>
      <c r="D18" s="109"/>
      <c r="E18" s="110"/>
    </row>
    <row r="19" spans="1:6" s="2" customFormat="1" x14ac:dyDescent="0.25">
      <c r="A19" s="105"/>
      <c r="B19" s="106"/>
      <c r="C19" s="122"/>
      <c r="D19" s="109"/>
      <c r="E19" s="110"/>
    </row>
    <row r="20" spans="1:6" s="2" customFormat="1" x14ac:dyDescent="0.25">
      <c r="A20" s="105"/>
      <c r="B20" s="106"/>
      <c r="C20" s="122"/>
      <c r="D20" s="109"/>
      <c r="E20" s="110"/>
    </row>
    <row r="21" spans="1:6" s="2" customFormat="1" x14ac:dyDescent="0.25">
      <c r="A21" s="105"/>
      <c r="B21" s="106"/>
      <c r="C21" s="122"/>
      <c r="D21" s="109"/>
      <c r="E21" s="110"/>
    </row>
    <row r="22" spans="1:6" s="2" customFormat="1" x14ac:dyDescent="0.25">
      <c r="A22" s="105"/>
      <c r="B22" s="106"/>
      <c r="C22" s="122"/>
      <c r="D22" s="109"/>
      <c r="E22" s="110"/>
    </row>
    <row r="23" spans="1:6" s="2" customFormat="1" x14ac:dyDescent="0.25">
      <c r="A23" s="105"/>
      <c r="B23" s="106"/>
      <c r="C23" s="109"/>
      <c r="D23" s="109"/>
      <c r="E23" s="110"/>
    </row>
    <row r="24" spans="1:6" s="2" customFormat="1" x14ac:dyDescent="0.25">
      <c r="A24" s="108"/>
      <c r="B24" s="106"/>
      <c r="C24" s="109"/>
      <c r="D24" s="109"/>
      <c r="E24" s="110"/>
    </row>
    <row r="25" spans="1:6" s="2" customFormat="1" x14ac:dyDescent="0.25">
      <c r="A25" s="108"/>
      <c r="B25" s="106"/>
      <c r="C25" s="109"/>
      <c r="D25" s="109"/>
      <c r="E25" s="110"/>
    </row>
    <row r="26" spans="1:6" s="2" customFormat="1" hidden="1" x14ac:dyDescent="0.25">
      <c r="A26" s="95"/>
      <c r="B26" s="94"/>
      <c r="C26" s="96"/>
      <c r="D26" s="96"/>
      <c r="E26" s="97"/>
    </row>
    <row r="27" spans="1:6" ht="34.5" customHeight="1" x14ac:dyDescent="0.25">
      <c r="A27" s="52" t="s">
        <v>184</v>
      </c>
      <c r="B27" s="61">
        <f>SUM(B11:B26)</f>
        <v>1184.93</v>
      </c>
      <c r="C27" s="69" t="str">
        <f>IF(SUBTOTAL(3,B11:B26)=SUBTOTAL(103,B11:B26),'Summary and sign-off'!$A$48,'Summary and sign-off'!$A$49)</f>
        <v>Check - there are no hidden rows with data</v>
      </c>
      <c r="D27" s="147" t="str">
        <f>IF('Summary and sign-off'!F59='Summary and sign-off'!F54,'Summary and sign-off'!A51,'Summary and sign-off'!A50)</f>
        <v>Check - each entry provides sufficient information</v>
      </c>
      <c r="E27" s="147"/>
    </row>
    <row r="28" spans="1:6" ht="14.1" customHeight="1" x14ac:dyDescent="0.25">
      <c r="B28" s="17"/>
      <c r="C28" s="17"/>
      <c r="D28" s="17"/>
      <c r="E28" s="17"/>
    </row>
    <row r="29" spans="1:6" x14ac:dyDescent="0.25">
      <c r="A29" s="18" t="s">
        <v>185</v>
      </c>
      <c r="B29" s="17"/>
      <c r="C29" s="17"/>
      <c r="D29" s="17"/>
      <c r="E29" s="17"/>
    </row>
    <row r="30" spans="1:6" ht="12.6" customHeight="1" x14ac:dyDescent="0.25">
      <c r="A30" s="20" t="s">
        <v>161</v>
      </c>
      <c r="B30" s="17"/>
      <c r="C30" s="17"/>
      <c r="D30" s="17"/>
      <c r="E30" s="17"/>
    </row>
    <row r="31" spans="1:6" x14ac:dyDescent="0.25">
      <c r="A31" s="20" t="s">
        <v>81</v>
      </c>
      <c r="B31" s="19"/>
      <c r="C31" s="17"/>
      <c r="D31" s="17"/>
      <c r="E31" s="17"/>
      <c r="F31" s="17"/>
    </row>
    <row r="32" spans="1:6" x14ac:dyDescent="0.25">
      <c r="A32" s="20" t="s">
        <v>175</v>
      </c>
      <c r="C32" s="17"/>
      <c r="D32" s="17"/>
      <c r="E32" s="17"/>
      <c r="F32" s="17"/>
    </row>
    <row r="33" spans="1:6" ht="12.75" customHeight="1" x14ac:dyDescent="0.25">
      <c r="A33" s="20" t="s">
        <v>176</v>
      </c>
      <c r="B33" s="25"/>
      <c r="C33" s="22"/>
      <c r="D33" s="22"/>
      <c r="E33" s="22"/>
      <c r="F33" s="22"/>
    </row>
    <row r="34" spans="1:6" x14ac:dyDescent="0.25">
      <c r="B34" s="26"/>
      <c r="C34" s="17"/>
      <c r="D34" s="17"/>
      <c r="E34" s="17"/>
    </row>
    <row r="35" spans="1:6" hidden="1" x14ac:dyDescent="0.25">
      <c r="A35" s="17"/>
      <c r="B35" s="17"/>
      <c r="C35" s="17"/>
      <c r="D35" s="17"/>
    </row>
    <row r="36" spans="1:6" ht="12.75" hidden="1" customHeight="1" x14ac:dyDescent="0.25"/>
    <row r="37" spans="1:6" hidden="1" x14ac:dyDescent="0.25">
      <c r="A37" s="17"/>
      <c r="B37" s="17"/>
      <c r="C37" s="17"/>
      <c r="D37" s="17"/>
      <c r="E37" s="17"/>
    </row>
    <row r="38" spans="1:6" hidden="1" x14ac:dyDescent="0.25">
      <c r="A38" s="17"/>
      <c r="B38" s="17"/>
      <c r="C38" s="17"/>
      <c r="D38" s="17"/>
      <c r="E38" s="17"/>
    </row>
    <row r="39" spans="1:6" hidden="1" x14ac:dyDescent="0.25">
      <c r="A39" s="17"/>
      <c r="B39" s="17"/>
      <c r="C39" s="17"/>
      <c r="D39" s="17"/>
      <c r="E39" s="17"/>
    </row>
    <row r="40" spans="1:6" hidden="1" x14ac:dyDescent="0.25">
      <c r="A40" s="17"/>
      <c r="B40" s="17"/>
      <c r="C40" s="17"/>
      <c r="D40" s="17"/>
      <c r="E40" s="17"/>
    </row>
    <row r="41" spans="1:6" hidden="1" x14ac:dyDescent="0.25">
      <c r="A41" s="17"/>
      <c r="B41" s="17"/>
      <c r="C41" s="17"/>
      <c r="D41" s="17"/>
      <c r="E41" s="17"/>
    </row>
    <row r="42" spans="1:6" x14ac:dyDescent="0.25"/>
    <row r="43" spans="1:6" x14ac:dyDescent="0.25"/>
    <row r="44" spans="1:6" x14ac:dyDescent="0.25"/>
    <row r="45" spans="1:6" x14ac:dyDescent="0.25"/>
    <row r="46" spans="1:6" x14ac:dyDescent="0.25"/>
    <row r="47" spans="1:6" x14ac:dyDescent="0.25"/>
    <row r="48" spans="1:6" x14ac:dyDescent="0.25"/>
  </sheetData>
  <sheetProtection formatCells="0" insertRows="0" deleteRows="0"/>
  <mergeCells count="10">
    <mergeCell ref="D27:E27"/>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6"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4 A16:A25"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B11:B14 B16:B26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6"/>
  <sheetViews>
    <sheetView zoomScaleNormal="100" workbookViewId="0">
      <selection activeCell="F13" sqref="F13"/>
    </sheetView>
  </sheetViews>
  <sheetFormatPr defaultColWidth="0" defaultRowHeight="13.2" zeroHeight="1" x14ac:dyDescent="0.25"/>
  <cols>
    <col min="1" max="1" width="35.6640625" customWidth="1"/>
    <col min="2" max="2" width="46.88671875" customWidth="1"/>
    <col min="3" max="3" width="22.109375" customWidth="1"/>
    <col min="4" max="4" width="25.44140625" customWidth="1"/>
    <col min="5" max="6" width="35.6640625" customWidth="1"/>
    <col min="7" max="7" width="38" customWidth="1"/>
    <col min="8" max="10" width="9.109375" hidden="1" customWidth="1"/>
    <col min="11" max="15" width="0" hidden="1" customWidth="1"/>
  </cols>
  <sheetData>
    <row r="1" spans="1:6" ht="26.25" customHeight="1" x14ac:dyDescent="0.25">
      <c r="A1" s="148" t="s">
        <v>186</v>
      </c>
      <c r="B1" s="148"/>
      <c r="C1" s="148"/>
      <c r="D1" s="148"/>
      <c r="E1" s="148"/>
      <c r="F1" s="148"/>
    </row>
    <row r="2" spans="1:6" ht="21" customHeight="1" x14ac:dyDescent="0.25">
      <c r="A2" s="3" t="s">
        <v>112</v>
      </c>
      <c r="B2" s="146" t="str">
        <f>'Summary and sign-off'!B2:F2</f>
        <v>Ministry of Health</v>
      </c>
      <c r="C2" s="146"/>
      <c r="D2" s="146"/>
      <c r="E2" s="146"/>
      <c r="F2" s="146"/>
    </row>
    <row r="3" spans="1:6" ht="31.2" x14ac:dyDescent="0.25">
      <c r="A3" s="3" t="s">
        <v>113</v>
      </c>
      <c r="B3" s="146" t="str">
        <f>'Summary and sign-off'!B3:F3</f>
        <v>Audery Sonerson</v>
      </c>
      <c r="C3" s="146"/>
      <c r="D3" s="146"/>
      <c r="E3" s="146"/>
      <c r="F3" s="146"/>
    </row>
    <row r="4" spans="1:6" ht="21" customHeight="1" x14ac:dyDescent="0.25">
      <c r="A4" s="3" t="s">
        <v>114</v>
      </c>
      <c r="B4" s="146">
        <f>'Summary and sign-off'!B4:F4</f>
        <v>45839</v>
      </c>
      <c r="C4" s="146"/>
      <c r="D4" s="146"/>
      <c r="E4" s="146"/>
      <c r="F4" s="146"/>
    </row>
    <row r="5" spans="1:6" ht="21" customHeight="1" x14ac:dyDescent="0.25">
      <c r="A5" s="3" t="s">
        <v>115</v>
      </c>
      <c r="B5" s="146" t="str">
        <f>'Summary and sign-off'!B5:F5</f>
        <v>1 July - 31 December 2025</v>
      </c>
      <c r="C5" s="146"/>
      <c r="D5" s="146"/>
      <c r="E5" s="146"/>
      <c r="F5" s="146"/>
    </row>
    <row r="6" spans="1:6" ht="21" customHeight="1" x14ac:dyDescent="0.25">
      <c r="A6" s="3" t="s">
        <v>187</v>
      </c>
      <c r="B6" s="141" t="s">
        <v>82</v>
      </c>
      <c r="C6" s="141"/>
      <c r="D6" s="141"/>
      <c r="E6" s="141"/>
      <c r="F6" s="141"/>
    </row>
    <row r="7" spans="1:6" ht="21" customHeight="1" x14ac:dyDescent="0.25">
      <c r="A7" s="3" t="s">
        <v>57</v>
      </c>
      <c r="B7" s="141" t="s">
        <v>85</v>
      </c>
      <c r="C7" s="141"/>
      <c r="D7" s="141"/>
      <c r="E7" s="141"/>
      <c r="F7" s="141"/>
    </row>
    <row r="8" spans="1:6" ht="36" customHeight="1" x14ac:dyDescent="0.25">
      <c r="A8" s="158" t="s">
        <v>188</v>
      </c>
      <c r="B8" s="158"/>
      <c r="C8" s="158"/>
      <c r="D8" s="158"/>
      <c r="E8" s="158"/>
      <c r="F8" s="158"/>
    </row>
    <row r="9" spans="1:6" ht="36" customHeight="1" x14ac:dyDescent="0.25">
      <c r="A9" s="156" t="s">
        <v>189</v>
      </c>
      <c r="B9" s="157"/>
      <c r="C9" s="157"/>
      <c r="D9" s="157"/>
      <c r="E9" s="157"/>
      <c r="F9" s="157"/>
    </row>
    <row r="10" spans="1:6" ht="39" customHeight="1" x14ac:dyDescent="0.25">
      <c r="A10" s="24" t="s">
        <v>120</v>
      </c>
      <c r="B10" s="100" t="s">
        <v>190</v>
      </c>
      <c r="C10" s="100" t="s">
        <v>191</v>
      </c>
      <c r="D10" s="100" t="s">
        <v>192</v>
      </c>
      <c r="E10" s="100" t="s">
        <v>193</v>
      </c>
      <c r="F10" s="100" t="s">
        <v>194</v>
      </c>
    </row>
    <row r="11" spans="1:6" s="2" customFormat="1" ht="26.4" x14ac:dyDescent="0.25">
      <c r="A11" s="105">
        <v>45860</v>
      </c>
      <c r="B11" s="134" t="s">
        <v>195</v>
      </c>
      <c r="C11" s="112" t="s">
        <v>99</v>
      </c>
      <c r="D11" s="109" t="s">
        <v>196</v>
      </c>
      <c r="E11" s="113" t="s">
        <v>97</v>
      </c>
      <c r="F11" s="110"/>
    </row>
    <row r="12" spans="1:6" s="2" customFormat="1" ht="26.4" x14ac:dyDescent="0.25">
      <c r="A12" s="105">
        <v>45875</v>
      </c>
      <c r="B12" s="109" t="s">
        <v>197</v>
      </c>
      <c r="C12" s="112" t="s">
        <v>99</v>
      </c>
      <c r="D12" s="109" t="s">
        <v>198</v>
      </c>
      <c r="E12" s="113" t="s">
        <v>97</v>
      </c>
      <c r="F12" s="114"/>
    </row>
    <row r="13" spans="1:6" s="2" customFormat="1" ht="39.6" x14ac:dyDescent="0.25">
      <c r="A13" s="105">
        <v>45910</v>
      </c>
      <c r="B13" s="135" t="s">
        <v>199</v>
      </c>
      <c r="C13" s="112" t="s">
        <v>99</v>
      </c>
      <c r="D13" s="135" t="s">
        <v>200</v>
      </c>
      <c r="E13" s="113" t="s">
        <v>97</v>
      </c>
      <c r="F13" s="114"/>
    </row>
    <row r="14" spans="1:6" s="2" customFormat="1" ht="26.4" x14ac:dyDescent="0.25">
      <c r="A14" s="105">
        <v>45916</v>
      </c>
      <c r="B14" s="136" t="s">
        <v>201</v>
      </c>
      <c r="C14" s="112" t="s">
        <v>99</v>
      </c>
      <c r="D14" s="135" t="s">
        <v>202</v>
      </c>
      <c r="E14" s="113" t="s">
        <v>97</v>
      </c>
      <c r="F14" s="114"/>
    </row>
    <row r="15" spans="1:6" s="2" customFormat="1" ht="39.6" x14ac:dyDescent="0.25">
      <c r="A15" s="105">
        <v>45918</v>
      </c>
      <c r="B15" s="109" t="s">
        <v>203</v>
      </c>
      <c r="C15" s="112" t="s">
        <v>98</v>
      </c>
      <c r="D15" s="109" t="s">
        <v>204</v>
      </c>
      <c r="E15" s="113" t="s">
        <v>93</v>
      </c>
      <c r="F15" s="114"/>
    </row>
    <row r="16" spans="1:6" s="2" customFormat="1" x14ac:dyDescent="0.25">
      <c r="A16" s="105">
        <v>45938</v>
      </c>
      <c r="B16" s="137" t="s">
        <v>205</v>
      </c>
      <c r="C16" s="112" t="s">
        <v>99</v>
      </c>
      <c r="D16" s="109" t="s">
        <v>206</v>
      </c>
      <c r="E16" s="113" t="s">
        <v>97</v>
      </c>
      <c r="F16" s="114"/>
    </row>
    <row r="17" spans="1:7" s="2" customFormat="1" x14ac:dyDescent="0.25">
      <c r="A17" s="105">
        <v>45979</v>
      </c>
      <c r="B17" s="137" t="s">
        <v>207</v>
      </c>
      <c r="C17" s="112" t="s">
        <v>99</v>
      </c>
      <c r="D17" s="109" t="s">
        <v>208</v>
      </c>
      <c r="E17" s="113" t="s">
        <v>97</v>
      </c>
      <c r="F17" s="114"/>
    </row>
    <row r="18" spans="1:7" s="2" customFormat="1" x14ac:dyDescent="0.25">
      <c r="A18" s="105">
        <v>45987</v>
      </c>
      <c r="B18" s="138" t="s">
        <v>209</v>
      </c>
      <c r="C18" s="112" t="s">
        <v>99</v>
      </c>
      <c r="D18" s="109" t="s">
        <v>210</v>
      </c>
      <c r="E18" s="113" t="s">
        <v>97</v>
      </c>
      <c r="F18" s="114"/>
    </row>
    <row r="19" spans="1:7" s="2" customFormat="1" x14ac:dyDescent="0.25">
      <c r="A19" s="105">
        <v>45993</v>
      </c>
      <c r="B19" s="139" t="s">
        <v>211</v>
      </c>
      <c r="C19" s="112" t="s">
        <v>99</v>
      </c>
      <c r="D19" s="109" t="s">
        <v>212</v>
      </c>
      <c r="E19" s="113" t="s">
        <v>97</v>
      </c>
      <c r="F19" s="114"/>
    </row>
    <row r="20" spans="1:7" s="2" customFormat="1" ht="26.4" x14ac:dyDescent="0.25">
      <c r="A20" s="105">
        <v>45993</v>
      </c>
      <c r="B20" s="135" t="s">
        <v>213</v>
      </c>
      <c r="C20" s="112" t="s">
        <v>99</v>
      </c>
      <c r="D20" s="109" t="s">
        <v>214</v>
      </c>
      <c r="E20" s="113" t="s">
        <v>97</v>
      </c>
      <c r="F20" s="114"/>
    </row>
    <row r="21" spans="1:7" s="2" customFormat="1" x14ac:dyDescent="0.25">
      <c r="A21" s="105">
        <v>45995</v>
      </c>
      <c r="B21" s="109" t="s">
        <v>215</v>
      </c>
      <c r="C21" s="112" t="s">
        <v>99</v>
      </c>
      <c r="D21" s="109" t="s">
        <v>216</v>
      </c>
      <c r="E21" s="113" t="s">
        <v>97</v>
      </c>
      <c r="F21" s="114"/>
    </row>
    <row r="22" spans="1:7" s="2" customFormat="1" x14ac:dyDescent="0.25">
      <c r="A22" s="105"/>
      <c r="B22" s="111"/>
      <c r="C22" s="112"/>
      <c r="D22" s="111"/>
      <c r="E22" s="113"/>
      <c r="F22" s="114"/>
    </row>
    <row r="23" spans="1:7" s="2" customFormat="1" x14ac:dyDescent="0.25">
      <c r="A23" s="105"/>
      <c r="B23" s="111"/>
      <c r="C23" s="112"/>
      <c r="D23" s="111"/>
      <c r="E23" s="113"/>
      <c r="F23" s="114"/>
    </row>
    <row r="24" spans="1:7" s="2" customFormat="1" x14ac:dyDescent="0.25">
      <c r="A24" s="105"/>
      <c r="B24" s="111"/>
      <c r="C24" s="112"/>
      <c r="D24" s="111"/>
      <c r="E24" s="113"/>
      <c r="F24" s="114"/>
    </row>
    <row r="25" spans="1:7" s="2" customFormat="1" hidden="1" x14ac:dyDescent="0.25">
      <c r="A25" s="93"/>
      <c r="B25" s="96"/>
      <c r="C25" s="98"/>
      <c r="D25" s="96"/>
      <c r="E25" s="99"/>
      <c r="F25" s="97"/>
    </row>
    <row r="26" spans="1:7" ht="34.5" customHeight="1" x14ac:dyDescent="0.25">
      <c r="A26" s="101" t="s">
        <v>217</v>
      </c>
      <c r="B26" s="102" t="s">
        <v>218</v>
      </c>
      <c r="C26" s="103">
        <f>C27+C28</f>
        <v>11</v>
      </c>
      <c r="D26" s="104" t="str">
        <f>IF(SUBTOTAL(3,C11:C25)=SUBTOTAL(103,C11:C25),'Summary and sign-off'!$A$48,'Summary and sign-off'!$A$49)</f>
        <v>Check - there are no hidden rows with data</v>
      </c>
      <c r="E26" s="147" t="str">
        <f>IF('Summary and sign-off'!F60='Summary and sign-off'!F54,'Summary and sign-off'!A52,'Summary and sign-off'!A50)</f>
        <v>Check - each entry provides sufficient information</v>
      </c>
      <c r="F26" s="147"/>
      <c r="G26" s="2"/>
    </row>
    <row r="27" spans="1:7" ht="25.5" customHeight="1" x14ac:dyDescent="0.3">
      <c r="A27" s="53"/>
      <c r="B27" s="54" t="s">
        <v>98</v>
      </c>
      <c r="C27" s="55">
        <f>COUNTIF(C11:C25,'Summary and sign-off'!A45)</f>
        <v>1</v>
      </c>
      <c r="D27" s="14"/>
      <c r="E27" s="15"/>
      <c r="F27" s="16"/>
    </row>
    <row r="28" spans="1:7" ht="25.5" customHeight="1" x14ac:dyDescent="0.3">
      <c r="A28" s="53"/>
      <c r="B28" s="54" t="s">
        <v>99</v>
      </c>
      <c r="C28" s="55">
        <f>COUNTIF(C11:C25,'Summary and sign-off'!A46)</f>
        <v>10</v>
      </c>
      <c r="D28" s="14"/>
      <c r="E28" s="15"/>
      <c r="F28" s="16"/>
    </row>
    <row r="29" spans="1:7" x14ac:dyDescent="0.25">
      <c r="A29" s="17"/>
      <c r="B29" s="18"/>
      <c r="C29" s="17"/>
      <c r="D29" s="19"/>
      <c r="E29" s="19"/>
      <c r="F29" s="17"/>
    </row>
    <row r="30" spans="1:7" x14ac:dyDescent="0.25">
      <c r="A30" s="18" t="s">
        <v>185</v>
      </c>
      <c r="B30" s="18"/>
      <c r="C30" s="18"/>
      <c r="D30" s="18"/>
      <c r="E30" s="18"/>
      <c r="F30" s="18"/>
    </row>
    <row r="31" spans="1:7" ht="12.6" customHeight="1" x14ac:dyDescent="0.25">
      <c r="A31" s="20" t="s">
        <v>161</v>
      </c>
      <c r="B31" s="17"/>
      <c r="C31" s="17"/>
      <c r="D31" s="17"/>
      <c r="E31" s="17"/>
    </row>
    <row r="32" spans="1:7" x14ac:dyDescent="0.25">
      <c r="A32" s="20" t="s">
        <v>81</v>
      </c>
      <c r="B32" s="19"/>
      <c r="C32" s="17"/>
      <c r="D32" s="17"/>
      <c r="E32" s="17"/>
      <c r="F32" s="17"/>
    </row>
    <row r="33" spans="1:6" x14ac:dyDescent="0.25">
      <c r="A33" s="20" t="s">
        <v>219</v>
      </c>
      <c r="B33" s="21"/>
      <c r="C33" s="21"/>
      <c r="D33" s="21"/>
      <c r="E33" s="21"/>
      <c r="F33" s="21"/>
    </row>
    <row r="34" spans="1:6" ht="12.75" customHeight="1" x14ac:dyDescent="0.25">
      <c r="A34" s="20" t="s">
        <v>220</v>
      </c>
      <c r="B34" s="17"/>
      <c r="C34" s="17"/>
      <c r="D34" s="17"/>
      <c r="E34" s="17"/>
      <c r="F34" s="17"/>
    </row>
    <row r="35" spans="1:6" ht="12.9" customHeight="1" x14ac:dyDescent="0.25">
      <c r="A35" s="20" t="s">
        <v>221</v>
      </c>
      <c r="B35" s="17"/>
      <c r="C35" s="17"/>
      <c r="D35" s="17"/>
      <c r="E35" s="17"/>
      <c r="F35" s="17"/>
    </row>
    <row r="36" spans="1:6" x14ac:dyDescent="0.25">
      <c r="A36" s="20" t="s">
        <v>222</v>
      </c>
      <c r="C36" s="17"/>
      <c r="D36" s="17"/>
      <c r="E36" s="17"/>
      <c r="F36" s="17"/>
    </row>
    <row r="37" spans="1:6" ht="12.75" customHeight="1" x14ac:dyDescent="0.25">
      <c r="A37" s="20" t="s">
        <v>176</v>
      </c>
      <c r="B37" s="20"/>
      <c r="C37" s="22"/>
      <c r="D37" s="22"/>
      <c r="E37" s="22"/>
      <c r="F37" s="22"/>
    </row>
    <row r="38" spans="1:6" ht="12.75" customHeight="1" x14ac:dyDescent="0.25">
      <c r="A38" s="20"/>
      <c r="B38" s="20"/>
      <c r="C38" s="22"/>
      <c r="D38" s="22"/>
      <c r="E38" s="22"/>
      <c r="F38" s="22"/>
    </row>
    <row r="39" spans="1:6" ht="12.75" hidden="1" customHeight="1" x14ac:dyDescent="0.25">
      <c r="A39" s="20"/>
      <c r="B39" s="20"/>
      <c r="C39" s="22"/>
      <c r="D39" s="22"/>
      <c r="E39" s="22"/>
      <c r="F39" s="22"/>
    </row>
    <row r="42" spans="1:6" hidden="1" x14ac:dyDescent="0.25">
      <c r="A42" s="18"/>
      <c r="B42" s="18"/>
      <c r="C42" s="18"/>
      <c r="D42" s="18"/>
      <c r="E42" s="18"/>
      <c r="F42" s="18"/>
    </row>
    <row r="43" spans="1:6" hidden="1" x14ac:dyDescent="0.25">
      <c r="A43" s="18"/>
      <c r="B43" s="18"/>
      <c r="C43" s="18"/>
      <c r="D43" s="18"/>
      <c r="E43" s="18"/>
      <c r="F43" s="18"/>
    </row>
    <row r="44" spans="1:6" hidden="1" x14ac:dyDescent="0.25">
      <c r="A44" s="18"/>
      <c r="B44" s="18"/>
      <c r="C44" s="18"/>
      <c r="D44" s="18"/>
      <c r="E44" s="18"/>
      <c r="F44" s="18"/>
    </row>
    <row r="45" spans="1:6" hidden="1" x14ac:dyDescent="0.25">
      <c r="A45" s="18"/>
      <c r="B45" s="18"/>
      <c r="C45" s="18"/>
      <c r="D45" s="18"/>
      <c r="E45" s="18"/>
      <c r="F45" s="18"/>
    </row>
    <row r="46" spans="1:6" hidden="1" x14ac:dyDescent="0.25">
      <c r="A46" s="18"/>
      <c r="B46" s="18"/>
      <c r="C46" s="18"/>
      <c r="D46" s="18"/>
      <c r="E46" s="18"/>
      <c r="F46" s="18"/>
    </row>
  </sheetData>
  <sheetProtection formatCells="0" insertRows="0" deleteRows="0"/>
  <dataConsolidate/>
  <mergeCells count="10">
    <mergeCell ref="E26:F26"/>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5 A11"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24"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C22:C25</xm:sqref>
        </x14:dataValidation>
        <x14:dataValidation type="list" errorStyle="information" operator="greaterThan" allowBlank="1" showInputMessage="1" prompt="Provide specific $ value if possible" xr:uid="{00000000-0002-0000-0500-000003000000}">
          <x14:formula1>
            <xm:f>'Summary and sign-off'!$A$39:$A$44</xm:f>
          </x14:formula1>
          <xm:sqref>E22:E25</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Subactivity xmlns="4f9c820c-e7e2-444d-97ee-45f2b3485c1d">NA</Subactivity>
    <BusinessValue xmlns="4f9c820c-e7e2-444d-97ee-45f2b3485c1d" xsi:nil="true"/>
    <PRADateDisposal xmlns="4f9c820c-e7e2-444d-97ee-45f2b3485c1d" xsi:nil="true"/>
    <KeyWords xmlns="15ffb055-6eb4-45a1-bc20-bf2ac0d420da" xsi:nil="true"/>
    <SecurityClassification xmlns="15ffb055-6eb4-45a1-bc20-bf2ac0d420da">UNCLASSIFIED</SecurityClassification>
    <PRADate3 xmlns="4f9c820c-e7e2-444d-97ee-45f2b3485c1d" xsi:nil="true"/>
    <PRAText5 xmlns="4f9c820c-e7e2-444d-97ee-45f2b3485c1d" xsi:nil="true"/>
    <Level2 xmlns="c91a514c-9034-4fa3-897a-8352025b26ed">NA</Level2>
    <CopiedFrom xmlns="184c05c4-c568-455d-94a4-7e009b164348" xsi:nil="true"/>
    <Activity xmlns="4f9c820c-e7e2-444d-97ee-45f2b3485c1d">NA</Activity>
    <AggregationStatus xmlns="4f9c820c-e7e2-444d-97ee-45f2b3485c1d">Normal</AggregationStatus>
    <CategoryValue xmlns="4f9c820c-e7e2-444d-97ee-45f2b3485c1d">NA</CategoryValue>
    <PRADate2 xmlns="4f9c820c-e7e2-444d-97ee-45f2b3485c1d" xsi:nil="true"/>
    <SetLabel xmlns="c91a514c-9034-4fa3-897a-8352025b26ed">Del07M</SetLabel>
    <zLegacyJSON xmlns="184c05c4-c568-455d-94a4-7e009b164348" xsi:nil="true"/>
    <Case xmlns="4f9c820c-e7e2-444d-97ee-45f2b3485c1d">NA</Case>
    <PRAText1 xmlns="4f9c820c-e7e2-444d-97ee-45f2b3485c1d" xsi:nil="true"/>
    <PRAText4 xmlns="4f9c820c-e7e2-444d-97ee-45f2b3485c1d" xsi:nil="true"/>
    <Level3 xmlns="c91a514c-9034-4fa3-897a-8352025b26ed">NA</Level3>
    <Endorsements xmlns="184c05c4-c568-455d-94a4-7e009b164348">N/A</Endorsements>
    <Team xmlns="c91a514c-9034-4fa3-897a-8352025b26ed">Financial Management</Team>
    <Project xmlns="4f9c820c-e7e2-444d-97ee-45f2b3485c1d">NA</Project>
    <HasNHI xmlns="184c05c4-c568-455d-94a4-7e009b164348">false</HasNHI>
    <FunctionGroup xmlns="4f9c820c-e7e2-444d-97ee-45f2b3485c1d">Corporate Support</FunctionGroup>
    <Function xmlns="4f9c820c-e7e2-444d-97ee-45f2b3485c1d">Financial Management</Function>
    <RelatedPeople xmlns="4f9c820c-e7e2-444d-97ee-45f2b3485c1d">
      <UserInfo>
        <DisplayName/>
        <AccountId xsi:nil="true"/>
        <AccountType/>
      </UserInfo>
    </RelatedPeople>
    <AggregationNarrative xmlns="725c79e5-42ce-4aa0-ac78-b6418001f0d2" xsi:nil="true"/>
    <Channel xmlns="c91a514c-9034-4fa3-897a-8352025b26ed">NA</Channel>
    <PRAType xmlns="4f9c820c-e7e2-444d-97ee-45f2b3485c1d">Doc</PRAType>
    <PRADate1 xmlns="4f9c820c-e7e2-444d-97ee-45f2b3485c1d" xsi:nil="true"/>
    <DocumentType xmlns="4f9c820c-e7e2-444d-97ee-45f2b3485c1d" xsi:nil="true"/>
    <PRAText3 xmlns="4f9c820c-e7e2-444d-97ee-45f2b3485c1d" xsi:nil="true"/>
    <OverrideLabel xmlns="c91a514c-9034-4fa3-897a-8352025b26ed" xsi:nil="true"/>
    <zLegacy xmlns="184c05c4-c568-455d-94a4-7e009b164348" xsi:nil="true"/>
    <Narrative xmlns="4f9c820c-e7e2-444d-97ee-45f2b3485c1d" xsi:nil="true"/>
    <CategoryName xmlns="4f9c820c-e7e2-444d-97ee-45f2b3485c1d">NA</CategoryName>
    <PRADateTrigger xmlns="4f9c820c-e7e2-444d-97ee-45f2b3485c1d" xsi:nil="true"/>
    <PRAText2 xmlns="4f9c820c-e7e2-444d-97ee-45f2b3485c1d" xsi:nil="true"/>
    <zLegacyID xmlns="184c05c4-c568-455d-94a4-7e009b164348" xsi:nil="true"/>
    <SharedWithUsers xmlns="a92161ee-a867-43fa-afc4-ef021add4eae">
      <UserInfo>
        <DisplayName>Ken Smart</DisplayName>
        <AccountId>87</AccountId>
        <AccountType/>
      </UserInfo>
      <UserInfo>
        <DisplayName>Nehalkumar patel</DisplayName>
        <AccountId>157</AccountId>
        <AccountType/>
      </UserInfo>
    </SharedWithUsers>
    <Year xmlns="c91a514c-9034-4fa3-897a-8352025b26ed">NA</Year>
    <DE_x002f_NDE xmlns="56ce7d1b-2674-4f29-ad09-4e3172fc24b9">DE</DE_x002f_NDE>
    <Directorate xmlns="56ce7d1b-2674-4f29-ad09-4e3172fc24b9">Manatu Hauora All</Directorate>
    <Month xmlns="56ce7d1b-2674-4f29-ad09-4e3172fc24b9">All Months</Month>
    <lcf76f155ced4ddcb4097134ff3c332f xmlns="56ce7d1b-2674-4f29-ad09-4e3172fc24b9">
      <Terms xmlns="http://schemas.microsoft.com/office/infopath/2007/PartnerControls"/>
    </lcf76f155ced4ddcb4097134ff3c332f>
    <_Flow_SignoffStatus xmlns="56ce7d1b-2674-4f29-ad09-4e3172fc24b9" xsi:nil="true"/>
    <TaxCatchAll xmlns="a92161ee-a867-43fa-afc4-ef021add4eae" xsi:nil="true"/>
    <FinancialYear xmlns="56ce7d1b-2674-4f29-ad09-4e3172fc24b9">2025-26</FinancialYear>
    <Dataspecification xmlns="56ce7d1b-2674-4f29-ad09-4e3172fc24b9" xsi:nil="true"/>
    <Recipient xmlns="56ce7d1b-2674-4f29-ad09-4e3172fc24b9" xsi:nil="true"/>
    <QuestionNumber xmlns="56ce7d1b-2674-4f29-ad09-4e3172fc24b9" xsi:nil="true"/>
  </documentManagement>
</p:properties>
</file>

<file path=customXml/item4.xml><?xml version="1.0" encoding="utf-8"?>
<ct:contentTypeSchema xmlns:ct="http://schemas.microsoft.com/office/2006/metadata/contentType" xmlns:ma="http://schemas.microsoft.com/office/2006/metadata/properties/metaAttributes" ct:_="" ma:_="" ma:contentTypeName="eDocument" ma:contentTypeID="0x0101003BC0E9EEDF5206449FD73008040CB159001F5FD4CA14E4D14BB33C7447B3987260" ma:contentTypeVersion="213" ma:contentTypeDescription="Create a new document." ma:contentTypeScope="" ma:versionID="93af44dabc85f2d717d8b62d616725b6">
  <xsd:schema xmlns:xsd="http://www.w3.org/2001/XMLSchema" xmlns:xs="http://www.w3.org/2001/XMLSchema" xmlns:p="http://schemas.microsoft.com/office/2006/metadata/properties" xmlns:ns2="4f9c820c-e7e2-444d-97ee-45f2b3485c1d" xmlns:ns3="184c05c4-c568-455d-94a4-7e009b164348" xmlns:ns4="15ffb055-6eb4-45a1-bc20-bf2ac0d420da" xmlns:ns5="725c79e5-42ce-4aa0-ac78-b6418001f0d2" xmlns:ns6="c91a514c-9034-4fa3-897a-8352025b26ed" xmlns:ns7="56ce7d1b-2674-4f29-ad09-4e3172fc24b9" xmlns:ns8="a92161ee-a867-43fa-afc4-ef021add4eae" targetNamespace="http://schemas.microsoft.com/office/2006/metadata/properties" ma:root="true" ma:fieldsID="0ccb5520931f3070c2a9100fc09590c9" ns2:_="" ns3:_="" ns4:_="" ns5:_="" ns6:_="" ns7:_="" ns8:_="">
    <xsd:import namespace="4f9c820c-e7e2-444d-97ee-45f2b3485c1d"/>
    <xsd:import namespace="184c05c4-c568-455d-94a4-7e009b164348"/>
    <xsd:import namespace="15ffb055-6eb4-45a1-bc20-bf2ac0d420da"/>
    <xsd:import namespace="725c79e5-42ce-4aa0-ac78-b6418001f0d2"/>
    <xsd:import namespace="c91a514c-9034-4fa3-897a-8352025b26ed"/>
    <xsd:import namespace="56ce7d1b-2674-4f29-ad09-4e3172fc24b9"/>
    <xsd:import namespace="a92161ee-a867-43fa-afc4-ef021add4eae"/>
    <xsd:element name="properties">
      <xsd:complexType>
        <xsd:sequence>
          <xsd:element name="documentManagement">
            <xsd:complexType>
              <xsd:all>
                <xsd:element ref="ns2:DocumentType" minOccurs="0"/>
                <xsd:element ref="ns3:HasNHI" minOccurs="0"/>
                <xsd:element ref="ns4:KeyWords" minOccurs="0"/>
                <xsd:element ref="ns2:Narrative" minOccurs="0"/>
                <xsd:element ref="ns4:SecurityClassification" minOccurs="0"/>
                <xsd:element ref="ns2:Subactivity" minOccurs="0"/>
                <xsd:element ref="ns2:Case" minOccurs="0"/>
                <xsd:element ref="ns2:RelatedPeople" minOccurs="0"/>
                <xsd:element ref="ns2:CategoryName" minOccurs="0"/>
                <xsd:element ref="ns2:CategoryValue" minOccurs="0"/>
                <xsd:element ref="ns2:BusinessValue" minOccurs="0"/>
                <xsd:element ref="ns2:FunctionGroup" minOccurs="0"/>
                <xsd:element ref="ns2:Function" minOccurs="0"/>
                <xsd:element ref="ns2:PRAType" minOccurs="0"/>
                <xsd:element ref="ns2:PRADate1" minOccurs="0"/>
                <xsd:element ref="ns2:PRADate2" minOccurs="0"/>
                <xsd:element ref="ns2:PRADate3" minOccurs="0"/>
                <xsd:element ref="ns2:PRADateDisposal" minOccurs="0"/>
                <xsd:element ref="ns2:PRADateTrigger" minOccurs="0"/>
                <xsd:element ref="ns2:PRAText1" minOccurs="0"/>
                <xsd:element ref="ns2:PRAText2" minOccurs="0"/>
                <xsd:element ref="ns2:PRAText3" minOccurs="0"/>
                <xsd:element ref="ns2:PRAText4" minOccurs="0"/>
                <xsd:element ref="ns2:PRAText5" minOccurs="0"/>
                <xsd:element ref="ns2:AggregationStatus" minOccurs="0"/>
                <xsd:element ref="ns2:Project" minOccurs="0"/>
                <xsd:element ref="ns2:Activity" minOccurs="0"/>
                <xsd:element ref="ns5:AggregationNarrative" minOccurs="0"/>
                <xsd:element ref="ns6:Channel" minOccurs="0"/>
                <xsd:element ref="ns6:Team" minOccurs="0"/>
                <xsd:element ref="ns6:Level2" minOccurs="0"/>
                <xsd:element ref="ns6:Level3" minOccurs="0"/>
                <xsd:element ref="ns6:Year" minOccurs="0"/>
                <xsd:element ref="ns6:OverrideLabel" minOccurs="0"/>
                <xsd:element ref="ns6:SetLabel" minOccurs="0"/>
                <xsd:element ref="ns3:zLegacy" minOccurs="0"/>
                <xsd:element ref="ns3:zLegacyID" minOccurs="0"/>
                <xsd:element ref="ns3:zLegacyJSON" minOccurs="0"/>
                <xsd:element ref="ns3:CopiedFrom" minOccurs="0"/>
                <xsd:element ref="ns3:Endorsements" minOccurs="0"/>
                <xsd:element ref="ns7:FinancialYear" minOccurs="0"/>
                <xsd:element ref="ns7:Month" minOccurs="0"/>
                <xsd:element ref="ns7:DE_x002f_NDE" minOccurs="0"/>
                <xsd:element ref="ns7:Directorate" minOccurs="0"/>
                <xsd:element ref="ns7:MediaServiceMetadata" minOccurs="0"/>
                <xsd:element ref="ns7:MediaServiceFastMetadata" minOccurs="0"/>
                <xsd:element ref="ns7:MediaServiceObjectDetectorVersions" minOccurs="0"/>
                <xsd:element ref="ns7:Dataspecification" minOccurs="0"/>
                <xsd:element ref="ns8:SharedWithUsers" minOccurs="0"/>
                <xsd:element ref="ns8:SharedWithDetails" minOccurs="0"/>
                <xsd:element ref="ns7:Recipient" minOccurs="0"/>
                <xsd:element ref="ns7:MediaServiceSearchProperties" minOccurs="0"/>
                <xsd:element ref="ns7:QuestionNumber" minOccurs="0"/>
                <xsd:element ref="ns7:_Flow_SignoffStatus" minOccurs="0"/>
                <xsd:element ref="ns7:MediaServiceDateTaken" minOccurs="0"/>
                <xsd:element ref="ns7:lcf76f155ced4ddcb4097134ff3c332f" minOccurs="0"/>
                <xsd:element ref="ns8:TaxCatchAll" minOccurs="0"/>
                <xsd:element ref="ns7:MediaServiceGenerationTime" minOccurs="0"/>
                <xsd:element ref="ns7: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8" nillable="true" ma:displayName="Document Type" ma:format="Dropdown" ma:hidden="true" ma:internalName="DocumentType" ma:readOnly="false">
      <xsd:simpleType>
        <xsd:restriction base="dms:Choice">
          <xsd:enumeration value="APPLICATION, certificate, consent related"/>
          <xsd:enumeration value="CONTRACT, Variation, Agreement"/>
          <xsd:enumeration value="CORRESPONDENCE"/>
          <xsd:enumeration value="DRAWING, Plan, Map"/>
          <xsd:enumeration value="EMPLOYMENT related"/>
          <xsd:enumeration value="FINANCIAL related"/>
          <xsd:enumeration value="KNOWLEDGE article"/>
          <xsd:enumeration value="MEETING related"/>
          <xsd:enumeration value="MEMO, Filenote, Email"/>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element name="Narrative" ma:index="11" nillable="true" ma:displayName="Narrative" ma:hidden="true" ma:internalName="Narrative" ma:readOnly="false">
      <xsd:simpleType>
        <xsd:restriction base="dms:Note"/>
      </xsd:simpleType>
    </xsd:element>
    <xsd:element name="Subactivity" ma:index="13" nillable="true" ma:displayName="Subactivity" ma:default="NA" ma:hidden="true" ma:internalName="Subactivity" ma:readOnly="false">
      <xsd:simpleType>
        <xsd:restriction base="dms:Text">
          <xsd:maxLength value="255"/>
        </xsd:restriction>
      </xsd:simpleType>
    </xsd:element>
    <xsd:element name="Case" ma:index="14" nillable="true" ma:displayName="Case" ma:default="NA" ma:hidden="true" ma:internalName="Case" ma:readOnly="false">
      <xsd:simpleType>
        <xsd:restriction base="dms:Text">
          <xsd:maxLength value="255"/>
        </xsd:restriction>
      </xsd:simpleType>
    </xsd:element>
    <xsd:element name="RelatedPeople" ma:index="15"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tegoryName" ma:index="16" nillable="true" ma:displayName="Category 1" ma:default="NA" ma:hidden="true" ma:internalName="CategoryName" ma:readOnly="false">
      <xsd:simpleType>
        <xsd:restriction base="dms:Text">
          <xsd:maxLength value="255"/>
        </xsd:restriction>
      </xsd:simpleType>
    </xsd:element>
    <xsd:element name="CategoryValue" ma:index="17" nillable="true" ma:displayName="Category 2" ma:default="NA" ma:hidden="true" ma:internalName="CategoryValue" ma:readOnly="false">
      <xsd:simpleType>
        <xsd:restriction base="dms:Text">
          <xsd:maxLength value="255"/>
        </xsd:restriction>
      </xsd:simpleType>
    </xsd:element>
    <xsd:element name="BusinessValue" ma:index="18" nillable="true" ma:displayName="Business Value" ma:hidden="true" ma:internalName="BusinessValue" ma:readOnly="false">
      <xsd:simpleType>
        <xsd:restriction base="dms:Text">
          <xsd:maxLength value="255"/>
        </xsd:restriction>
      </xsd:simpleType>
    </xsd:element>
    <xsd:element name="FunctionGroup" ma:index="19" nillable="true" ma:displayName="Function Group" ma:default="Corporate Support" ma:hidden="true" ma:internalName="FunctionGroup" ma:readOnly="false">
      <xsd:simpleType>
        <xsd:restriction base="dms:Text">
          <xsd:maxLength value="255"/>
        </xsd:restriction>
      </xsd:simpleType>
    </xsd:element>
    <xsd:element name="Function" ma:index="20" nillable="true" ma:displayName="Function" ma:default="Financial Management" ma:hidden="true" ma:internalName="Function" ma:readOnly="false">
      <xsd:simpleType>
        <xsd:restriction base="dms:Text">
          <xsd:maxLength value="255"/>
        </xsd:restriction>
      </xsd:simpleType>
    </xsd:element>
    <xsd:element name="PRAType" ma:index="21" nillable="true" ma:displayName="PRA Type" ma:default="Doc" ma:hidden="true" ma:indexed="true" ma:internalName="PRAType" ma:readOnly="false">
      <xsd:simpleType>
        <xsd:restriction base="dms:Text">
          <xsd:maxLength value="255"/>
        </xsd:restriction>
      </xsd:simpleType>
    </xsd:element>
    <xsd:element name="PRADate1" ma:index="22" nillable="true" ma:displayName="PRA Date 1" ma:format="DateOnly" ma:hidden="true" ma:internalName="PRADate1" ma:readOnly="false">
      <xsd:simpleType>
        <xsd:restriction base="dms:DateTime"/>
      </xsd:simpleType>
    </xsd:element>
    <xsd:element name="PRADate2" ma:index="23" nillable="true" ma:displayName="PRA Date 2" ma:format="DateOnly" ma:hidden="true" ma:internalName="PRADate2" ma:readOnly="false">
      <xsd:simpleType>
        <xsd:restriction base="dms:DateTime"/>
      </xsd:simpleType>
    </xsd:element>
    <xsd:element name="PRADate3" ma:index="24" nillable="true" ma:displayName="PRA Date 3" ma:format="DateOnly" ma:hidden="true" ma:internalName="PRADate3" ma:readOnly="false">
      <xsd:simpleType>
        <xsd:restriction base="dms:DateTime"/>
      </xsd:simpleType>
    </xsd:element>
    <xsd:element name="PRADateDisposal" ma:index="25" nillable="true" ma:displayName="PRA Date Disposal" ma:format="DateOnly" ma:hidden="true" ma:internalName="PRADateDisposal" ma:readOnly="false">
      <xsd:simpleType>
        <xsd:restriction base="dms:DateTime"/>
      </xsd:simpleType>
    </xsd:element>
    <xsd:element name="PRADateTrigger" ma:index="26" nillable="true" ma:displayName="PRA Date Trigger" ma:format="DateOnly" ma:hidden="true" ma:internalName="PRADateTrigger" ma:readOnly="false">
      <xsd:simpleType>
        <xsd:restriction base="dms:DateTime"/>
      </xsd:simpleType>
    </xsd:element>
    <xsd:element name="PRAText1" ma:index="27" nillable="true" ma:displayName="PRA Text 1" ma:hidden="true" ma:internalName="PRAText1" ma:readOnly="false">
      <xsd:simpleType>
        <xsd:restriction base="dms:Text">
          <xsd:maxLength value="255"/>
        </xsd:restriction>
      </xsd:simpleType>
    </xsd:element>
    <xsd:element name="PRAText2" ma:index="28" nillable="true" ma:displayName="PRA Text 2" ma:hidden="true" ma:internalName="PRAText2" ma:readOnly="false">
      <xsd:simpleType>
        <xsd:restriction base="dms:Text">
          <xsd:maxLength value="255"/>
        </xsd:restriction>
      </xsd:simpleType>
    </xsd:element>
    <xsd:element name="PRAText3" ma:index="29" nillable="true" ma:displayName="PRA Text 3" ma:hidden="true" ma:internalName="PRAText3" ma:readOnly="false">
      <xsd:simpleType>
        <xsd:restriction base="dms:Text">
          <xsd:maxLength value="255"/>
        </xsd:restriction>
      </xsd:simpleType>
    </xsd:element>
    <xsd:element name="PRAText4" ma:index="30" nillable="true" ma:displayName="PRA Text 4" ma:hidden="true" ma:internalName="PRAText4" ma:readOnly="false">
      <xsd:simpleType>
        <xsd:restriction base="dms:Text">
          <xsd:maxLength value="255"/>
        </xsd:restriction>
      </xsd:simpleType>
    </xsd:element>
    <xsd:element name="PRAText5" ma:index="31" nillable="true" ma:displayName="PRA Text 5" ma:hidden="true" ma:internalName="PRAText5" ma:readOnly="false">
      <xsd:simpleType>
        <xsd:restriction base="dms:Text">
          <xsd:maxLength value="255"/>
        </xsd:restriction>
      </xsd:simpleType>
    </xsd:element>
    <xsd:element name="AggregationStatus" ma:index="32" nillable="true" ma:displayName="Aggregation Status" ma:default="Normal" ma:format="Dropdown" ma:hidden="true" ma:internalName="AggregationStatus" ma:readOnly="false">
      <xsd:simpleType>
        <xsd:union memberTypes="dms:Text">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enumeration value="Archive"/>
            </xsd:restriction>
          </xsd:simpleType>
        </xsd:union>
      </xsd:simpleType>
    </xsd:element>
    <xsd:element name="Project" ma:index="33" nillable="true" ma:displayName="Project" ma:default="NA" ma:hidden="true" ma:internalName="Project" ma:readOnly="false">
      <xsd:simpleType>
        <xsd:restriction base="dms:Text">
          <xsd:maxLength value="255"/>
        </xsd:restriction>
      </xsd:simpleType>
    </xsd:element>
    <xsd:element name="Activity" ma:index="34" nillable="true" ma:displayName="Activity" ma:default="NA" ma:hidden="true" ma:internalName="Activit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4c05c4-c568-455d-94a4-7e009b164348" elementFormDefault="qualified">
    <xsd:import namespace="http://schemas.microsoft.com/office/2006/documentManagement/types"/>
    <xsd:import namespace="http://schemas.microsoft.com/office/infopath/2007/PartnerControls"/>
    <xsd:element name="HasNHI" ma:index="9" nillable="true" ma:displayName="Has NHI" ma:default="0" ma:internalName="HasNHI" ma:readOnly="false">
      <xsd:simpleType>
        <xsd:restriction base="dms:Boolean"/>
      </xsd:simpleType>
    </xsd:element>
    <xsd:element name="zLegacy" ma:index="43" nillable="true" ma:displayName="zLegacy" ma:hidden="true" ma:internalName="zLegacy" ma:readOnly="false">
      <xsd:simpleType>
        <xsd:restriction base="dms:Note"/>
      </xsd:simpleType>
    </xsd:element>
    <xsd:element name="zLegacyID" ma:index="44" nillable="true" ma:displayName="zLegacyID" ma:hidden="true" ma:indexed="true" ma:internalName="zLegacyID" ma:readOnly="false">
      <xsd:simpleType>
        <xsd:restriction base="dms:Text">
          <xsd:maxLength value="255"/>
        </xsd:restriction>
      </xsd:simpleType>
    </xsd:element>
    <xsd:element name="zLegacyJSON" ma:index="45" nillable="true" ma:displayName="zLegacyJSON" ma:hidden="true" ma:internalName="zLegacyJSON" ma:readOnly="false">
      <xsd:simpleType>
        <xsd:restriction base="dms:Note"/>
      </xsd:simpleType>
    </xsd:element>
    <xsd:element name="CopiedFrom" ma:index="46" nillable="true" ma:displayName="Copied From" ma:hidden="true" ma:internalName="CopiedFrom" ma:readOnly="false">
      <xsd:simpleType>
        <xsd:restriction base="dms:Text">
          <xsd:maxLength value="255"/>
        </xsd:restriction>
      </xsd:simpleType>
    </xsd:element>
    <xsd:element name="Endorsements" ma:index="47" nillable="true" ma:displayName="Endorsements" ma:default="N/A" ma:format="Dropdown" ma:internalName="Endorsements" ma:readOnly="false">
      <xsd:simpleType>
        <xsd:restriction base="dms:Choice">
          <xsd:enumeration value="N/A"/>
          <xsd:enumeration value="APPOINTMENTS"/>
          <xsd:enumeration value="BUDGET"/>
          <xsd:enumeration value="CABINET"/>
          <xsd:enumeration value="COMMERCIAL"/>
          <xsd:enumeration value="[DEPARTMENT] USE ONLY"/>
          <xsd:enumeration value="EMBARGOED FOR RELEASE"/>
          <xsd:enumeration value="EVALUATIVE"/>
          <xsd:enumeration value="HONOURS"/>
          <xsd:enumeration value="LEGAL PRIVILEGE"/>
          <xsd:enumeration value="MEDICAL"/>
          <xsd:enumeration value="NEW ZEALAND EYES ONLY (NZEO)"/>
          <xsd:enumeration value="STAFF"/>
          <xsd:enumeration value="POLICY"/>
          <xsd:enumeration value="TO BE REVIEWED ON"/>
          <xsd:enumeration value="RELEASEABLE TO (REL)"/>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KeyWords" ma:index="10" nillable="true" ma:displayName="Key Words" ma:hidden="true" ma:internalName="KeyWords" ma:readOnly="false">
      <xsd:simpleType>
        <xsd:restriction base="dms:Note"/>
      </xsd:simpleType>
    </xsd:element>
    <xsd:element name="SecurityClassification" ma:index="12" nillable="true" ma:displayName="Security Classification" ma:default="UNCLASSIFIED" ma:format="Dropdown" ma:internalName="SecurityClassification" ma:readOnly="false">
      <xsd:simpleType>
        <xsd:restriction base="dms:Choice">
          <xsd:enumeration value="UNCLASSIFIED"/>
          <xsd:enumeration value="IN-CONFIDENCE"/>
          <xsd:enumeration value="SENSITIVE"/>
          <xsd:enumeration value="RESTRICTED"/>
        </xsd:restriction>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35" nillable="true" ma:displayName="Aggregation Narrative" ma:hidden="true" ma:internalName="AggregationNarrativ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Channel" ma:index="36" nillable="true" ma:displayName="Channel" ma:default="NA" ma:hidden="true" ma:internalName="Channel" ma:readOnly="false">
      <xsd:simpleType>
        <xsd:restriction base="dms:Text">
          <xsd:maxLength value="255"/>
        </xsd:restriction>
      </xsd:simpleType>
    </xsd:element>
    <xsd:element name="Team" ma:index="37" nillable="true" ma:displayName="Team" ma:default="Financial Management" ma:hidden="true" ma:internalName="Team" ma:readOnly="false">
      <xsd:simpleType>
        <xsd:restriction base="dms:Text">
          <xsd:maxLength value="255"/>
        </xsd:restriction>
      </xsd:simpleType>
    </xsd:element>
    <xsd:element name="Level2" ma:index="38" nillable="true" ma:displayName="Level 2" ma:default="NA" ma:hidden="true" ma:internalName="Level2" ma:readOnly="false">
      <xsd:simpleType>
        <xsd:restriction base="dms:Text">
          <xsd:maxLength value="255"/>
        </xsd:restriction>
      </xsd:simpleType>
    </xsd:element>
    <xsd:element name="Level3" ma:index="39" nillable="true" ma:displayName="Level 3" ma:default="NA" ma:hidden="true" ma:internalName="Level3" ma:readOnly="false">
      <xsd:simpleType>
        <xsd:restriction base="dms:Text">
          <xsd:maxLength value="255"/>
        </xsd:restriction>
      </xsd:simpleType>
    </xsd:element>
    <xsd:element name="Year" ma:index="40" nillable="true" ma:displayName="Year" ma:default="NA" ma:hidden="true" ma:internalName="Year" ma:readOnly="false">
      <xsd:simpleType>
        <xsd:restriction base="dms:Text">
          <xsd:maxLength value="255"/>
        </xsd:restriction>
      </xsd:simpleType>
    </xsd:element>
    <xsd:element name="OverrideLabel" ma:index="41" nillable="true" ma:displayName="Override Label" ma:hidden="true" ma:indexed="true" ma:internalName="OverrideLabel" ma:readOnly="false">
      <xsd:simpleType>
        <xsd:restriction base="dms:Text">
          <xsd:maxLength value="255"/>
        </xsd:restriction>
      </xsd:simpleType>
    </xsd:element>
    <xsd:element name="SetLabel" ma:index="42" nillable="true" ma:displayName="Set Label" ma:default="Del07M" ma:hidden="true" ma:indexed="true" ma:internalName="SetLabel"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ce7d1b-2674-4f29-ad09-4e3172fc24b9" elementFormDefault="qualified">
    <xsd:import namespace="http://schemas.microsoft.com/office/2006/documentManagement/types"/>
    <xsd:import namespace="http://schemas.microsoft.com/office/infopath/2007/PartnerControls"/>
    <xsd:element name="FinancialYear" ma:index="48" nillable="true" ma:displayName="Financial Year" ma:format="Dropdown" ma:internalName="FinancialYear">
      <xsd:simpleType>
        <xsd:restriction base="dms:Choice">
          <xsd:enumeration value="All Years"/>
          <xsd:enumeration value="2025-26"/>
          <xsd:enumeration value="2024-25"/>
          <xsd:enumeration value="2023-24"/>
          <xsd:enumeration value="2022-23"/>
          <xsd:enumeration value="2021-22"/>
          <xsd:enumeration value="2020-21"/>
          <xsd:enumeration value="Pre 2019-20"/>
        </xsd:restriction>
      </xsd:simpleType>
    </xsd:element>
    <xsd:element name="Month" ma:index="49" nillable="true" ma:displayName="Month" ma:format="Dropdown" ma:internalName="Month">
      <xsd:simpleType>
        <xsd:restriction base="dms:Choice">
          <xsd:enumeration value="01 Jul"/>
          <xsd:enumeration value="02 Aug"/>
          <xsd:enumeration value="03 Sep"/>
          <xsd:enumeration value="04 Oct"/>
          <xsd:enumeration value="05 Nov"/>
          <xsd:enumeration value="06 Dec"/>
          <xsd:enumeration value="07 Jan"/>
          <xsd:enumeration value="08 Feb"/>
          <xsd:enumeration value="09 Mar"/>
          <xsd:enumeration value="10 Apr"/>
          <xsd:enumeration value="11 May"/>
          <xsd:enumeration value="12 Jun"/>
          <xsd:enumeration value="All Months"/>
        </xsd:restriction>
      </xsd:simpleType>
    </xsd:element>
    <xsd:element name="DE_x002f_NDE" ma:index="50" nillable="true" ma:displayName="DE/NDE" ma:format="Dropdown" ma:internalName="DE_x002f_NDE">
      <xsd:simpleType>
        <xsd:restriction base="dms:Choice">
          <xsd:enumeration value="DE"/>
          <xsd:enumeration value="NDE"/>
          <xsd:enumeration value="DE/NDE"/>
        </xsd:restriction>
      </xsd:simpleType>
    </xsd:element>
    <xsd:element name="Directorate" ma:index="51" nillable="true" ma:displayName="Directorate" ma:format="Dropdown" ma:internalName="Directorate">
      <xsd:simpleType>
        <xsd:restriction base="dms:Choice">
          <xsd:enumeration value="Manatu Hauora All"/>
          <xsd:enumeration value="Cancer Control Agency"/>
          <xsd:enumeration value="Clincial, Community and Mental Health"/>
          <xsd:enumeration value="Corporate Services"/>
          <xsd:enumeration value="Evidence Research and Innovation"/>
          <xsd:enumeration value="Government and Executive Services"/>
          <xsd:enumeration value="Maori Health"/>
          <xsd:enumeration value="Public Health Agency"/>
          <xsd:enumeration value="Regulation and Monitoring"/>
          <xsd:enumeration value="Sector Reform Integration"/>
          <xsd:enumeration value="Strategy Policy and Legislation"/>
          <xsd:enumeration value="Transformation Management Office"/>
        </xsd:restriction>
      </xsd:simpleType>
    </xsd:element>
    <xsd:element name="MediaServiceMetadata" ma:index="52" nillable="true" ma:displayName="MediaServiceMetadata" ma:hidden="true" ma:internalName="MediaServiceMetadata" ma:readOnly="true">
      <xsd:simpleType>
        <xsd:restriction base="dms:Note"/>
      </xsd:simpleType>
    </xsd:element>
    <xsd:element name="MediaServiceFastMetadata" ma:index="53" nillable="true" ma:displayName="MediaServiceFastMetadata" ma:hidden="true" ma:internalName="MediaServiceFastMetadata" ma:readOnly="true">
      <xsd:simpleType>
        <xsd:restriction base="dms:Note"/>
      </xsd:simpleType>
    </xsd:element>
    <xsd:element name="MediaServiceObjectDetectorVersions" ma:index="54" nillable="true" ma:displayName="MediaServiceObjectDetectorVersions" ma:hidden="true" ma:indexed="true" ma:internalName="MediaServiceObjectDetectorVersions" ma:readOnly="true">
      <xsd:simpleType>
        <xsd:restriction base="dms:Text"/>
      </xsd:simpleType>
    </xsd:element>
    <xsd:element name="Dataspecification" ma:index="55" nillable="true" ma:displayName="Data specification" ma:format="Dropdown" ma:internalName="Dataspecification">
      <xsd:simpleType>
        <xsd:restriction base="dms:Choice">
          <xsd:enumeration value="Monthly Reports"/>
          <xsd:enumeration value="Transactions"/>
          <xsd:enumeration value="Other Reporting"/>
          <xsd:enumeration value="Project Reporting"/>
          <xsd:enumeration value="Contractors and Consultants"/>
          <xsd:enumeration value="Carbon Emissions"/>
          <xsd:enumeration value="Other Analysis"/>
          <xsd:enumeration value="Forecasting"/>
          <xsd:enumeration value="Estimates"/>
          <xsd:enumeration value="Annual Review"/>
        </xsd:restriction>
      </xsd:simpleType>
    </xsd:element>
    <xsd:element name="Recipient" ma:index="58" nillable="true" ma:displayName="Recipient" ma:format="Dropdown" ma:internalName="Recipient">
      <xsd:simpleType>
        <xsd:restriction base="dms:Choice">
          <xsd:enumeration value="Public Service Commisson"/>
          <xsd:enumeration value="Statistics NZ"/>
          <xsd:enumeration value="MBIE"/>
          <xsd:enumeration value="TBC"/>
        </xsd:restriction>
      </xsd:simpleType>
    </xsd:element>
    <xsd:element name="MediaServiceSearchProperties" ma:index="60" nillable="true" ma:displayName="MediaServiceSearchProperties" ma:hidden="true" ma:internalName="MediaServiceSearchProperties" ma:readOnly="true">
      <xsd:simpleType>
        <xsd:restriction base="dms:Note"/>
      </xsd:simpleType>
    </xsd:element>
    <xsd:element name="QuestionNumber" ma:index="61" nillable="true" ma:displayName="Question Number" ma:format="Dropdown" ma:internalName="QuestionNumber">
      <xsd:simpleType>
        <xsd:restriction base="dms:Text">
          <xsd:maxLength value="255"/>
        </xsd:restriction>
      </xsd:simpleType>
    </xsd:element>
    <xsd:element name="_Flow_SignoffStatus" ma:index="62" nillable="true" ma:displayName="Sign-off status" ma:internalName="_x0024_Resources_x003a_core_x002c_Signoff_Status">
      <xsd:simpleType>
        <xsd:restriction base="dms:Text"/>
      </xsd:simpleType>
    </xsd:element>
    <xsd:element name="MediaServiceDateTaken" ma:index="63" nillable="true" ma:displayName="MediaServiceDateTaken" ma:hidden="true" ma:indexed="true" ma:internalName="MediaServiceDateTaken" ma:readOnly="true">
      <xsd:simpleType>
        <xsd:restriction base="dms:Text"/>
      </xsd:simpleType>
    </xsd:element>
    <xsd:element name="lcf76f155ced4ddcb4097134ff3c332f" ma:index="65" nillable="true" ma:taxonomy="true" ma:internalName="lcf76f155ced4ddcb4097134ff3c332f" ma:taxonomyFieldName="MediaServiceImageTags" ma:displayName="Image Tags" ma:readOnly="false" ma:fieldId="{5cf76f15-5ced-4ddc-b409-7134ff3c332f}" ma:taxonomyMulti="true" ma:sspId="0413e039-5297-4392-bfce-c6182202c714" ma:termSetId="09814cd3-568e-fe90-9814-8d621ff8fb84" ma:anchorId="fba54fb3-c3e1-fe81-a776-ca4b69148c4d" ma:open="true" ma:isKeyword="false">
      <xsd:complexType>
        <xsd:sequence>
          <xsd:element ref="pc:Terms" minOccurs="0" maxOccurs="1"/>
        </xsd:sequence>
      </xsd:complexType>
    </xsd:element>
    <xsd:element name="MediaServiceGenerationTime" ma:index="67" nillable="true" ma:displayName="MediaServiceGenerationTime" ma:hidden="true" ma:internalName="MediaServiceGenerationTime" ma:readOnly="true">
      <xsd:simpleType>
        <xsd:restriction base="dms:Text"/>
      </xsd:simpleType>
    </xsd:element>
    <xsd:element name="MediaServiceEventHashCode" ma:index="6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2161ee-a867-43fa-afc4-ef021add4eae" elementFormDefault="qualified">
    <xsd:import namespace="http://schemas.microsoft.com/office/2006/documentManagement/types"/>
    <xsd:import namespace="http://schemas.microsoft.com/office/infopath/2007/PartnerControls"/>
    <xsd:element name="SharedWithUsers" ma:index="5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7" nillable="true" ma:displayName="Shared With Details" ma:internalName="SharedWithDetails" ma:readOnly="true">
      <xsd:simpleType>
        <xsd:restriction base="dms:Note">
          <xsd:maxLength value="255"/>
        </xsd:restriction>
      </xsd:simpleType>
    </xsd:element>
    <xsd:element name="TaxCatchAll" ma:index="66" nillable="true" ma:displayName="Taxonomy Catch All Column" ma:hidden="true" ma:list="{2b72d2fd-4215-4593-be4a-ddc5085d248a}" ma:internalName="TaxCatchAll" ma:showField="CatchAllData" ma:web="a92161ee-a867-43fa-afc4-ef021add4e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F579D7F4-D0D7-4BCB-BBEA-E7C37A64913E}">
  <ds:schemaRefs>
    <ds:schemaRef ds:uri="4f9c820c-e7e2-444d-97ee-45f2b3485c1d"/>
    <ds:schemaRef ds:uri="http://schemas.microsoft.com/office/infopath/2007/PartnerControls"/>
    <ds:schemaRef ds:uri="http://purl.org/dc/elements/1.1/"/>
    <ds:schemaRef ds:uri="c91a514c-9034-4fa3-897a-8352025b26ed"/>
    <ds:schemaRef ds:uri="http://schemas.microsoft.com/office/2006/metadata/properties"/>
    <ds:schemaRef ds:uri="15ffb055-6eb4-45a1-bc20-bf2ac0d420da"/>
    <ds:schemaRef ds:uri="a92161ee-a867-43fa-afc4-ef021add4eae"/>
    <ds:schemaRef ds:uri="http://schemas.openxmlformats.org/package/2006/metadata/core-properties"/>
    <ds:schemaRef ds:uri="http://purl.org/dc/terms/"/>
    <ds:schemaRef ds:uri="184c05c4-c568-455d-94a4-7e009b164348"/>
    <ds:schemaRef ds:uri="56ce7d1b-2674-4f29-ad09-4e3172fc24b9"/>
    <ds:schemaRef ds:uri="http://schemas.microsoft.com/office/2006/documentManagement/types"/>
    <ds:schemaRef ds:uri="725c79e5-42ce-4aa0-ac78-b6418001f0d2"/>
    <ds:schemaRef ds:uri="http://www.w3.org/XML/1998/namespace"/>
    <ds:schemaRef ds:uri="http://purl.org/dc/dcmitype/"/>
  </ds:schemaRefs>
</ds:datastoreItem>
</file>

<file path=customXml/itemProps4.xml><?xml version="1.0" encoding="utf-8"?>
<ds:datastoreItem xmlns:ds="http://schemas.openxmlformats.org/officeDocument/2006/customXml" ds:itemID="{B122BE79-22CF-4913-A02E-C74B48C343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9c820c-e7e2-444d-97ee-45f2b3485c1d"/>
    <ds:schemaRef ds:uri="184c05c4-c568-455d-94a4-7e009b164348"/>
    <ds:schemaRef ds:uri="15ffb055-6eb4-45a1-bc20-bf2ac0d420da"/>
    <ds:schemaRef ds:uri="725c79e5-42ce-4aa0-ac78-b6418001f0d2"/>
    <ds:schemaRef ds:uri="c91a514c-9034-4fa3-897a-8352025b26ed"/>
    <ds:schemaRef ds:uri="56ce7d1b-2674-4f29-ad09-4e3172fc24b9"/>
    <ds:schemaRef ds:uri="a92161ee-a867-43fa-afc4-ef021add4e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 &amp; CE Expenses Blank Template</dc:title>
  <dc:subject/>
  <dc:creator>mortensenm</dc:creator>
  <cp:keywords/>
  <dc:description>Version 7 - for review by SIT - ready 2/10/18</dc:description>
  <cp:lastModifiedBy>Cindy McCartney</cp:lastModifiedBy>
  <cp:revision/>
  <dcterms:created xsi:type="dcterms:W3CDTF">2010-10-17T20:59:02Z</dcterms:created>
  <dcterms:modified xsi:type="dcterms:W3CDTF">2026-02-19T20:09:18Z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0x0101003BC0E9EEDF5206449FD73008040CB159001F5FD4CA14E4D14BB33C7447B3987260</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961b0fb1-6ebc-4788-ad0b-446756ceca60</vt:lpwstr>
  </property>
  <property fmtid="{D5CDD505-2E9C-101B-9397-08002B2CF9AE}" pid="10" name="SharedWithUsers">
    <vt:lpwstr>87;#Ken Smart;#157;#Nehalkumar patel</vt:lpwstr>
  </property>
  <property fmtid="{D5CDD505-2E9C-101B-9397-08002B2CF9AE}" pid="11" name="_dlc_DocId">
    <vt:lpwstr>MOHECM-659231133-8669</vt:lpwstr>
  </property>
  <property fmtid="{D5CDD505-2E9C-101B-9397-08002B2CF9AE}" pid="12" name="_dlc_DocIdUrl">
    <vt:lpwstr>https://mohgovtnz.sharepoint.com/sites/moh-ecm-FinMgt/_layouts/15/DocIdRedir.aspx?ID=MOHECM-659231133-8669, MOHECM-659231133-8669</vt:lpwstr>
  </property>
  <property fmtid="{D5CDD505-2E9C-101B-9397-08002B2CF9AE}" pid="13" name="Month">
    <vt:lpwstr>06 Dec</vt:lpwstr>
  </property>
  <property fmtid="{D5CDD505-2E9C-101B-9397-08002B2CF9AE}" pid="14" name="Directorate">
    <vt:lpwstr>Manatu Hauora All</vt:lpwstr>
  </property>
  <property fmtid="{D5CDD505-2E9C-101B-9397-08002B2CF9AE}" pid="15" name="FinancialYear">
    <vt:lpwstr>2024-25</vt:lpwstr>
  </property>
  <property fmtid="{D5CDD505-2E9C-101B-9397-08002B2CF9AE}" pid="16" name="DE/NDE">
    <vt:lpwstr>DE</vt:lpwstr>
  </property>
  <property fmtid="{D5CDD505-2E9C-101B-9397-08002B2CF9AE}" pid="17" name="Year">
    <vt:lpwstr>NA</vt:lpwstr>
  </property>
  <property fmtid="{D5CDD505-2E9C-101B-9397-08002B2CF9AE}" pid="18" name="MediaServiceImageTags">
    <vt:lpwstr/>
  </property>
</Properties>
</file>