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923C06B3-AD85-4DEA-9CF5-3E1466C5A9F9}"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data'!$A$1:$K$613</definedName>
    <definedName name="abc">[1]DataAnnualUpdate!$L:$R</definedName>
    <definedName name="ethnicdata">'Māori_Non-Māori historic data'!$A:$K</definedName>
    <definedName name="joinhistrefresh">#REF!</definedName>
    <definedName name="_xlnm.Print_Area" localSheetId="1">'Māori vs Non-Māori'!$A$1:$X$66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61" i="11" l="1"/>
  <c r="A462" i="11"/>
  <c r="A463" i="11"/>
  <c r="A464" i="11"/>
  <c r="A607" i="11" l="1"/>
  <c r="A608" i="11"/>
  <c r="A609" i="11"/>
  <c r="A610" i="11"/>
  <c r="A611" i="11"/>
  <c r="A612" i="11"/>
  <c r="A613"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410" i="11" l="1"/>
  <c r="BE10" i="16" l="1"/>
  <c r="BB10" i="13"/>
  <c r="A606" i="11" l="1"/>
  <c r="A605" i="11"/>
  <c r="A604" i="11"/>
  <c r="A603" i="11"/>
  <c r="A602" i="11"/>
  <c r="A601" i="11"/>
  <c r="A600" i="11"/>
  <c r="A599" i="11"/>
  <c r="A598" i="11"/>
  <c r="A597" i="11"/>
  <c r="A596" i="11"/>
  <c r="A595" i="11"/>
  <c r="A594" i="11"/>
  <c r="A593" i="11"/>
  <c r="A592" i="11"/>
  <c r="A591" i="11"/>
  <c r="A590" i="11"/>
  <c r="A589" i="11"/>
  <c r="A588" i="11"/>
  <c r="A587" i="11"/>
  <c r="A586" i="11"/>
  <c r="A585" i="11"/>
  <c r="A584" i="11"/>
  <c r="A583" i="11"/>
  <c r="A582" i="11"/>
  <c r="A581" i="11"/>
  <c r="A580" i="11"/>
  <c r="A579" i="11"/>
  <c r="A578" i="11"/>
  <c r="A577" i="11"/>
  <c r="A576" i="11"/>
  <c r="A575" i="11"/>
  <c r="A574" i="11"/>
  <c r="A573" i="11"/>
  <c r="A572" i="11"/>
  <c r="A571" i="11"/>
  <c r="A570" i="11"/>
  <c r="A569" i="11"/>
  <c r="A568" i="11"/>
  <c r="A567" i="11"/>
  <c r="A566" i="11"/>
  <c r="A565" i="11"/>
  <c r="A564" i="11"/>
  <c r="A563" i="11"/>
  <c r="A562" i="11"/>
  <c r="A561" i="11"/>
  <c r="A560" i="11"/>
  <c r="A559" i="11"/>
  <c r="A558" i="11"/>
  <c r="A557" i="11"/>
  <c r="A556" i="11"/>
  <c r="A555" i="11"/>
  <c r="A554" i="11"/>
  <c r="A553" i="11"/>
  <c r="A552" i="11"/>
  <c r="A551" i="11"/>
  <c r="A550" i="11"/>
  <c r="A549" i="11"/>
  <c r="A548" i="11"/>
  <c r="A547" i="11"/>
  <c r="A546" i="11"/>
  <c r="A545" i="11"/>
  <c r="A544" i="11"/>
  <c r="A543" i="11"/>
  <c r="A542" i="11"/>
  <c r="A541" i="11"/>
  <c r="A540" i="11"/>
  <c r="A539" i="11"/>
  <c r="A538" i="11"/>
  <c r="A537" i="11"/>
  <c r="A536" i="11"/>
  <c r="A535" i="11"/>
  <c r="A534" i="11"/>
  <c r="A533" i="11"/>
  <c r="A532" i="11"/>
  <c r="A531" i="11"/>
  <c r="A530" i="11"/>
  <c r="A529" i="11"/>
  <c r="A528" i="11"/>
  <c r="A527" i="11"/>
  <c r="A526" i="11"/>
  <c r="A525" i="11"/>
  <c r="A524" i="11"/>
  <c r="A523" i="11"/>
  <c r="A522" i="11"/>
  <c r="A521" i="11"/>
  <c r="A520" i="11"/>
  <c r="A519" i="11"/>
  <c r="A518" i="11"/>
  <c r="A517" i="11"/>
  <c r="A516" i="11"/>
  <c r="A515" i="11"/>
  <c r="A514" i="11"/>
  <c r="A513" i="11"/>
  <c r="A512" i="11"/>
  <c r="A511" i="11"/>
  <c r="A510" i="11"/>
  <c r="A509" i="11"/>
  <c r="A508" i="11"/>
  <c r="A507" i="11"/>
  <c r="A506" i="11"/>
  <c r="A505" i="11"/>
  <c r="A504" i="11"/>
  <c r="A503" i="11"/>
  <c r="A502" i="11"/>
  <c r="A501" i="11"/>
  <c r="A500" i="11"/>
  <c r="A499" i="11"/>
  <c r="A498" i="11"/>
  <c r="A497" i="11"/>
  <c r="A496" i="11"/>
  <c r="A495" i="11"/>
  <c r="A494" i="11"/>
  <c r="A493" i="11"/>
  <c r="A492" i="11"/>
  <c r="A491" i="11"/>
  <c r="A490" i="11"/>
  <c r="A489" i="11"/>
  <c r="A488" i="11"/>
  <c r="A487" i="11"/>
  <c r="A486" i="11"/>
  <c r="A485" i="11"/>
  <c r="A484" i="11"/>
  <c r="A483" i="11"/>
  <c r="A482" i="11"/>
  <c r="A481" i="11"/>
  <c r="A480" i="11"/>
  <c r="A479" i="11"/>
  <c r="A478" i="11"/>
  <c r="A477" i="11"/>
  <c r="A476" i="11"/>
  <c r="A475" i="11"/>
  <c r="A474" i="11"/>
  <c r="A473" i="11"/>
  <c r="A472" i="11"/>
  <c r="A471" i="11"/>
  <c r="A470" i="11"/>
  <c r="A469" i="11"/>
  <c r="A468" i="11"/>
  <c r="A467" i="11"/>
  <c r="A466" i="11"/>
  <c r="A465" i="11"/>
  <c r="A460" i="11"/>
  <c r="A459" i="11"/>
  <c r="A458" i="11"/>
  <c r="A457" i="11"/>
  <c r="A456" i="11"/>
  <c r="A455" i="11"/>
  <c r="A454" i="11"/>
  <c r="A453" i="11"/>
  <c r="A452" i="11"/>
  <c r="A451" i="11"/>
  <c r="A450" i="11"/>
  <c r="A449" i="11"/>
  <c r="A448" i="11"/>
  <c r="A447" i="11"/>
  <c r="A446" i="11"/>
  <c r="A445" i="11"/>
  <c r="A444" i="11"/>
  <c r="A443" i="11"/>
  <c r="A442" i="11"/>
  <c r="A441" i="11"/>
  <c r="A440" i="11"/>
  <c r="A439" i="11"/>
  <c r="A438" i="11"/>
  <c r="A437" i="11"/>
  <c r="A436" i="11"/>
  <c r="A435" i="11"/>
  <c r="A434" i="11"/>
  <c r="A433" i="11"/>
  <c r="A432" i="11"/>
  <c r="A431" i="11"/>
  <c r="A430" i="11"/>
  <c r="A429" i="11"/>
  <c r="A428" i="11"/>
  <c r="A427" i="11"/>
  <c r="A426" i="11"/>
  <c r="A425" i="11"/>
  <c r="A424" i="11"/>
  <c r="A423" i="11"/>
  <c r="A422" i="11"/>
  <c r="A421" i="11"/>
  <c r="A420" i="11"/>
  <c r="A419" i="11"/>
  <c r="A418" i="11"/>
  <c r="A417" i="11"/>
  <c r="A416" i="11"/>
  <c r="A415" i="11"/>
  <c r="A414" i="11"/>
  <c r="A413" i="11"/>
  <c r="A412" i="11"/>
  <c r="A411" i="11"/>
  <c r="A409" i="1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R33" i="16" l="1"/>
  <c r="C33" i="16"/>
  <c r="E39" i="16" s="1"/>
  <c r="BE29" i="16"/>
  <c r="O41" i="16" l="1"/>
  <c r="O45" i="16"/>
  <c r="O49" i="16"/>
  <c r="O53" i="16"/>
  <c r="N43" i="16"/>
  <c r="N47" i="16"/>
  <c r="O40" i="16"/>
  <c r="O44" i="16"/>
  <c r="O48" i="16"/>
  <c r="O52" i="16"/>
  <c r="O39" i="16"/>
  <c r="N42" i="16"/>
  <c r="O47" i="16"/>
  <c r="O55" i="16"/>
  <c r="N44" i="16"/>
  <c r="N49" i="16"/>
  <c r="N53" i="16"/>
  <c r="M43" i="16"/>
  <c r="M47" i="16"/>
  <c r="M51" i="16"/>
  <c r="M55" i="16"/>
  <c r="L41" i="16"/>
  <c r="L45" i="16"/>
  <c r="L49" i="16"/>
  <c r="L53" i="16"/>
  <c r="K43" i="16"/>
  <c r="K47" i="16"/>
  <c r="K51" i="16"/>
  <c r="K55" i="16"/>
  <c r="J41" i="16"/>
  <c r="J45" i="16"/>
  <c r="J49" i="16"/>
  <c r="J53" i="16"/>
  <c r="I43" i="16"/>
  <c r="I47" i="16"/>
  <c r="I51" i="16"/>
  <c r="I55" i="16"/>
  <c r="H41" i="16"/>
  <c r="H45" i="16"/>
  <c r="H49" i="16"/>
  <c r="H53" i="16"/>
  <c r="G43" i="16"/>
  <c r="G47" i="16"/>
  <c r="G51" i="16"/>
  <c r="G55" i="16"/>
  <c r="F41" i="16"/>
  <c r="F45" i="16"/>
  <c r="F49" i="16"/>
  <c r="F53" i="16"/>
  <c r="E43" i="16"/>
  <c r="E47" i="16"/>
  <c r="E51" i="16"/>
  <c r="E55" i="16"/>
  <c r="D41" i="16"/>
  <c r="D45" i="16"/>
  <c r="D49" i="16"/>
  <c r="D53" i="16"/>
  <c r="D54" i="16"/>
  <c r="L48" i="16"/>
  <c r="K50" i="16"/>
  <c r="J48" i="16"/>
  <c r="I46" i="16"/>
  <c r="H44" i="16"/>
  <c r="G42" i="16"/>
  <c r="F40" i="16"/>
  <c r="F39" i="16"/>
  <c r="E54" i="16"/>
  <c r="D39" i="16"/>
  <c r="O42" i="16"/>
  <c r="O50" i="16"/>
  <c r="N45" i="16"/>
  <c r="N50" i="16"/>
  <c r="N54" i="16"/>
  <c r="M40" i="16"/>
  <c r="M44" i="16"/>
  <c r="BN75" i="16" s="1"/>
  <c r="M48" i="16"/>
  <c r="M52" i="16"/>
  <c r="M39" i="16"/>
  <c r="L42" i="16"/>
  <c r="L46" i="16"/>
  <c r="L50" i="16"/>
  <c r="L54" i="16"/>
  <c r="K40" i="16"/>
  <c r="K44" i="16"/>
  <c r="K48" i="16"/>
  <c r="K52" i="16"/>
  <c r="K39" i="16"/>
  <c r="J42" i="16"/>
  <c r="J46" i="16"/>
  <c r="J50" i="16"/>
  <c r="J54" i="16"/>
  <c r="I40" i="16"/>
  <c r="I44" i="16"/>
  <c r="I48" i="16"/>
  <c r="I52" i="16"/>
  <c r="I39" i="16"/>
  <c r="H42" i="16"/>
  <c r="H46" i="16"/>
  <c r="H50" i="16"/>
  <c r="H54" i="16"/>
  <c r="G40" i="16"/>
  <c r="G44" i="16"/>
  <c r="G48" i="16"/>
  <c r="G52" i="16"/>
  <c r="G39" i="16"/>
  <c r="F42" i="16"/>
  <c r="F46" i="16"/>
  <c r="F50" i="16"/>
  <c r="F54" i="16"/>
  <c r="E40" i="16"/>
  <c r="E44" i="16"/>
  <c r="E48" i="16"/>
  <c r="E52" i="16"/>
  <c r="D42" i="16"/>
  <c r="D46" i="16"/>
  <c r="D50" i="16"/>
  <c r="L44" i="16"/>
  <c r="K42" i="16"/>
  <c r="J44" i="16"/>
  <c r="I42" i="16"/>
  <c r="I54" i="16"/>
  <c r="H52" i="16"/>
  <c r="G50" i="16"/>
  <c r="F48" i="16"/>
  <c r="E46" i="16"/>
  <c r="D44" i="16"/>
  <c r="D52" i="16"/>
  <c r="O43" i="16"/>
  <c r="O51" i="16"/>
  <c r="N40" i="16"/>
  <c r="N46" i="16"/>
  <c r="N51" i="16"/>
  <c r="N55" i="16"/>
  <c r="M41" i="16"/>
  <c r="M45" i="16"/>
  <c r="M49" i="16"/>
  <c r="M53" i="16"/>
  <c r="L43" i="16"/>
  <c r="L47" i="16"/>
  <c r="L51" i="16"/>
  <c r="L55" i="16"/>
  <c r="K41" i="16"/>
  <c r="K45" i="16"/>
  <c r="K49" i="16"/>
  <c r="K53" i="16"/>
  <c r="J43" i="16"/>
  <c r="J47" i="16"/>
  <c r="J51" i="16"/>
  <c r="J55" i="16"/>
  <c r="I41" i="16"/>
  <c r="I45" i="16"/>
  <c r="I49" i="16"/>
  <c r="I53" i="16"/>
  <c r="H43" i="16"/>
  <c r="H47" i="16"/>
  <c r="H51" i="16"/>
  <c r="H55" i="16"/>
  <c r="G41" i="16"/>
  <c r="G45" i="16"/>
  <c r="G49" i="16"/>
  <c r="G53" i="16"/>
  <c r="F43" i="16"/>
  <c r="F47" i="16"/>
  <c r="F51" i="16"/>
  <c r="F55" i="16"/>
  <c r="E41" i="16"/>
  <c r="E45" i="16"/>
  <c r="E49" i="16"/>
  <c r="E53" i="16"/>
  <c r="D43" i="16"/>
  <c r="D47" i="16"/>
  <c r="D51" i="16"/>
  <c r="D55" i="16"/>
  <c r="L40" i="16"/>
  <c r="K46" i="16"/>
  <c r="J40" i="16"/>
  <c r="J39" i="16"/>
  <c r="H40" i="16"/>
  <c r="H39" i="16"/>
  <c r="G54" i="16"/>
  <c r="F52" i="16"/>
  <c r="E50" i="16"/>
  <c r="D48" i="16"/>
  <c r="O46" i="16"/>
  <c r="O54" i="16"/>
  <c r="N41" i="16"/>
  <c r="N48" i="16"/>
  <c r="N52" i="16"/>
  <c r="N39" i="16"/>
  <c r="M42" i="16"/>
  <c r="M46" i="16"/>
  <c r="BN77" i="16" s="1"/>
  <c r="M50" i="16"/>
  <c r="M54" i="16"/>
  <c r="L52" i="16"/>
  <c r="L39" i="16"/>
  <c r="K54" i="16"/>
  <c r="J52" i="16"/>
  <c r="I50" i="16"/>
  <c r="H48" i="16"/>
  <c r="G46" i="16"/>
  <c r="F44" i="16"/>
  <c r="E42" i="16"/>
  <c r="D40" i="16"/>
  <c r="X43" i="16"/>
  <c r="X47" i="16"/>
  <c r="X51" i="16"/>
  <c r="X55" i="16"/>
  <c r="W41" i="16"/>
  <c r="W45" i="16"/>
  <c r="W49" i="16"/>
  <c r="W53" i="16"/>
  <c r="V43" i="16"/>
  <c r="V47" i="16"/>
  <c r="V51" i="16"/>
  <c r="V55" i="16"/>
  <c r="U41" i="16"/>
  <c r="U45" i="16"/>
  <c r="U49" i="16"/>
  <c r="U53" i="16"/>
  <c r="T43" i="16"/>
  <c r="T47" i="16"/>
  <c r="T51" i="16"/>
  <c r="T55" i="16"/>
  <c r="S41" i="16"/>
  <c r="S45" i="16"/>
  <c r="S49" i="16"/>
  <c r="S53" i="16"/>
  <c r="X40" i="16"/>
  <c r="X44" i="16"/>
  <c r="X48" i="16"/>
  <c r="X52" i="16"/>
  <c r="X39" i="16"/>
  <c r="W42" i="16"/>
  <c r="W46" i="16"/>
  <c r="W50" i="16"/>
  <c r="W54" i="16"/>
  <c r="V40" i="16"/>
  <c r="V44" i="16"/>
  <c r="V48" i="16"/>
  <c r="V52" i="16"/>
  <c r="V39" i="16"/>
  <c r="U42" i="16"/>
  <c r="U46" i="16"/>
  <c r="U50" i="16"/>
  <c r="U54" i="16"/>
  <c r="T40" i="16"/>
  <c r="T44" i="16"/>
  <c r="T48" i="16"/>
  <c r="T52" i="16"/>
  <c r="T39" i="16"/>
  <c r="S42" i="16"/>
  <c r="S46" i="16"/>
  <c r="S50" i="16"/>
  <c r="S54" i="16"/>
  <c r="X41" i="16"/>
  <c r="X45" i="16"/>
  <c r="X49" i="16"/>
  <c r="X53" i="16"/>
  <c r="W43" i="16"/>
  <c r="W47" i="16"/>
  <c r="W51" i="16"/>
  <c r="W55" i="16"/>
  <c r="V41" i="16"/>
  <c r="V45" i="16"/>
  <c r="V49" i="16"/>
  <c r="V53" i="16"/>
  <c r="U43" i="16"/>
  <c r="U47" i="16"/>
  <c r="U51" i="16"/>
  <c r="U55" i="16"/>
  <c r="T41" i="16"/>
  <c r="T45" i="16"/>
  <c r="T49" i="16"/>
  <c r="T53" i="16"/>
  <c r="S43" i="16"/>
  <c r="S47" i="16"/>
  <c r="S51" i="16"/>
  <c r="S55" i="16"/>
  <c r="X42" i="16"/>
  <c r="X46" i="16"/>
  <c r="X50" i="16"/>
  <c r="X54" i="16"/>
  <c r="W40" i="16"/>
  <c r="W44" i="16"/>
  <c r="W48" i="16"/>
  <c r="W52" i="16"/>
  <c r="W39" i="16"/>
  <c r="V42" i="16"/>
  <c r="V46" i="16"/>
  <c r="V50" i="16"/>
  <c r="V54" i="16"/>
  <c r="U40" i="16"/>
  <c r="U44" i="16"/>
  <c r="U48" i="16"/>
  <c r="U52" i="16"/>
  <c r="U39" i="16"/>
  <c r="T42" i="16"/>
  <c r="T46" i="16"/>
  <c r="T50" i="16"/>
  <c r="T54" i="16"/>
  <c r="S40" i="16"/>
  <c r="S44" i="16"/>
  <c r="S48" i="16"/>
  <c r="S52" i="16"/>
  <c r="S39" i="16"/>
  <c r="BT71" i="16"/>
  <c r="BT75" i="16"/>
  <c r="BT79" i="16"/>
  <c r="BT83" i="16"/>
  <c r="BT70" i="16"/>
  <c r="BT56" i="16"/>
  <c r="BT60" i="16"/>
  <c r="BT64" i="16"/>
  <c r="BT68" i="16"/>
  <c r="BT36" i="16"/>
  <c r="BT40" i="16"/>
  <c r="BT44" i="16"/>
  <c r="BT48" i="16"/>
  <c r="BT35" i="16"/>
  <c r="BH71" i="16"/>
  <c r="BH75" i="16"/>
  <c r="BH79" i="16"/>
  <c r="BH83" i="16"/>
  <c r="BH70" i="16"/>
  <c r="BG74" i="16"/>
  <c r="BG78" i="16"/>
  <c r="BG82" i="16"/>
  <c r="BG86" i="16"/>
  <c r="BH55" i="16"/>
  <c r="BH59" i="16"/>
  <c r="BH63" i="16"/>
  <c r="BH67" i="16"/>
  <c r="BG55" i="16"/>
  <c r="BG59" i="16"/>
  <c r="BG63" i="16"/>
  <c r="BG67" i="16"/>
  <c r="BG53" i="16"/>
  <c r="BH38" i="16"/>
  <c r="BH42" i="16"/>
  <c r="BH46" i="16"/>
  <c r="BH50" i="16"/>
  <c r="BG40" i="16"/>
  <c r="BG44" i="16"/>
  <c r="BG48" i="16"/>
  <c r="BG36" i="16"/>
  <c r="BH73" i="16"/>
  <c r="BH81" i="16"/>
  <c r="BG72" i="16"/>
  <c r="BG80" i="16"/>
  <c r="BH57" i="16"/>
  <c r="BH61" i="16"/>
  <c r="BH69" i="16"/>
  <c r="BG61" i="16"/>
  <c r="BG65" i="16"/>
  <c r="BH36" i="16"/>
  <c r="BH44" i="16"/>
  <c r="BH48" i="16"/>
  <c r="BG42" i="16"/>
  <c r="BG50" i="16"/>
  <c r="BG47" i="16"/>
  <c r="BG39" i="16"/>
  <c r="BT72" i="16"/>
  <c r="BT76" i="16"/>
  <c r="BT80" i="16"/>
  <c r="BT84" i="16"/>
  <c r="BT57" i="16"/>
  <c r="BT61" i="16"/>
  <c r="BT65" i="16"/>
  <c r="BT69" i="16"/>
  <c r="BT37" i="16"/>
  <c r="BT41" i="16"/>
  <c r="BT45" i="16"/>
  <c r="BT49" i="16"/>
  <c r="BH72" i="16"/>
  <c r="BH76" i="16"/>
  <c r="BH80" i="16"/>
  <c r="BH84" i="16"/>
  <c r="BG71" i="16"/>
  <c r="BG75" i="16"/>
  <c r="BG79" i="16"/>
  <c r="BG83" i="16"/>
  <c r="BG70" i="16"/>
  <c r="BH56" i="16"/>
  <c r="BH60" i="16"/>
  <c r="BH64" i="16"/>
  <c r="BH68" i="16"/>
  <c r="BG56" i="16"/>
  <c r="BG60" i="16"/>
  <c r="BG64" i="16"/>
  <c r="BG68" i="16"/>
  <c r="BH39" i="16"/>
  <c r="BH43" i="16"/>
  <c r="BH47" i="16"/>
  <c r="BH51" i="16"/>
  <c r="BG41" i="16"/>
  <c r="BG45" i="16"/>
  <c r="BG49" i="16"/>
  <c r="BG37" i="16"/>
  <c r="BT73" i="16"/>
  <c r="BT77" i="16"/>
  <c r="BT81" i="16"/>
  <c r="BT85" i="16"/>
  <c r="BT54" i="16"/>
  <c r="BT58" i="16"/>
  <c r="BT62" i="16"/>
  <c r="BT66" i="16"/>
  <c r="BT53" i="16"/>
  <c r="BT38" i="16"/>
  <c r="BT42" i="16"/>
  <c r="BT46" i="16"/>
  <c r="BT50" i="16"/>
  <c r="BH77" i="16"/>
  <c r="BH85" i="16"/>
  <c r="BG76" i="16"/>
  <c r="BG84" i="16"/>
  <c r="BH65" i="16"/>
  <c r="BG57" i="16"/>
  <c r="BG69" i="16"/>
  <c r="BH40" i="16"/>
  <c r="BH35" i="16"/>
  <c r="BG46" i="16"/>
  <c r="BG38" i="16"/>
  <c r="BT74" i="16"/>
  <c r="BT78" i="16"/>
  <c r="BT82" i="16"/>
  <c r="BT86" i="16"/>
  <c r="BT55" i="16"/>
  <c r="BT59" i="16"/>
  <c r="BT63" i="16"/>
  <c r="BT67" i="16"/>
  <c r="BT39" i="16"/>
  <c r="BT43" i="16"/>
  <c r="BT47" i="16"/>
  <c r="BT51" i="16"/>
  <c r="BH74" i="16"/>
  <c r="BH78" i="16"/>
  <c r="BH82" i="16"/>
  <c r="BH86" i="16"/>
  <c r="BG73" i="16"/>
  <c r="BG77" i="16"/>
  <c r="BG81" i="16"/>
  <c r="BG85" i="16"/>
  <c r="BH54" i="16"/>
  <c r="BH58" i="16"/>
  <c r="BH62" i="16"/>
  <c r="BH66" i="16"/>
  <c r="BG54" i="16"/>
  <c r="BG58" i="16"/>
  <c r="BG62" i="16"/>
  <c r="BG66" i="16"/>
  <c r="BH53" i="16"/>
  <c r="BH37" i="16"/>
  <c r="BH41" i="16"/>
  <c r="BH45" i="16"/>
  <c r="BH49" i="16"/>
  <c r="BG35" i="16"/>
  <c r="BG43" i="16"/>
  <c r="BG51" i="16"/>
  <c r="BE19" i="16"/>
  <c r="C34" i="16" s="1"/>
  <c r="C33" i="13"/>
  <c r="D39" i="13" s="1"/>
  <c r="BN66" i="16" l="1"/>
  <c r="BN74" i="16"/>
  <c r="BK58" i="16"/>
  <c r="BK62" i="16"/>
  <c r="BN58" i="16"/>
  <c r="BN69" i="16"/>
  <c r="BN84" i="16"/>
  <c r="BN85" i="16"/>
  <c r="BK69" i="16"/>
  <c r="BK84" i="16"/>
  <c r="BK61" i="16"/>
  <c r="BK76" i="16"/>
  <c r="BN61" i="16"/>
  <c r="BN76" i="16"/>
  <c r="BK66" i="16"/>
  <c r="BK54" i="16"/>
  <c r="BK57" i="16"/>
  <c r="BK72" i="16"/>
  <c r="BN57" i="16"/>
  <c r="BK77" i="16"/>
  <c r="BO74" i="16"/>
  <c r="BL68" i="16"/>
  <c r="BN78" i="16"/>
  <c r="BK81" i="16"/>
  <c r="BN73" i="16"/>
  <c r="BX58" i="16"/>
  <c r="BX81" i="16"/>
  <c r="BX69" i="16"/>
  <c r="BX84" i="16"/>
  <c r="BX62" i="16"/>
  <c r="BX85" i="16"/>
  <c r="BX57" i="16"/>
  <c r="BX72" i="16"/>
  <c r="BX77" i="16"/>
  <c r="BX65" i="16"/>
  <c r="BX80" i="16"/>
  <c r="BL58" i="16"/>
  <c r="BN53" i="16"/>
  <c r="BK75" i="16"/>
  <c r="BN54" i="16"/>
  <c r="BL81" i="16"/>
  <c r="BX53" i="16"/>
  <c r="BX54" i="16"/>
  <c r="BY58" i="16"/>
  <c r="BY81" i="16"/>
  <c r="BX64" i="16"/>
  <c r="BY68" i="16"/>
  <c r="BX70" i="16"/>
  <c r="BX71" i="16"/>
  <c r="BY75" i="16"/>
  <c r="BX59" i="16"/>
  <c r="BX78" i="16"/>
  <c r="BL66" i="16"/>
  <c r="BO82" i="16"/>
  <c r="BN64" i="16"/>
  <c r="BL53" i="16"/>
  <c r="BN81" i="16"/>
  <c r="BK85" i="16"/>
  <c r="BK65" i="16"/>
  <c r="BK80" i="16"/>
  <c r="BN65" i="16"/>
  <c r="BN80" i="16"/>
  <c r="BL73" i="16"/>
  <c r="BY65" i="16"/>
  <c r="BY80" i="16"/>
  <c r="BL69" i="16"/>
  <c r="BL84" i="16"/>
  <c r="BY66" i="16"/>
  <c r="BY73" i="16"/>
  <c r="BY57" i="16"/>
  <c r="BY72" i="16"/>
  <c r="BX56" i="16"/>
  <c r="BY60" i="16"/>
  <c r="BX79" i="16"/>
  <c r="BY83" i="16"/>
  <c r="BX67" i="16"/>
  <c r="BY67" i="16"/>
  <c r="BX86" i="16"/>
  <c r="BY86" i="16"/>
  <c r="BO53" i="16"/>
  <c r="BL61" i="16"/>
  <c r="BL76" i="16"/>
  <c r="BO61" i="16"/>
  <c r="BK60" i="16"/>
  <c r="BL64" i="16"/>
  <c r="BK83" i="16"/>
  <c r="BL70" i="16"/>
  <c r="BL71" i="16"/>
  <c r="BN56" i="16"/>
  <c r="BO60" i="16"/>
  <c r="BN79" i="16"/>
  <c r="BK53" i="16"/>
  <c r="BK73" i="16"/>
  <c r="BK63" i="16"/>
  <c r="BL63" i="16"/>
  <c r="BK82" i="16"/>
  <c r="BL82" i="16"/>
  <c r="BN63" i="16"/>
  <c r="BO63" i="16"/>
  <c r="BN82" i="16"/>
  <c r="BO75" i="16"/>
  <c r="BO84" i="16"/>
  <c r="BY62" i="16"/>
  <c r="BY85" i="16"/>
  <c r="BY69" i="16"/>
  <c r="BY84" i="16"/>
  <c r="BX68" i="16"/>
  <c r="BY56" i="16"/>
  <c r="BX75" i="16"/>
  <c r="BY79" i="16"/>
  <c r="BX63" i="16"/>
  <c r="BY63" i="16"/>
  <c r="BX82" i="16"/>
  <c r="BY82" i="16"/>
  <c r="BO66" i="16"/>
  <c r="BO54" i="16"/>
  <c r="BL57" i="16"/>
  <c r="BL72" i="16"/>
  <c r="BO57" i="16"/>
  <c r="BN72" i="16"/>
  <c r="BK56" i="16"/>
  <c r="BL60" i="16"/>
  <c r="BK79" i="16"/>
  <c r="BL83" i="16"/>
  <c r="BN68" i="16"/>
  <c r="BO56" i="16"/>
  <c r="BO62" i="16"/>
  <c r="BK59" i="16"/>
  <c r="BL59" i="16"/>
  <c r="BK78" i="16"/>
  <c r="BL78" i="16"/>
  <c r="BN59" i="16"/>
  <c r="BO59" i="16"/>
  <c r="BO70" i="16"/>
  <c r="BO71" i="16"/>
  <c r="BO80" i="16"/>
  <c r="BO69" i="16"/>
  <c r="BL85" i="16"/>
  <c r="BO58" i="16"/>
  <c r="BL56" i="16"/>
  <c r="BL79" i="16"/>
  <c r="BO68" i="16"/>
  <c r="BN70" i="16"/>
  <c r="BN71" i="16"/>
  <c r="BO81" i="16"/>
  <c r="BL77" i="16"/>
  <c r="BK68" i="16"/>
  <c r="BK55" i="16"/>
  <c r="BL55" i="16"/>
  <c r="BK74" i="16"/>
  <c r="BL74" i="16"/>
  <c r="BN55" i="16"/>
  <c r="BO55" i="16"/>
  <c r="BO86" i="16"/>
  <c r="BO83" i="16"/>
  <c r="BO76" i="16"/>
  <c r="BY59" i="16"/>
  <c r="BY78" i="16"/>
  <c r="BO85" i="16"/>
  <c r="BX66" i="16"/>
  <c r="BY53" i="16"/>
  <c r="BY54" i="16"/>
  <c r="BX73" i="16"/>
  <c r="BY77" i="16"/>
  <c r="BX61" i="16"/>
  <c r="BY61" i="16"/>
  <c r="BX76" i="16"/>
  <c r="BY76" i="16"/>
  <c r="BX60" i="16"/>
  <c r="BY64" i="16"/>
  <c r="BX83" i="16"/>
  <c r="BY70" i="16"/>
  <c r="BY71" i="16"/>
  <c r="BX55" i="16"/>
  <c r="BY55" i="16"/>
  <c r="BX74" i="16"/>
  <c r="BY74" i="16"/>
  <c r="BO77" i="16"/>
  <c r="BL65" i="16"/>
  <c r="BL80" i="16"/>
  <c r="BO65" i="16"/>
  <c r="BL62" i="16"/>
  <c r="BK64" i="16"/>
  <c r="BK70" i="16"/>
  <c r="BK71" i="16"/>
  <c r="BL75" i="16"/>
  <c r="BN60" i="16"/>
  <c r="BO64" i="16"/>
  <c r="BN83" i="16"/>
  <c r="BO73" i="16"/>
  <c r="BL54" i="16"/>
  <c r="BN62" i="16"/>
  <c r="BK67" i="16"/>
  <c r="BL67" i="16"/>
  <c r="BK86" i="16"/>
  <c r="BL86" i="16"/>
  <c r="BN67" i="16"/>
  <c r="BO67" i="16"/>
  <c r="BN86" i="16"/>
  <c r="BO78" i="16"/>
  <c r="BO79" i="16"/>
  <c r="BO72" i="16"/>
  <c r="BI36" i="16"/>
  <c r="BI35" i="16"/>
  <c r="BV35" i="16"/>
  <c r="BV36" i="16"/>
  <c r="G42" i="13"/>
  <c r="G54" i="13"/>
  <c r="H48" i="13"/>
  <c r="G40" i="13"/>
  <c r="G44" i="13"/>
  <c r="G48" i="13"/>
  <c r="G52" i="13"/>
  <c r="G39" i="13"/>
  <c r="H42" i="13"/>
  <c r="H46" i="13"/>
  <c r="H50" i="13"/>
  <c r="H54" i="13"/>
  <c r="I42" i="13"/>
  <c r="BL38" i="13" s="1"/>
  <c r="I46" i="13"/>
  <c r="I50" i="13"/>
  <c r="I54" i="13"/>
  <c r="F40" i="13"/>
  <c r="F44" i="13"/>
  <c r="F48" i="13"/>
  <c r="F52" i="13"/>
  <c r="F39" i="13"/>
  <c r="E43" i="13"/>
  <c r="E47" i="13"/>
  <c r="E51" i="13"/>
  <c r="E55" i="13"/>
  <c r="D41" i="13"/>
  <c r="D45" i="13"/>
  <c r="D49" i="13"/>
  <c r="D53" i="13"/>
  <c r="G46" i="13"/>
  <c r="G50" i="13"/>
  <c r="BK46" i="13" s="1"/>
  <c r="H40" i="13"/>
  <c r="H44" i="13"/>
  <c r="H52" i="13"/>
  <c r="G41" i="13"/>
  <c r="G45" i="13"/>
  <c r="G49" i="13"/>
  <c r="G53" i="13"/>
  <c r="H43" i="13"/>
  <c r="H47" i="13"/>
  <c r="H51" i="13"/>
  <c r="H55" i="13"/>
  <c r="I43" i="13"/>
  <c r="I47" i="13"/>
  <c r="I51" i="13"/>
  <c r="I55" i="13"/>
  <c r="F41" i="13"/>
  <c r="F45" i="13"/>
  <c r="F49" i="13"/>
  <c r="F53" i="13"/>
  <c r="E40" i="13"/>
  <c r="E44" i="13"/>
  <c r="E48" i="13"/>
  <c r="E52" i="13"/>
  <c r="E39" i="13"/>
  <c r="D42" i="13"/>
  <c r="D46" i="13"/>
  <c r="D50" i="13"/>
  <c r="D54" i="13"/>
  <c r="G51" i="13"/>
  <c r="H45" i="13"/>
  <c r="I41" i="13"/>
  <c r="I49" i="13"/>
  <c r="I39" i="13"/>
  <c r="F47" i="13"/>
  <c r="F55" i="13"/>
  <c r="E46" i="13"/>
  <c r="E54" i="13"/>
  <c r="D44" i="13"/>
  <c r="D52" i="13"/>
  <c r="G55" i="13"/>
  <c r="H49" i="13"/>
  <c r="I44" i="13"/>
  <c r="BL40" i="13" s="1"/>
  <c r="I52" i="13"/>
  <c r="F42" i="13"/>
  <c r="F50" i="13"/>
  <c r="E41" i="13"/>
  <c r="E49" i="13"/>
  <c r="D47" i="13"/>
  <c r="D55" i="13"/>
  <c r="G43" i="13"/>
  <c r="H53" i="13"/>
  <c r="I45" i="13"/>
  <c r="I53" i="13"/>
  <c r="F43" i="13"/>
  <c r="F51" i="13"/>
  <c r="E42" i="13"/>
  <c r="E50" i="13"/>
  <c r="D40" i="13"/>
  <c r="D48" i="13"/>
  <c r="F54" i="13"/>
  <c r="E53" i="13"/>
  <c r="D43" i="13"/>
  <c r="G47" i="13"/>
  <c r="H41" i="13"/>
  <c r="I40" i="13"/>
  <c r="I48" i="13"/>
  <c r="H39" i="13"/>
  <c r="F46" i="13"/>
  <c r="E45" i="13"/>
  <c r="D51" i="13"/>
  <c r="R34" i="16"/>
  <c r="BH43" i="13" l="1"/>
  <c r="BL44" i="13"/>
  <c r="BH39" i="13"/>
  <c r="BH48" i="13"/>
  <c r="BK42" i="13"/>
  <c r="BL35" i="13"/>
  <c r="BH35" i="13"/>
  <c r="BI41" i="13"/>
  <c r="BI50" i="13"/>
  <c r="BL49" i="13"/>
  <c r="BI46" i="13"/>
  <c r="BL50" i="13"/>
  <c r="BI37" i="13"/>
  <c r="BL48" i="13"/>
  <c r="BL37" i="13"/>
  <c r="BL36" i="13"/>
  <c r="BH36" i="13"/>
  <c r="BK39" i="13"/>
  <c r="BH47" i="13"/>
  <c r="BI45" i="13"/>
  <c r="BK51" i="13"/>
  <c r="BH40" i="13"/>
  <c r="BH51" i="13"/>
  <c r="BK43" i="13"/>
  <c r="BL41" i="13"/>
  <c r="BI38" i="13"/>
  <c r="BL45" i="13"/>
  <c r="BI42" i="13"/>
  <c r="BK47" i="13"/>
  <c r="BH44" i="13"/>
  <c r="BI49" i="13"/>
  <c r="BK44" i="13"/>
  <c r="BH38" i="13"/>
  <c r="BL43" i="13"/>
  <c r="BK41" i="13"/>
  <c r="BH45" i="13"/>
  <c r="BI48" i="13"/>
  <c r="BK35" i="13"/>
  <c r="BK36" i="13"/>
  <c r="BH50" i="13"/>
  <c r="BL39" i="13"/>
  <c r="BK37" i="13"/>
  <c r="BH41" i="13"/>
  <c r="BI44" i="13"/>
  <c r="BL46" i="13"/>
  <c r="BK48" i="13"/>
  <c r="BI47" i="13"/>
  <c r="BI51" i="13"/>
  <c r="BH46" i="13"/>
  <c r="BL51" i="13"/>
  <c r="BK49" i="13"/>
  <c r="BH37" i="13"/>
  <c r="BI40" i="13"/>
  <c r="BL42" i="13"/>
  <c r="BK50" i="13"/>
  <c r="BI39" i="13"/>
  <c r="BI43" i="13"/>
  <c r="BH42" i="13"/>
  <c r="BL47" i="13"/>
  <c r="BK45" i="13"/>
  <c r="BH49" i="13"/>
  <c r="BI35" i="13"/>
  <c r="BI36" i="13"/>
  <c r="BK40" i="13"/>
  <c r="BK38" i="13"/>
  <c r="O33" i="13"/>
  <c r="R47" i="13" l="1"/>
  <c r="Q46" i="13"/>
  <c r="P40" i="13"/>
  <c r="P52" i="13"/>
  <c r="R40" i="13"/>
  <c r="R44" i="13"/>
  <c r="R48" i="13"/>
  <c r="R52" i="13"/>
  <c r="R39" i="13"/>
  <c r="Q43" i="13"/>
  <c r="Q47" i="13"/>
  <c r="Q51" i="13"/>
  <c r="Q55" i="13"/>
  <c r="P41" i="13"/>
  <c r="P45" i="13"/>
  <c r="P49" i="13"/>
  <c r="R41" i="13"/>
  <c r="R45" i="13"/>
  <c r="R49" i="13"/>
  <c r="R53" i="13"/>
  <c r="Q40" i="13"/>
  <c r="Q44" i="13"/>
  <c r="Q48" i="13"/>
  <c r="Q52" i="13"/>
  <c r="Q39" i="13"/>
  <c r="P42" i="13"/>
  <c r="P46" i="13"/>
  <c r="P50" i="13"/>
  <c r="P54" i="13"/>
  <c r="R43" i="13"/>
  <c r="R51" i="13"/>
  <c r="R55" i="13"/>
  <c r="Q42" i="13"/>
  <c r="Q50" i="13"/>
  <c r="Q54" i="13"/>
  <c r="P44" i="13"/>
  <c r="P48" i="13"/>
  <c r="P39" i="13"/>
  <c r="R42" i="13"/>
  <c r="R46" i="13"/>
  <c r="R50" i="13"/>
  <c r="R54" i="13"/>
  <c r="Q41" i="13"/>
  <c r="Q45" i="13"/>
  <c r="Q49" i="13"/>
  <c r="Q53" i="13"/>
  <c r="P43" i="13"/>
  <c r="P47" i="13"/>
  <c r="P51" i="13"/>
  <c r="P55" i="13"/>
  <c r="P53" i="13"/>
  <c r="BB29" i="13"/>
  <c r="BD35" i="13" s="1"/>
  <c r="BD39" i="13" l="1"/>
  <c r="BD43" i="13"/>
  <c r="BD47" i="13"/>
  <c r="BD51" i="13"/>
  <c r="BD36" i="13"/>
  <c r="BD40" i="13"/>
  <c r="BD44" i="13"/>
  <c r="BD48" i="13"/>
  <c r="BD37" i="13"/>
  <c r="BD41" i="13"/>
  <c r="BD45" i="13"/>
  <c r="BD49" i="13"/>
  <c r="BD38" i="13"/>
  <c r="BD42" i="13"/>
  <c r="BD46" i="13"/>
  <c r="BD50" i="13"/>
  <c r="BU51" i="13"/>
  <c r="BU43" i="13"/>
  <c r="BV42" i="13"/>
  <c r="BU39" i="13"/>
  <c r="BU42" i="13"/>
  <c r="BV37" i="13"/>
  <c r="BV48" i="13"/>
  <c r="BV41" i="13"/>
  <c r="BU47" i="13"/>
  <c r="BV46" i="13"/>
  <c r="BU44" i="13"/>
  <c r="BV36" i="13"/>
  <c r="BV45" i="13"/>
  <c r="BV50" i="13"/>
  <c r="BU35" i="13"/>
  <c r="BV39" i="13"/>
  <c r="BU38" i="13"/>
  <c r="BU40" i="13"/>
  <c r="BV51" i="13"/>
  <c r="BU46" i="13"/>
  <c r="BV49" i="13"/>
  <c r="BU45" i="13"/>
  <c r="BU48" i="13"/>
  <c r="BU49" i="13"/>
  <c r="BV38" i="13"/>
  <c r="BV47" i="13"/>
  <c r="BU41" i="13"/>
  <c r="BV44" i="13"/>
  <c r="BU36" i="13"/>
  <c r="BU37" i="13"/>
  <c r="BV40" i="13"/>
  <c r="BU50" i="13"/>
  <c r="BV35" i="13"/>
  <c r="BV43" i="13"/>
  <c r="BQ72" i="13"/>
  <c r="BQ76" i="13"/>
  <c r="BQ80" i="13"/>
  <c r="BQ84" i="13"/>
  <c r="BQ71" i="13"/>
  <c r="BQ56" i="13"/>
  <c r="BQ60" i="13"/>
  <c r="BQ64" i="13"/>
  <c r="BQ68" i="13"/>
  <c r="BQ37" i="13"/>
  <c r="BQ41" i="13"/>
  <c r="BQ45" i="13"/>
  <c r="BQ49" i="13"/>
  <c r="BE72" i="13"/>
  <c r="BE76" i="13"/>
  <c r="BE80" i="13"/>
  <c r="BE84" i="13"/>
  <c r="BE71" i="13"/>
  <c r="BD74" i="13"/>
  <c r="BD78" i="13"/>
  <c r="BD82" i="13"/>
  <c r="BD86" i="13"/>
  <c r="BE55" i="13"/>
  <c r="BE59" i="13"/>
  <c r="BE63" i="13"/>
  <c r="BE67" i="13"/>
  <c r="BQ78" i="13"/>
  <c r="BQ86" i="13"/>
  <c r="BQ58" i="13"/>
  <c r="BQ62" i="13"/>
  <c r="BQ35" i="13"/>
  <c r="BQ43" i="13"/>
  <c r="BQ51" i="13"/>
  <c r="BE82" i="13"/>
  <c r="BD72" i="13"/>
  <c r="BD80" i="13"/>
  <c r="BD53" i="13"/>
  <c r="BE61" i="13"/>
  <c r="BE69" i="13"/>
  <c r="BQ75" i="13"/>
  <c r="BQ87" i="13"/>
  <c r="BQ59" i="13"/>
  <c r="BQ67" i="13"/>
  <c r="BQ40" i="13"/>
  <c r="BQ48" i="13"/>
  <c r="BE79" i="13"/>
  <c r="BE83" i="13"/>
  <c r="BD73" i="13"/>
  <c r="BD81" i="13"/>
  <c r="BE54" i="13"/>
  <c r="BE62" i="13"/>
  <c r="BQ73" i="13"/>
  <c r="BQ77" i="13"/>
  <c r="BQ81" i="13"/>
  <c r="BQ85" i="13"/>
  <c r="BQ69" i="13"/>
  <c r="BQ57" i="13"/>
  <c r="BQ61" i="13"/>
  <c r="BQ65" i="13"/>
  <c r="BQ53" i="13"/>
  <c r="BQ38" i="13"/>
  <c r="BQ42" i="13"/>
  <c r="BQ46" i="13"/>
  <c r="BQ50" i="13"/>
  <c r="BE73" i="13"/>
  <c r="BE77" i="13"/>
  <c r="BE81" i="13"/>
  <c r="BE85" i="13"/>
  <c r="BD71" i="13"/>
  <c r="BD75" i="13"/>
  <c r="BD79" i="13"/>
  <c r="BD83" i="13"/>
  <c r="BD87" i="13"/>
  <c r="BE56" i="13"/>
  <c r="BE60" i="13"/>
  <c r="BE64" i="13"/>
  <c r="BE68" i="13"/>
  <c r="BQ74" i="13"/>
  <c r="BQ82" i="13"/>
  <c r="BQ54" i="13"/>
  <c r="BQ66" i="13"/>
  <c r="BQ39" i="13"/>
  <c r="BQ47" i="13"/>
  <c r="BE74" i="13"/>
  <c r="BE78" i="13"/>
  <c r="BE86" i="13"/>
  <c r="BD76" i="13"/>
  <c r="BD84" i="13"/>
  <c r="BE57" i="13"/>
  <c r="BE65" i="13"/>
  <c r="BQ79" i="13"/>
  <c r="BQ83" i="13"/>
  <c r="BQ55" i="13"/>
  <c r="BQ63" i="13"/>
  <c r="BQ36" i="13"/>
  <c r="BQ44" i="13"/>
  <c r="BE75" i="13"/>
  <c r="BE87" i="13"/>
  <c r="BD77" i="13"/>
  <c r="BD85" i="13"/>
  <c r="BE58" i="13"/>
  <c r="BE66" i="13"/>
  <c r="BD57" i="13"/>
  <c r="BD61" i="13"/>
  <c r="BD65" i="13"/>
  <c r="BD69" i="13"/>
  <c r="BD54" i="13"/>
  <c r="BD58" i="13"/>
  <c r="BD62" i="13"/>
  <c r="BD66" i="13"/>
  <c r="BE53" i="13"/>
  <c r="BD64" i="13"/>
  <c r="BD68" i="13"/>
  <c r="BD55" i="13"/>
  <c r="BD59" i="13"/>
  <c r="BD63" i="13"/>
  <c r="BD67" i="13"/>
  <c r="BD56" i="13"/>
  <c r="BD60" i="13"/>
  <c r="BE36" i="13"/>
  <c r="BE40" i="13"/>
  <c r="BE44" i="13"/>
  <c r="BE48" i="13"/>
  <c r="BE35" i="13"/>
  <c r="BE37" i="13"/>
  <c r="BE41" i="13"/>
  <c r="BE45" i="13"/>
  <c r="BE49" i="13"/>
  <c r="BE43" i="13"/>
  <c r="BE38" i="13"/>
  <c r="BE42" i="13"/>
  <c r="BE46" i="13"/>
  <c r="BE50" i="13"/>
  <c r="BE39" i="13"/>
  <c r="BE47" i="13"/>
  <c r="BE51" i="13"/>
  <c r="BB19" i="13"/>
  <c r="BF36" i="13" l="1"/>
  <c r="BF35" i="13"/>
  <c r="BS36" i="13"/>
  <c r="BS35" i="13"/>
  <c r="O34" i="13"/>
</calcChain>
</file>

<file path=xl/sharedStrings.xml><?xml version="1.0" encoding="utf-8"?>
<sst xmlns="http://schemas.openxmlformats.org/spreadsheetml/2006/main" count="2303" uniqueCount="113">
  <si>
    <t>year</t>
  </si>
  <si>
    <t>type</t>
  </si>
  <si>
    <t>sex</t>
  </si>
  <si>
    <t>ethmn</t>
  </si>
  <si>
    <t>rate</t>
  </si>
  <si>
    <t>AllSex</t>
  </si>
  <si>
    <t>Year</t>
  </si>
  <si>
    <t>Maori</t>
  </si>
  <si>
    <t>Combo</t>
  </si>
  <si>
    <t>Māori</t>
  </si>
  <si>
    <t>Non-Māori</t>
  </si>
  <si>
    <t>ghost</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</si>
  <si>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</si>
  <si>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</si>
  <si>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</si>
  <si>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</si>
  <si>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</si>
  <si>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</si>
  <si>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</si>
  <si>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</si>
  <si>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</si>
  <si>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</si>
  <si>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</si>
  <si>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</si>
  <si>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</si>
  <si>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</si>
  <si>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</si>
  <si>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</si>
  <si>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</si>
  <si>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</si>
  <si>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</si>
  <si>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</si>
  <si>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</si>
  <si>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Māori vs Non-Māori</t>
  </si>
  <si>
    <t>Reference (1.00)</t>
  </si>
  <si>
    <t>Age-standardised rate ratios, by sex</t>
  </si>
  <si>
    <t>Methods and data sources</t>
  </si>
  <si>
    <t>Numerators</t>
  </si>
  <si>
    <t>Denominator</t>
  </si>
  <si>
    <t>Ethnicity classification</t>
  </si>
  <si>
    <t>Confidence intervals</t>
  </si>
  <si>
    <t>Rate ratios</t>
  </si>
  <si>
    <t>F</t>
  </si>
  <si>
    <t>nonMaori</t>
  </si>
  <si>
    <t>M</t>
  </si>
  <si>
    <t>T</t>
  </si>
  <si>
    <t>Condition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</si>
  <si>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</si>
  <si>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</si>
  <si>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</si>
  <si>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</si>
  <si>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1996-98</t>
  </si>
  <si>
    <t>1997-99</t>
  </si>
  <si>
    <t>1998-00</t>
  </si>
  <si>
    <t>1999-01</t>
  </si>
  <si>
    <t>2000-02</t>
  </si>
  <si>
    <t>2001-03</t>
  </si>
  <si>
    <t>2002-04</t>
  </si>
  <si>
    <t>2003-05</t>
  </si>
  <si>
    <t>2004-06</t>
  </si>
  <si>
    <t>2005-07</t>
  </si>
  <si>
    <t>2006-08</t>
  </si>
  <si>
    <t>2007-09</t>
  </si>
  <si>
    <t>2008-10</t>
  </si>
  <si>
    <t>2009-11</t>
  </si>
  <si>
    <t>2010-12</t>
  </si>
  <si>
    <t>2011-13</t>
  </si>
  <si>
    <t>2012-14</t>
  </si>
  <si>
    <t>ICD-9-CMA</t>
  </si>
  <si>
    <t>ICD-10-AM</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</si>
  <si>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</si>
  <si>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</si>
  <si>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Rates were not calculated for counts fewer than five in data.</t>
  </si>
  <si>
    <t>Table 1: ICD codes used in this Excel tool</t>
  </si>
  <si>
    <t>ASR = age-standardised rates (per 100,000), age standardised to the 2001 Census Māori population.</t>
  </si>
  <si>
    <t>Mortality Collection Data Set (MORT), Ministry of Health.</t>
  </si>
  <si>
    <t>Data in this Excel tool were sourced from the Mortality Collection Data Set (MORT), Ministry of Health.</t>
  </si>
  <si>
    <t>Sudden unexpected death in infancy (SUDI)</t>
  </si>
  <si>
    <t>R95-R96, R98-R99, W75, W78-W79</t>
  </si>
  <si>
    <t>Sudden infant death syndrome (SIDS)</t>
  </si>
  <si>
    <t>R95</t>
  </si>
  <si>
    <t>Live births data, sourced from Ministry of Health, was used as denominators for calculation of rates.</t>
  </si>
  <si>
    <t>Crude rates</t>
  </si>
  <si>
    <t>Where data for a specific age (eg, infant) were presented, crude rates were calculated. Crude rates are the number of events (eg, counts of babies died) divided by the population of that age and multiplied by 1000. In this case, caution should be taken when comparing Māori with non-Māori results. Crude rates accurately portray a situation in each population, but make comparisons difficult, because they do not take into account different age distributions in each of the populations (eg, the Māori population is much younger than the non-Māori population).</t>
  </si>
  <si>
    <t>Rate ratios (RRs) are used in this Excel tool to compare rates between Māori and non-Māori. The RR is equal to the Māori rate divided by the non-Māori rate. Thus the non-Māori population is used as the reference population. For example, an RR of 1.5 means that the rate is 50 percent higher (or 1.5 times as high) in Māori than in non-Māori.</t>
  </si>
  <si>
    <t>Infant mortality</t>
  </si>
  <si>
    <t>Neonatal mortality - Late neonatal deaths</t>
  </si>
  <si>
    <t>Neonatal mortality - Post-neonatal deaths</t>
  </si>
  <si>
    <t>Health Status Indicators - Mortality for Māori and non-Māori infants under one year of age</t>
  </si>
  <si>
    <t>Age-specific rate ratio, 1996–2014</t>
  </si>
  <si>
    <t>If the confidence intervals of two rates do not overlap, the difference in rates is said to be statistically significant.</t>
  </si>
  <si>
    <t>Age-specific rate ratios</t>
  </si>
  <si>
    <t>Age-specific rate (deaths per 1000 live births)</t>
  </si>
  <si>
    <t>Baby boy</t>
  </si>
  <si>
    <t>Baby girl</t>
  </si>
  <si>
    <t>‘Infant mortality’ includes early neonatal deaths, late neonatal deaths and post-neonatal deaths.</t>
  </si>
  <si>
    <t>Age-specific rates (deahts per 1000 live births), by sex</t>
  </si>
  <si>
    <t>Maori baby boy vs Non-maori baby boy</t>
  </si>
  <si>
    <t>Maori baby girl ve Non-Maori baby girl</t>
  </si>
  <si>
    <t>Health Status Indicators - Mortality for Māori and non-Māori infants under one year of age, by sex</t>
  </si>
  <si>
    <t>Māori baby boy</t>
  </si>
  <si>
    <t>Māori baby girl</t>
  </si>
  <si>
    <t>Non-Māori baby boy</t>
  </si>
  <si>
    <t>Non-Māori baby girl</t>
  </si>
  <si>
    <t>Age-specific rate ratio, by sex, 1996-2014</t>
  </si>
  <si>
    <t>Māori baby boy vs non-Māori baby boy</t>
  </si>
  <si>
    <t>Māori baby girl vs non-Māori baby girl</t>
  </si>
  <si>
    <t>798, 798.1, 798.2, 798.9, E911, E913.0</t>
  </si>
  <si>
    <t>1996</t>
  </si>
  <si>
    <t>‘Sudden unexpected death in infancy (SUDI)’ includes sudden infant death syndrome (SIDS), unintentional suffocation, and other unspecified sudden deaths or unattended deaths from unknown causes. More information can be found at http://sudinationalcoordination.co.nz/sudi</t>
  </si>
  <si>
    <t>‘Sudden infant death syndrome (SIDS)’ refers to deaths for which no identifiable cause can be found following autopsy, clinical history and scene examination. Babies who die from SIDS usually die in their sleep. More information can be found at http://sudinationalcoordination.co.nz/sudi</t>
  </si>
  <si>
    <t>Age-specific rate (deaths per 1000 live births), 1996–2014</t>
  </si>
  <si>
    <t>Neonatal mortality - Early neonatal deaths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</si>
</sst>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6">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0" fillId="0" borderId="0" xfId="0" applyNumberFormat="1"/>
    <xf numFmtId="0" fontId="0" fillId="0" borderId="0" xfId="0" applyNumberFormat="1"/>
    <xf numFmtId="49" fontId="16" fillId="0" borderId="0" xfId="0" applyNumberFormat="1" applyFont="1"/>
    <xf numFmtId="0" fontId="30"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31" fillId="34" borderId="11" xfId="0" applyFont="1" applyFill="1" applyBorder="1" applyAlignment="1" applyProtection="1">
      <alignment vertical="top"/>
      <protection locked="0"/>
    </xf>
    <xf numFmtId="0" fontId="31" fillId="34" borderId="11" xfId="0" applyFont="1" applyFill="1" applyBorder="1" applyAlignment="1" applyProtection="1">
      <alignment horizontal="left" vertical="top"/>
      <protection locked="0"/>
    </xf>
    <xf numFmtId="0" fontId="31" fillId="34" borderId="0" xfId="0" applyFont="1" applyFill="1" applyBorder="1" applyAlignment="1" applyProtection="1">
      <alignment vertical="top"/>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29" fillId="34" borderId="0" xfId="0" applyFont="1" applyFill="1" applyBorder="1" applyAlignment="1" applyProtection="1">
      <alignment horizontal="left" vertical="top" wrapText="1"/>
      <protection locked="0"/>
    </xf>
    <xf numFmtId="0" fontId="32" fillId="34" borderId="0" xfId="0" applyFont="1" applyFill="1" applyBorder="1" applyProtection="1">
      <protection locked="0"/>
    </xf>
    <xf numFmtId="0" fontId="33" fillId="34" borderId="0" xfId="0" applyFont="1" applyFill="1" applyBorder="1" applyAlignment="1" applyProtection="1">
      <alignment vertical="top" wrapText="1"/>
      <protection locked="0"/>
    </xf>
    <xf numFmtId="0" fontId="33" fillId="34" borderId="0" xfId="0" quotePrefix="1" applyFont="1" applyFill="1" applyBorder="1" applyAlignment="1" applyProtection="1">
      <alignment horizontal="left"/>
      <protection locked="0"/>
    </xf>
    <xf numFmtId="0" fontId="33" fillId="34" borderId="0" xfId="0" quotePrefix="1" applyFont="1" applyFill="1" applyBorder="1" applyProtection="1">
      <protection locked="0"/>
    </xf>
    <xf numFmtId="0" fontId="33" fillId="34" borderId="0" xfId="0" applyFont="1" applyFill="1" applyBorder="1" applyProtection="1">
      <protection locked="0"/>
    </xf>
    <xf numFmtId="0" fontId="0" fillId="34" borderId="0" xfId="0" applyFill="1" applyAlignment="1" applyProtection="1">
      <alignment horizontal="left" vertical="top" wrapText="1"/>
      <protection locked="0"/>
    </xf>
    <xf numFmtId="0" fontId="0" fillId="34" borderId="0" xfId="0" applyFont="1" applyFill="1" applyAlignment="1" applyProtection="1">
      <alignment vertical="top"/>
      <protection locked="0"/>
    </xf>
    <xf numFmtId="0" fontId="33" fillId="34" borderId="0" xfId="0" applyFont="1" applyFill="1" applyProtection="1">
      <protection locked="0"/>
    </xf>
    <xf numFmtId="0" fontId="33" fillId="34" borderId="10" xfId="0" applyFont="1" applyFill="1" applyBorder="1" applyProtection="1">
      <protection locked="0"/>
    </xf>
    <xf numFmtId="0" fontId="33"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17" fillId="34" borderId="0" xfId="0" applyFont="1"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8" fillId="34" borderId="0" xfId="0" applyFont="1" applyFill="1" applyBorder="1" applyProtection="1">
      <protection locked="0"/>
    </xf>
    <xf numFmtId="0" fontId="0" fillId="34" borderId="0" xfId="0" applyFill="1" applyBorder="1" applyProtection="1">
      <protection locked="0"/>
    </xf>
    <xf numFmtId="0" fontId="0" fillId="34" borderId="0" xfId="0" applyFill="1" applyBorder="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16" fillId="34" borderId="0" xfId="0" applyFont="1" applyFill="1" applyBorder="1" applyAlignment="1" applyProtection="1">
      <alignment vertical="center"/>
      <protection locked="0"/>
    </xf>
    <xf numFmtId="164" fontId="17" fillId="34" borderId="0" xfId="0" applyNumberFormat="1" applyFont="1" applyFill="1" applyAlignment="1" applyProtection="1">
      <alignment vertical="center"/>
      <protection locked="0"/>
    </xf>
    <xf numFmtId="0" fontId="17" fillId="0" borderId="0" xfId="0" applyFont="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21" fillId="34" borderId="0" xfId="0" applyFont="1" applyFill="1" applyAlignment="1" applyProtection="1">
      <alignment vertical="top"/>
      <protection locked="0"/>
    </xf>
    <xf numFmtId="0" fontId="22" fillId="34" borderId="0" xfId="0" applyFont="1" applyFill="1" applyBorder="1" applyAlignment="1" applyProtection="1">
      <alignment horizontal="right" vertical="top"/>
      <protection locked="0"/>
    </xf>
    <xf numFmtId="0" fontId="0" fillId="34" borderId="0" xfId="0" applyFill="1" applyBorder="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4" borderId="0" xfId="0" applyFont="1" applyFill="1" applyBorder="1" applyAlignment="1" applyProtection="1">
      <alignment horizontal="right"/>
      <protection locked="0"/>
    </xf>
    <xf numFmtId="0" fontId="0" fillId="34"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164" fontId="0" fillId="33" borderId="0" xfId="0" applyNumberFormat="1" applyFill="1" applyProtection="1">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164" fontId="16" fillId="34" borderId="0" xfId="0" applyNumberFormat="1" applyFont="1" applyFill="1" applyBorder="1" applyAlignment="1" applyProtection="1">
      <alignment horizontal="right"/>
      <protection locked="0"/>
    </xf>
    <xf numFmtId="164" fontId="0" fillId="34" borderId="0" xfId="0" applyNumberFormat="1" applyFill="1" applyBorder="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19" fillId="33" borderId="0" xfId="0" applyNumberFormat="1" applyFont="1" applyFill="1" applyProtection="1">
      <protection locked="0"/>
    </xf>
    <xf numFmtId="0" fontId="21" fillId="34" borderId="0" xfId="0" applyFont="1" applyFill="1" applyBorder="1" applyProtection="1">
      <protection locked="0"/>
    </xf>
    <xf numFmtId="164" fontId="0" fillId="34" borderId="0" xfId="0" applyNumberFormat="1" applyFont="1" applyFill="1" applyBorder="1" applyAlignment="1" applyProtection="1">
      <alignment horizontal="right"/>
      <protection locked="0"/>
    </xf>
    <xf numFmtId="164" fontId="0" fillId="33" borderId="0" xfId="0" applyNumberFormat="1" applyFill="1" applyAlignment="1" applyProtection="1">
      <protection locked="0"/>
    </xf>
    <xf numFmtId="0" fontId="19" fillId="34" borderId="0" xfId="0" applyFont="1" applyFill="1" applyProtection="1">
      <protection locked="0"/>
    </xf>
    <xf numFmtId="164" fontId="0" fillId="34" borderId="0" xfId="0" applyNumberFormat="1" applyFill="1" applyProtection="1">
      <protection locked="0"/>
    </xf>
    <xf numFmtId="0" fontId="23" fillId="34" borderId="0" xfId="0" applyFont="1" applyFill="1" applyProtection="1">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0" fontId="0" fillId="33" borderId="0" xfId="0" applyFont="1" applyFill="1" applyBorder="1" applyAlignment="1" applyProtection="1">
      <alignment horizontal="right"/>
      <protection locked="0"/>
    </xf>
    <xf numFmtId="0" fontId="16" fillId="33" borderId="10" xfId="0" applyFont="1" applyFill="1" applyBorder="1" applyAlignment="1" applyProtection="1">
      <alignment horizontal="right"/>
      <protection locked="0"/>
    </xf>
    <xf numFmtId="0" fontId="0" fillId="33" borderId="10" xfId="0" applyFont="1" applyFill="1" applyBorder="1" applyAlignment="1" applyProtection="1">
      <alignment horizontal="right"/>
      <protection locked="0"/>
    </xf>
    <xf numFmtId="0" fontId="19" fillId="33" borderId="0" xfId="0" applyFont="1" applyFill="1" applyAlignment="1" applyProtection="1">
      <protection locked="0"/>
    </xf>
    <xf numFmtId="0" fontId="0" fillId="34" borderId="0" xfId="0" applyFill="1" applyAlignment="1" applyProtection="1">
      <alignment horizontal="right"/>
      <protection locked="0"/>
    </xf>
    <xf numFmtId="0" fontId="0" fillId="34" borderId="0" xfId="0" applyFill="1" applyAlignment="1" applyProtection="1">
      <alignment horizontal="left" vertical="top" wrapText="1"/>
      <protection locked="0"/>
    </xf>
    <xf numFmtId="0" fontId="31" fillId="34" borderId="0" xfId="0" applyFont="1" applyFill="1" applyBorder="1" applyAlignment="1" applyProtection="1">
      <alignment horizontal="center" vertical="top" wrapText="1"/>
      <protection locked="0"/>
    </xf>
    <xf numFmtId="0" fontId="29" fillId="34" borderId="0" xfId="0" applyFont="1" applyFill="1" applyBorder="1" applyAlignment="1" applyProtection="1">
      <alignment horizontal="left" vertical="top" wrapText="1"/>
      <protection locked="0"/>
    </xf>
    <xf numFmtId="0" fontId="19" fillId="33" borderId="0" xfId="0" applyFont="1" applyFill="1" applyAlignment="1" applyProtection="1">
      <alignment horizontal="left" wrapText="1"/>
      <protection locked="0"/>
    </xf>
    <xf numFmtId="164" fontId="19" fillId="33" borderId="0" xfId="0" applyNumberFormat="1" applyFont="1" applyFill="1" applyAlignment="1" applyProtection="1">
      <alignment horizontal="left" wrapText="1"/>
      <protection locked="0"/>
    </xf>
    <xf numFmtId="0" fontId="22" fillId="34" borderId="0" xfId="0" applyFont="1" applyFill="1" applyBorder="1" applyAlignment="1" applyProtection="1">
      <alignment horizontal="center" vertical="top"/>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-0.89999999999999858</c:v>
                  </c:pt>
                  <c:pt idx="1">
                    <c:v>-0.89999999999999858</c:v>
                  </c:pt>
                  <c:pt idx="2">
                    <c:v>-0.79999999999999982</c:v>
                  </c:pt>
                  <c:pt idx="3">
                    <c:v>-0.80000000000000071</c:v>
                  </c:pt>
                  <c:pt idx="4">
                    <c:v>-0.79999999999999982</c:v>
                  </c:pt>
                  <c:pt idx="5">
                    <c:v>-0.80000000000000071</c:v>
                  </c:pt>
                  <c:pt idx="6">
                    <c:v>-0.79999999999999982</c:v>
                  </c:pt>
                  <c:pt idx="7">
                    <c:v>-0.70000000000000018</c:v>
                  </c:pt>
                  <c:pt idx="8">
                    <c:v>-0.79999999999999982</c:v>
                  </c:pt>
                  <c:pt idx="9">
                    <c:v>-0.70000000000000018</c:v>
                  </c:pt>
                  <c:pt idx="10">
                    <c:v>-0.70000000000000018</c:v>
                  </c:pt>
                  <c:pt idx="11">
                    <c:v>-0.70000000000000018</c:v>
                  </c:pt>
                  <c:pt idx="12">
                    <c:v>-0.70000000000000018</c:v>
                  </c:pt>
                  <c:pt idx="13">
                    <c:v>-0.70000000000000018</c:v>
                  </c:pt>
                  <c:pt idx="14">
                    <c:v>-0.59999999999999964</c:v>
                  </c:pt>
                  <c:pt idx="15">
                    <c:v>-0.70000000000000018</c:v>
                  </c:pt>
                  <c:pt idx="16">
                    <c:v>-0.59999999999999964</c:v>
                  </c:pt>
                </c:numCache>
              </c:numRef>
            </c:plus>
            <c:minus>
              <c:numRef>
                <c:f>'Māori vs Non-Māori'!$BH$35:$BH$51</c:f>
                <c:numCache>
                  <c:formatCode>General</c:formatCode>
                  <c:ptCount val="17"/>
                  <c:pt idx="0">
                    <c:v>-0.90000000000000036</c:v>
                  </c:pt>
                  <c:pt idx="1">
                    <c:v>-0.90000000000000036</c:v>
                  </c:pt>
                  <c:pt idx="2">
                    <c:v>-0.90000000000000036</c:v>
                  </c:pt>
                  <c:pt idx="3">
                    <c:v>-0.89999999999999858</c:v>
                  </c:pt>
                  <c:pt idx="4">
                    <c:v>-0.90000000000000036</c:v>
                  </c:pt>
                  <c:pt idx="5">
                    <c:v>-0.79999999999999893</c:v>
                  </c:pt>
                  <c:pt idx="6">
                    <c:v>-0.89999999999999947</c:v>
                  </c:pt>
                  <c:pt idx="7">
                    <c:v>-0.80000000000000071</c:v>
                  </c:pt>
                  <c:pt idx="8">
                    <c:v>-0.80000000000000071</c:v>
                  </c:pt>
                  <c:pt idx="9">
                    <c:v>-0.70000000000000018</c:v>
                  </c:pt>
                  <c:pt idx="10">
                    <c:v>-0.69999999999999929</c:v>
                  </c:pt>
                  <c:pt idx="11">
                    <c:v>-0.70000000000000018</c:v>
                  </c:pt>
                  <c:pt idx="12">
                    <c:v>-0.70000000000000018</c:v>
                  </c:pt>
                  <c:pt idx="13">
                    <c:v>-0.70000000000000018</c:v>
                  </c:pt>
                  <c:pt idx="14">
                    <c:v>-0.70000000000000018</c:v>
                  </c:pt>
                  <c:pt idx="15">
                    <c:v>-0.70000000000000018</c:v>
                  </c:pt>
                  <c:pt idx="16">
                    <c:v>-0.70000000000000018</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10.199999999999999</c:v>
                </c:pt>
                <c:pt idx="1">
                  <c:v>9.1999999999999993</c:v>
                </c:pt>
                <c:pt idx="2">
                  <c:v>8.6</c:v>
                </c:pt>
                <c:pt idx="3">
                  <c:v>8.8000000000000007</c:v>
                </c:pt>
                <c:pt idx="4">
                  <c:v>8.6</c:v>
                </c:pt>
                <c:pt idx="5">
                  <c:v>8.3000000000000007</c:v>
                </c:pt>
                <c:pt idx="6">
                  <c:v>7.8</c:v>
                </c:pt>
                <c:pt idx="7">
                  <c:v>7.5</c:v>
                </c:pt>
                <c:pt idx="8">
                  <c:v>7.6</c:v>
                </c:pt>
                <c:pt idx="9">
                  <c:v>7.3</c:v>
                </c:pt>
                <c:pt idx="10">
                  <c:v>6.9</c:v>
                </c:pt>
                <c:pt idx="11">
                  <c:v>6.8</c:v>
                </c:pt>
                <c:pt idx="12">
                  <c:v>6.8</c:v>
                </c:pt>
                <c:pt idx="13">
                  <c:v>7.2</c:v>
                </c:pt>
                <c:pt idx="14">
                  <c:v>6.6</c:v>
                </c:pt>
                <c:pt idx="15">
                  <c:v>6.2</c:v>
                </c:pt>
                <c:pt idx="16">
                  <c:v>5.8</c:v>
                </c:pt>
              </c:numCache>
            </c:numRef>
          </c:val>
          <c:smooth val="0"/>
          <c:extLst>
            <c:ext xmlns:c16="http://schemas.microsoft.com/office/drawing/2014/chart" uri="{C3380CC4-5D6E-409C-BE32-E72D297353CC}">
              <c16:uniqueId val="{00000000-C9F2-49DE-A57F-9BEA03176286}"/>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-0.40000000000000036</c:v>
                  </c:pt>
                  <c:pt idx="1">
                    <c:v>-0.40000000000000036</c:v>
                  </c:pt>
                  <c:pt idx="2">
                    <c:v>-0.40000000000000036</c:v>
                  </c:pt>
                  <c:pt idx="3">
                    <c:v>-0.29999999999999982</c:v>
                  </c:pt>
                  <c:pt idx="4">
                    <c:v>-0.40000000000000036</c:v>
                  </c:pt>
                  <c:pt idx="5">
                    <c:v>-0.29999999999999982</c:v>
                  </c:pt>
                  <c:pt idx="6">
                    <c:v>-0.40000000000000036</c:v>
                  </c:pt>
                  <c:pt idx="7">
                    <c:v>-0.39999999999999947</c:v>
                  </c:pt>
                  <c:pt idx="8">
                    <c:v>-0.29999999999999982</c:v>
                  </c:pt>
                  <c:pt idx="9">
                    <c:v>-0.30000000000000071</c:v>
                  </c:pt>
                  <c:pt idx="10">
                    <c:v>-0.29999999999999982</c:v>
                  </c:pt>
                  <c:pt idx="11">
                    <c:v>-0.40000000000000036</c:v>
                  </c:pt>
                  <c:pt idx="12">
                    <c:v>-0.29999999999999982</c:v>
                  </c:pt>
                  <c:pt idx="13">
                    <c:v>-0.39999999999999991</c:v>
                  </c:pt>
                  <c:pt idx="14">
                    <c:v>-0.40000000000000036</c:v>
                  </c:pt>
                  <c:pt idx="15">
                    <c:v>-0.30000000000000071</c:v>
                  </c:pt>
                  <c:pt idx="16">
                    <c:v>-0.29999999999999982</c:v>
                  </c:pt>
                </c:numCache>
              </c:numRef>
            </c:plus>
            <c:minus>
              <c:numRef>
                <c:f>'Māori vs Non-Māori'!$BK$35:$BK$51</c:f>
                <c:numCache>
                  <c:formatCode>General</c:formatCode>
                  <c:ptCount val="17"/>
                  <c:pt idx="0">
                    <c:v>-0.39999999999999947</c:v>
                  </c:pt>
                  <c:pt idx="1">
                    <c:v>-0.39999999999999947</c:v>
                  </c:pt>
                  <c:pt idx="2">
                    <c:v>-0.40000000000000036</c:v>
                  </c:pt>
                  <c:pt idx="3">
                    <c:v>-0.40000000000000036</c:v>
                  </c:pt>
                  <c:pt idx="4">
                    <c:v>-0.40000000000000036</c:v>
                  </c:pt>
                  <c:pt idx="5">
                    <c:v>-0.40000000000000036</c:v>
                  </c:pt>
                  <c:pt idx="6">
                    <c:v>-0.40000000000000036</c:v>
                  </c:pt>
                  <c:pt idx="7">
                    <c:v>-0.40000000000000036</c:v>
                  </c:pt>
                  <c:pt idx="8">
                    <c:v>-0.40000000000000036</c:v>
                  </c:pt>
                  <c:pt idx="9">
                    <c:v>-0.39999999999999947</c:v>
                  </c:pt>
                  <c:pt idx="10">
                    <c:v>-0.40000000000000036</c:v>
                  </c:pt>
                  <c:pt idx="11">
                    <c:v>-0.29999999999999982</c:v>
                  </c:pt>
                  <c:pt idx="12">
                    <c:v>-0.40000000000000036</c:v>
                  </c:pt>
                  <c:pt idx="13">
                    <c:v>-0.29999999999999982</c:v>
                  </c:pt>
                  <c:pt idx="14">
                    <c:v>-0.39999999999999947</c:v>
                  </c:pt>
                  <c:pt idx="15">
                    <c:v>-0.39999999999999947</c:v>
                  </c:pt>
                  <c:pt idx="16">
                    <c:v>-0.40000000000000036</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5.2</c:v>
                </c:pt>
                <c:pt idx="1">
                  <c:v>4.9000000000000004</c:v>
                </c:pt>
                <c:pt idx="2">
                  <c:v>5</c:v>
                </c:pt>
                <c:pt idx="3">
                  <c:v>4.8</c:v>
                </c:pt>
                <c:pt idx="4">
                  <c:v>5</c:v>
                </c:pt>
                <c:pt idx="5">
                  <c:v>4.5999999999999996</c:v>
                </c:pt>
                <c:pt idx="6">
                  <c:v>5</c:v>
                </c:pt>
                <c:pt idx="7">
                  <c:v>4.8</c:v>
                </c:pt>
                <c:pt idx="8">
                  <c:v>4.8</c:v>
                </c:pt>
                <c:pt idx="9">
                  <c:v>4.4000000000000004</c:v>
                </c:pt>
                <c:pt idx="10">
                  <c:v>4.3</c:v>
                </c:pt>
                <c:pt idx="11">
                  <c:v>4.2</c:v>
                </c:pt>
                <c:pt idx="12">
                  <c:v>4.3</c:v>
                </c:pt>
                <c:pt idx="13">
                  <c:v>4.3</c:v>
                </c:pt>
                <c:pt idx="14">
                  <c:v>4.4000000000000004</c:v>
                </c:pt>
                <c:pt idx="15">
                  <c:v>4.4000000000000004</c:v>
                </c:pt>
                <c:pt idx="16">
                  <c:v>4.5999999999999996</c:v>
                </c:pt>
              </c:numCache>
            </c:numRef>
          </c:val>
          <c:smooth val="0"/>
          <c:extLst>
            <c:ext xmlns:c16="http://schemas.microsoft.com/office/drawing/2014/chart" uri="{C3380CC4-5D6E-409C-BE32-E72D297353CC}">
              <c16:uniqueId val="{00000001-C9F2-49DE-A57F-9BEA03176286}"/>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Non-Māori'!#REF!</c:f>
              <c:numCache>
                <c:formatCode>General</c:formatCode>
                <c:ptCount val="1"/>
                <c:pt idx="0">
                  <c:v>1</c:v>
                </c:pt>
              </c:numCache>
            </c:numRef>
          </c:val>
          <c:smooth val="0"/>
          <c:extLst>
            <c:ext xmlns:c16="http://schemas.microsoft.com/office/drawing/2014/chart" uri="{C3380CC4-5D6E-409C-BE32-E72D297353CC}">
              <c16:uniqueId val="{00000002-C9F2-49DE-A57F-9BEA03176286}"/>
            </c:ext>
          </c:extLst>
        </c:ser>
        <c:dLbls>
          <c:showLegendKey val="0"/>
          <c:showVal val="0"/>
          <c:showCatName val="0"/>
          <c:showSerName val="0"/>
          <c:showPercent val="0"/>
          <c:showBubbleSize val="0"/>
        </c:dLbls>
        <c:marker val="1"/>
        <c:smooth val="0"/>
        <c:axId val="297637720"/>
        <c:axId val="297640856"/>
      </c:lineChart>
      <c:catAx>
        <c:axId val="29763772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40856"/>
        <c:crosses val="autoZero"/>
        <c:auto val="1"/>
        <c:lblAlgn val="ctr"/>
        <c:lblOffset val="100"/>
        <c:noMultiLvlLbl val="0"/>
      </c:catAx>
      <c:valAx>
        <c:axId val="29764085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37720"/>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6B2F-4915-B883-13E451FE2BC6}"/>
              </c:ext>
            </c:extLst>
          </c:dPt>
          <c:errBars>
            <c:errDir val="y"/>
            <c:errBarType val="both"/>
            <c:errValType val="cust"/>
            <c:noEndCap val="0"/>
            <c:plus>
              <c:numRef>
                <c:f>'Māori vs Non-Māori'!$BV$35:$BV$51</c:f>
                <c:numCache>
                  <c:formatCode>General</c:formatCode>
                  <c:ptCount val="17"/>
                  <c:pt idx="0">
                    <c:v>0.24</c:v>
                  </c:pt>
                  <c:pt idx="1">
                    <c:v>0.25</c:v>
                  </c:pt>
                  <c:pt idx="2">
                    <c:v>0.24</c:v>
                  </c:pt>
                  <c:pt idx="3">
                    <c:v>0.23999999999999977</c:v>
                  </c:pt>
                  <c:pt idx="4">
                    <c:v>0.24</c:v>
                  </c:pt>
                  <c:pt idx="5">
                    <c:v>0.24999999999999978</c:v>
                  </c:pt>
                  <c:pt idx="6">
                    <c:v>0.20999999999999996</c:v>
                  </c:pt>
                  <c:pt idx="7">
                    <c:v>0.20999999999999996</c:v>
                  </c:pt>
                  <c:pt idx="8">
                    <c:v>0.21999999999999997</c:v>
                  </c:pt>
                  <c:pt idx="9">
                    <c:v>0.2200000000000002</c:v>
                  </c:pt>
                  <c:pt idx="10">
                    <c:v>0.21999999999999997</c:v>
                  </c:pt>
                  <c:pt idx="11">
                    <c:v>0.22999999999999998</c:v>
                  </c:pt>
                  <c:pt idx="12">
                    <c:v>0.21999999999999997</c:v>
                  </c:pt>
                  <c:pt idx="13">
                    <c:v>0.22999999999999998</c:v>
                  </c:pt>
                  <c:pt idx="14">
                    <c:v>0.20999999999999996</c:v>
                  </c:pt>
                  <c:pt idx="15">
                    <c:v>0.20000000000000018</c:v>
                  </c:pt>
                  <c:pt idx="16">
                    <c:v>0.17999999999999994</c:v>
                  </c:pt>
                </c:numCache>
              </c:numRef>
            </c:plus>
            <c:minus>
              <c:numRef>
                <c:f>'Māori vs Non-Māori'!$BU$35:$BU$51</c:f>
                <c:numCache>
                  <c:formatCode>General</c:formatCode>
                  <c:ptCount val="17"/>
                  <c:pt idx="0">
                    <c:v>0.21999999999999997</c:v>
                  </c:pt>
                  <c:pt idx="1">
                    <c:v>0.21000000000000019</c:v>
                  </c:pt>
                  <c:pt idx="2">
                    <c:v>0.19999999999999996</c:v>
                  </c:pt>
                  <c:pt idx="3">
                    <c:v>0.20999999999999996</c:v>
                  </c:pt>
                  <c:pt idx="4">
                    <c:v>0.19999999999999996</c:v>
                  </c:pt>
                  <c:pt idx="5">
                    <c:v>0.21999999999999997</c:v>
                  </c:pt>
                  <c:pt idx="6">
                    <c:v>0.18999999999999995</c:v>
                  </c:pt>
                  <c:pt idx="7">
                    <c:v>0.18999999999999995</c:v>
                  </c:pt>
                  <c:pt idx="8">
                    <c:v>0.18000000000000016</c:v>
                  </c:pt>
                  <c:pt idx="9">
                    <c:v>0.19999999999999996</c:v>
                  </c:pt>
                  <c:pt idx="10">
                    <c:v>0.20000000000000018</c:v>
                  </c:pt>
                  <c:pt idx="11">
                    <c:v>0.19000000000000017</c:v>
                  </c:pt>
                  <c:pt idx="12">
                    <c:v>0.19000000000000017</c:v>
                  </c:pt>
                  <c:pt idx="13">
                    <c:v>0.19999999999999996</c:v>
                  </c:pt>
                  <c:pt idx="14">
                    <c:v>0.18999999999999995</c:v>
                  </c:pt>
                  <c:pt idx="15">
                    <c:v>0.17999999999999994</c:v>
                  </c:pt>
                  <c:pt idx="16">
                    <c:v>0.16999999999999993</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1.95</c:v>
                </c:pt>
                <c:pt idx="1">
                  <c:v>1.87</c:v>
                </c:pt>
                <c:pt idx="2">
                  <c:v>1.72</c:v>
                </c:pt>
                <c:pt idx="3">
                  <c:v>1.81</c:v>
                </c:pt>
                <c:pt idx="4">
                  <c:v>1.73</c:v>
                </c:pt>
                <c:pt idx="5">
                  <c:v>1.78</c:v>
                </c:pt>
                <c:pt idx="6">
                  <c:v>1.56</c:v>
                </c:pt>
                <c:pt idx="7">
                  <c:v>1.56</c:v>
                </c:pt>
                <c:pt idx="8">
                  <c:v>1.56</c:v>
                </c:pt>
                <c:pt idx="9">
                  <c:v>1.64</c:v>
                </c:pt>
                <c:pt idx="10">
                  <c:v>1.61</c:v>
                </c:pt>
                <c:pt idx="11">
                  <c:v>1.62</c:v>
                </c:pt>
                <c:pt idx="12">
                  <c:v>1.57</c:v>
                </c:pt>
                <c:pt idx="13">
                  <c:v>1.68</c:v>
                </c:pt>
                <c:pt idx="14">
                  <c:v>1.51</c:v>
                </c:pt>
                <c:pt idx="15">
                  <c:v>1.39</c:v>
                </c:pt>
                <c:pt idx="16">
                  <c:v>1.26</c:v>
                </c:pt>
              </c:numCache>
            </c:numRef>
          </c:val>
          <c:smooth val="0"/>
          <c:extLst>
            <c:ext xmlns:c16="http://schemas.microsoft.com/office/drawing/2014/chart" uri="{C3380CC4-5D6E-409C-BE32-E72D297353CC}">
              <c16:uniqueId val="{00000001-6B2F-4915-B883-13E451FE2BC6}"/>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2.02</c:v>
                </c:pt>
                <c:pt idx="1">
                  <c:v>1.2</c:v>
                </c:pt>
              </c:numCache>
            </c:numRef>
          </c:val>
          <c:smooth val="0"/>
          <c:extLst>
            <c:ext xmlns:c16="http://schemas.microsoft.com/office/drawing/2014/chart" uri="{C3380CC4-5D6E-409C-BE32-E72D297353CC}">
              <c16:uniqueId val="{00000002-6B2F-4915-B883-13E451FE2BC6}"/>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6B2F-4915-B883-13E451FE2BC6}"/>
            </c:ext>
          </c:extLst>
        </c:ser>
        <c:dLbls>
          <c:showLegendKey val="0"/>
          <c:showVal val="0"/>
          <c:showCatName val="0"/>
          <c:showSerName val="0"/>
          <c:showPercent val="0"/>
          <c:showBubbleSize val="0"/>
        </c:dLbls>
        <c:marker val="1"/>
        <c:smooth val="0"/>
        <c:axId val="297643208"/>
        <c:axId val="297638896"/>
      </c:lineChart>
      <c:catAx>
        <c:axId val="2976432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38896"/>
        <c:crosses val="autoZero"/>
        <c:auto val="1"/>
        <c:lblAlgn val="ctr"/>
        <c:lblOffset val="100"/>
        <c:tickLblSkip val="1"/>
        <c:noMultiLvlLbl val="0"/>
      </c:catAx>
      <c:valAx>
        <c:axId val="29763889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4320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970C-46B7-83F3-2355EF031114}"/>
              </c:ext>
            </c:extLst>
          </c:dPt>
          <c:dPt>
            <c:idx val="17"/>
            <c:bubble3D val="0"/>
            <c:spPr>
              <a:ln w="28575" cap="rnd">
                <a:noFill/>
                <a:round/>
              </a:ln>
              <a:effectLst/>
            </c:spPr>
            <c:extLst>
              <c:ext xmlns:c16="http://schemas.microsoft.com/office/drawing/2014/chart" uri="{C3380CC4-5D6E-409C-BE32-E72D297353CC}">
                <c16:uniqueId val="{00000002-970C-46B7-83F3-2355EF031114}"/>
              </c:ext>
            </c:extLst>
          </c:dPt>
          <c:errBars>
            <c:errDir val="y"/>
            <c:errBarType val="both"/>
            <c:errValType val="cust"/>
            <c:noEndCap val="0"/>
            <c:plus>
              <c:numRef>
                <c:f>'Māori vs Non-Māori by sex'!$BL$53:$BL$86</c:f>
                <c:numCache>
                  <c:formatCode>General</c:formatCode>
                  <c:ptCount val="34"/>
                  <c:pt idx="0">
                    <c:v>-1.3000000000000007</c:v>
                  </c:pt>
                  <c:pt idx="1">
                    <c:v>-1.3000000000000007</c:v>
                  </c:pt>
                  <c:pt idx="2">
                    <c:v>-1.3000000000000007</c:v>
                  </c:pt>
                  <c:pt idx="3">
                    <c:v>-1.3000000000000007</c:v>
                  </c:pt>
                  <c:pt idx="4">
                    <c:v>-1.1999999999999993</c:v>
                  </c:pt>
                  <c:pt idx="5">
                    <c:v>-1.2000000000000011</c:v>
                  </c:pt>
                  <c:pt idx="6">
                    <c:v>-1.1999999999999993</c:v>
                  </c:pt>
                  <c:pt idx="7">
                    <c:v>-1</c:v>
                  </c:pt>
                  <c:pt idx="8">
                    <c:v>-0.99999999999999911</c:v>
                  </c:pt>
                  <c:pt idx="9">
                    <c:v>-1</c:v>
                  </c:pt>
                  <c:pt idx="10">
                    <c:v>-0.89999999999999947</c:v>
                  </c:pt>
                  <c:pt idx="11">
                    <c:v>-0.89999999999999947</c:v>
                  </c:pt>
                  <c:pt idx="12">
                    <c:v>-1</c:v>
                  </c:pt>
                  <c:pt idx="13">
                    <c:v>-0.99999999999999911</c:v>
                  </c:pt>
                  <c:pt idx="14">
                    <c:v>-1</c:v>
                  </c:pt>
                  <c:pt idx="15">
                    <c:v>-0.90000000000000036</c:v>
                  </c:pt>
                  <c:pt idx="16">
                    <c:v>-0.90000000000000036</c:v>
                  </c:pt>
                  <c:pt idx="17">
                    <c:v>-1.2000000000000011</c:v>
                  </c:pt>
                  <c:pt idx="18">
                    <c:v>-1.0999999999999996</c:v>
                  </c:pt>
                  <c:pt idx="19">
                    <c:v>-1</c:v>
                  </c:pt>
                  <c:pt idx="20">
                    <c:v>-1</c:v>
                  </c:pt>
                  <c:pt idx="21">
                    <c:v>-1.1000000000000005</c:v>
                  </c:pt>
                  <c:pt idx="22">
                    <c:v>-1</c:v>
                  </c:pt>
                  <c:pt idx="23">
                    <c:v>-1</c:v>
                  </c:pt>
                  <c:pt idx="24">
                    <c:v>-1</c:v>
                  </c:pt>
                  <c:pt idx="25">
                    <c:v>-1</c:v>
                  </c:pt>
                  <c:pt idx="26">
                    <c:v>-1</c:v>
                  </c:pt>
                  <c:pt idx="27">
                    <c:v>-1</c:v>
                  </c:pt>
                  <c:pt idx="28">
                    <c:v>-0.90000000000000036</c:v>
                  </c:pt>
                  <c:pt idx="29">
                    <c:v>-0.90000000000000036</c:v>
                  </c:pt>
                  <c:pt idx="30">
                    <c:v>-0.89999999999999947</c:v>
                  </c:pt>
                  <c:pt idx="31">
                    <c:v>-0.90000000000000036</c:v>
                  </c:pt>
                  <c:pt idx="32">
                    <c:v>-0.89999999999999947</c:v>
                  </c:pt>
                  <c:pt idx="33">
                    <c:v>-0.90000000000000036</c:v>
                  </c:pt>
                </c:numCache>
              </c:numRef>
            </c:plus>
            <c:minus>
              <c:numRef>
                <c:f>'Māori vs Non-Māori by sex'!$BK$53:$BK$86</c:f>
                <c:numCache>
                  <c:formatCode>General</c:formatCode>
                  <c:ptCount val="34"/>
                  <c:pt idx="0">
                    <c:v>-1.4000000000000004</c:v>
                  </c:pt>
                  <c:pt idx="1">
                    <c:v>-1.4000000000000004</c:v>
                  </c:pt>
                  <c:pt idx="2">
                    <c:v>-1.2999999999999989</c:v>
                  </c:pt>
                  <c:pt idx="3">
                    <c:v>-1.3000000000000007</c:v>
                  </c:pt>
                  <c:pt idx="4">
                    <c:v>-1.3000000000000007</c:v>
                  </c:pt>
                  <c:pt idx="5">
                    <c:v>-1.2999999999999989</c:v>
                  </c:pt>
                  <c:pt idx="6">
                    <c:v>-1.2000000000000011</c:v>
                  </c:pt>
                  <c:pt idx="7">
                    <c:v>-1.2999999999999989</c:v>
                  </c:pt>
                  <c:pt idx="8">
                    <c:v>-1.2000000000000011</c:v>
                  </c:pt>
                  <c:pt idx="9">
                    <c:v>-1.1000000000000005</c:v>
                  </c:pt>
                  <c:pt idx="10">
                    <c:v>-1.1000000000000005</c:v>
                  </c:pt>
                  <c:pt idx="11">
                    <c:v>-1.1000000000000005</c:v>
                  </c:pt>
                  <c:pt idx="12">
                    <c:v>-0.99999999999999911</c:v>
                  </c:pt>
                  <c:pt idx="13">
                    <c:v>-1.1000000000000014</c:v>
                  </c:pt>
                  <c:pt idx="14">
                    <c:v>-1.1000000000000005</c:v>
                  </c:pt>
                  <c:pt idx="15">
                    <c:v>-1.0999999999999996</c:v>
                  </c:pt>
                  <c:pt idx="16">
                    <c:v>-1</c:v>
                  </c:pt>
                  <c:pt idx="17">
                    <c:v>-1.2999999999999989</c:v>
                  </c:pt>
                  <c:pt idx="18">
                    <c:v>-1.2000000000000002</c:v>
                  </c:pt>
                  <c:pt idx="19">
                    <c:v>-1.1999999999999993</c:v>
                  </c:pt>
                  <c:pt idx="20">
                    <c:v>-1.1999999999999993</c:v>
                  </c:pt>
                  <c:pt idx="21">
                    <c:v>-1.2999999999999998</c:v>
                  </c:pt>
                  <c:pt idx="22">
                    <c:v>-1.2000000000000011</c:v>
                  </c:pt>
                  <c:pt idx="23">
                    <c:v>-1.1999999999999993</c:v>
                  </c:pt>
                  <c:pt idx="24">
                    <c:v>-1.0999999999999996</c:v>
                  </c:pt>
                  <c:pt idx="25">
                    <c:v>-1.0999999999999996</c:v>
                  </c:pt>
                  <c:pt idx="26">
                    <c:v>-1</c:v>
                  </c:pt>
                  <c:pt idx="27">
                    <c:v>-1</c:v>
                  </c:pt>
                  <c:pt idx="28">
                    <c:v>-1</c:v>
                  </c:pt>
                  <c:pt idx="29">
                    <c:v>-1</c:v>
                  </c:pt>
                  <c:pt idx="30">
                    <c:v>-1</c:v>
                  </c:pt>
                  <c:pt idx="31">
                    <c:v>-1</c:v>
                  </c:pt>
                  <c:pt idx="32">
                    <c:v>-1</c:v>
                  </c:pt>
                  <c:pt idx="33">
                    <c:v>-1</c:v>
                  </c:pt>
                </c:numCache>
              </c:numRef>
            </c:minus>
            <c:spPr>
              <a:ln w="12700">
                <a:solidFill>
                  <a:srgbClr val="0070C0"/>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Baby boy</c:v>
                  </c:pt>
                  <c:pt idx="17">
                    <c:v>Baby girl</c:v>
                  </c:pt>
                </c:lvl>
              </c:multiLvlStrCache>
            </c:multiLvlStrRef>
          </c:cat>
          <c:val>
            <c:numRef>
              <c:f>'Māori vs Non-Māori by sex'!$BG$53:$BG$86</c:f>
              <c:numCache>
                <c:formatCode>General</c:formatCode>
                <c:ptCount val="34"/>
                <c:pt idx="0">
                  <c:v>11.4</c:v>
                </c:pt>
                <c:pt idx="1">
                  <c:v>10.9</c:v>
                </c:pt>
                <c:pt idx="2">
                  <c:v>10.3</c:v>
                </c:pt>
                <c:pt idx="3">
                  <c:v>10</c:v>
                </c:pt>
                <c:pt idx="4">
                  <c:v>9.5</c:v>
                </c:pt>
                <c:pt idx="5">
                  <c:v>9.3000000000000007</c:v>
                </c:pt>
                <c:pt idx="6">
                  <c:v>8.6999999999999993</c:v>
                </c:pt>
                <c:pt idx="7">
                  <c:v>8.4</c:v>
                </c:pt>
                <c:pt idx="8">
                  <c:v>8.1999999999999993</c:v>
                </c:pt>
                <c:pt idx="9">
                  <c:v>7.8</c:v>
                </c:pt>
                <c:pt idx="10">
                  <c:v>7.3</c:v>
                </c:pt>
                <c:pt idx="11">
                  <c:v>7.3</c:v>
                </c:pt>
                <c:pt idx="12">
                  <c:v>7.7</c:v>
                </c:pt>
                <c:pt idx="13">
                  <c:v>8.1999999999999993</c:v>
                </c:pt>
                <c:pt idx="14">
                  <c:v>7.3</c:v>
                </c:pt>
                <c:pt idx="15">
                  <c:v>6.7</c:v>
                </c:pt>
                <c:pt idx="16">
                  <c:v>6.2</c:v>
                </c:pt>
                <c:pt idx="17">
                  <c:v>8.8000000000000007</c:v>
                </c:pt>
                <c:pt idx="18">
                  <c:v>7.3</c:v>
                </c:pt>
                <c:pt idx="19">
                  <c:v>6.9</c:v>
                </c:pt>
                <c:pt idx="20">
                  <c:v>7.5</c:v>
                </c:pt>
                <c:pt idx="21">
                  <c:v>7.7</c:v>
                </c:pt>
                <c:pt idx="22">
                  <c:v>7.1</c:v>
                </c:pt>
                <c:pt idx="23">
                  <c:v>6.9</c:v>
                </c:pt>
                <c:pt idx="24">
                  <c:v>6.5</c:v>
                </c:pt>
                <c:pt idx="25">
                  <c:v>6.9</c:v>
                </c:pt>
                <c:pt idx="26">
                  <c:v>6.7</c:v>
                </c:pt>
                <c:pt idx="27">
                  <c:v>6.5</c:v>
                </c:pt>
                <c:pt idx="28">
                  <c:v>6.2</c:v>
                </c:pt>
                <c:pt idx="29">
                  <c:v>5.9</c:v>
                </c:pt>
                <c:pt idx="30">
                  <c:v>6.1</c:v>
                </c:pt>
                <c:pt idx="31">
                  <c:v>5.9</c:v>
                </c:pt>
                <c:pt idx="32">
                  <c:v>5.6</c:v>
                </c:pt>
                <c:pt idx="33">
                  <c:v>5.5</c:v>
                </c:pt>
              </c:numCache>
            </c:numRef>
          </c:val>
          <c:smooth val="0"/>
          <c:extLst>
            <c:ext xmlns:c16="http://schemas.microsoft.com/office/drawing/2014/chart" uri="{C3380CC4-5D6E-409C-BE32-E72D297353CC}">
              <c16:uniqueId val="{00000003-970C-46B7-83F3-2355EF031114}"/>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4-970C-46B7-83F3-2355EF031114}"/>
              </c:ext>
            </c:extLst>
          </c:dPt>
          <c:dPt>
            <c:idx val="17"/>
            <c:bubble3D val="0"/>
            <c:spPr>
              <a:ln w="22225" cap="rnd">
                <a:noFill/>
                <a:round/>
              </a:ln>
              <a:effectLst/>
            </c:spPr>
            <c:extLst>
              <c:ext xmlns:c16="http://schemas.microsoft.com/office/drawing/2014/chart" uri="{C3380CC4-5D6E-409C-BE32-E72D297353CC}">
                <c16:uniqueId val="{00000006-970C-46B7-83F3-2355EF031114}"/>
              </c:ext>
            </c:extLst>
          </c:dPt>
          <c:errBars>
            <c:errDir val="y"/>
            <c:errBarType val="both"/>
            <c:errValType val="cust"/>
            <c:noEndCap val="0"/>
            <c:plus>
              <c:numRef>
                <c:f>'Māori vs Non-Māori by sex'!$BO$53:$BO$73</c:f>
                <c:numCache>
                  <c:formatCode>General</c:formatCode>
                  <c:ptCount val="21"/>
                  <c:pt idx="0">
                    <c:v>-0.59999999999999964</c:v>
                  </c:pt>
                  <c:pt idx="1">
                    <c:v>-0.60000000000000053</c:v>
                  </c:pt>
                  <c:pt idx="2">
                    <c:v>-0.5</c:v>
                  </c:pt>
                  <c:pt idx="3">
                    <c:v>-0.5</c:v>
                  </c:pt>
                  <c:pt idx="4">
                    <c:v>-0.59999999999999964</c:v>
                  </c:pt>
                  <c:pt idx="5">
                    <c:v>-0.59999999999999964</c:v>
                  </c:pt>
                  <c:pt idx="6">
                    <c:v>-0.60000000000000053</c:v>
                  </c:pt>
                  <c:pt idx="7">
                    <c:v>-0.59999999999999964</c:v>
                  </c:pt>
                  <c:pt idx="8">
                    <c:v>-0.59999999999999964</c:v>
                  </c:pt>
                  <c:pt idx="9">
                    <c:v>-0.5</c:v>
                  </c:pt>
                  <c:pt idx="10">
                    <c:v>-0.5</c:v>
                  </c:pt>
                  <c:pt idx="11">
                    <c:v>-0.5</c:v>
                  </c:pt>
                  <c:pt idx="12">
                    <c:v>-0.5</c:v>
                  </c:pt>
                  <c:pt idx="13">
                    <c:v>-0.5</c:v>
                  </c:pt>
                  <c:pt idx="14">
                    <c:v>-0.5</c:v>
                  </c:pt>
                  <c:pt idx="15">
                    <c:v>-0.5</c:v>
                  </c:pt>
                  <c:pt idx="16">
                    <c:v>-0.5</c:v>
                  </c:pt>
                  <c:pt idx="17">
                    <c:v>-0.5</c:v>
                  </c:pt>
                  <c:pt idx="18">
                    <c:v>-0.5</c:v>
                  </c:pt>
                  <c:pt idx="19">
                    <c:v>-0.50000000000000044</c:v>
                  </c:pt>
                  <c:pt idx="20">
                    <c:v>-0.5</c:v>
                  </c:pt>
                </c:numCache>
              </c:numRef>
            </c:plus>
            <c:minus>
              <c:numRef>
                <c:f>'Māori vs Non-Māori by sex'!$BN$53:$BN$73</c:f>
                <c:numCache>
                  <c:formatCode>General</c:formatCode>
                  <c:ptCount val="21"/>
                  <c:pt idx="0">
                    <c:v>-0.60000000000000053</c:v>
                  </c:pt>
                  <c:pt idx="1">
                    <c:v>-0.59999999999999964</c:v>
                  </c:pt>
                  <c:pt idx="2">
                    <c:v>-0.59999999999999964</c:v>
                  </c:pt>
                  <c:pt idx="3">
                    <c:v>-0.59999999999999964</c:v>
                  </c:pt>
                  <c:pt idx="4">
                    <c:v>-0.59999999999999964</c:v>
                  </c:pt>
                  <c:pt idx="5">
                    <c:v>-0.60000000000000053</c:v>
                  </c:pt>
                  <c:pt idx="6">
                    <c:v>-0.59999999999999964</c:v>
                  </c:pt>
                  <c:pt idx="7">
                    <c:v>-0.5</c:v>
                  </c:pt>
                  <c:pt idx="8">
                    <c:v>-0.59999999999999964</c:v>
                  </c:pt>
                  <c:pt idx="9">
                    <c:v>-0.60000000000000053</c:v>
                  </c:pt>
                  <c:pt idx="10">
                    <c:v>-0.59999999999999964</c:v>
                  </c:pt>
                  <c:pt idx="11">
                    <c:v>-0.5</c:v>
                  </c:pt>
                  <c:pt idx="12">
                    <c:v>-0.60000000000000053</c:v>
                  </c:pt>
                  <c:pt idx="13">
                    <c:v>-0.5</c:v>
                  </c:pt>
                  <c:pt idx="14">
                    <c:v>-0.5</c:v>
                  </c:pt>
                  <c:pt idx="15">
                    <c:v>-0.5</c:v>
                  </c:pt>
                  <c:pt idx="16">
                    <c:v>-0.60000000000000053</c:v>
                  </c:pt>
                  <c:pt idx="17">
                    <c:v>-0.60000000000000053</c:v>
                  </c:pt>
                  <c:pt idx="18">
                    <c:v>-0.60000000000000053</c:v>
                  </c:pt>
                  <c:pt idx="19">
                    <c:v>-0.59999999999999964</c:v>
                  </c:pt>
                  <c:pt idx="20">
                    <c:v>-0.59999999999999964</c:v>
                  </c:pt>
                </c:numCache>
              </c:numRef>
            </c:minus>
            <c:spPr>
              <a:ln>
                <a:solidFill>
                  <a:sysClr val="window" lastClr="FFFFFF">
                    <a:lumMod val="65000"/>
                  </a:sysClr>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Baby boy</c:v>
                  </c:pt>
                  <c:pt idx="17">
                    <c:v>Baby girl</c:v>
                  </c:pt>
                </c:lvl>
              </c:multiLvlStrCache>
            </c:multiLvlStrRef>
          </c:cat>
          <c:val>
            <c:numRef>
              <c:f>'Māori vs Non-Māori by sex'!$BH$53:$BH$86</c:f>
              <c:numCache>
                <c:formatCode>General</c:formatCode>
                <c:ptCount val="34"/>
                <c:pt idx="0">
                  <c:v>5.8</c:v>
                </c:pt>
                <c:pt idx="1">
                  <c:v>5.4</c:v>
                </c:pt>
                <c:pt idx="2">
                  <c:v>5.5</c:v>
                </c:pt>
                <c:pt idx="3">
                  <c:v>5.4</c:v>
                </c:pt>
                <c:pt idx="4">
                  <c:v>5.5</c:v>
                </c:pt>
                <c:pt idx="5">
                  <c:v>5.0999999999999996</c:v>
                </c:pt>
                <c:pt idx="6">
                  <c:v>5.2</c:v>
                </c:pt>
                <c:pt idx="7">
                  <c:v>5.3</c:v>
                </c:pt>
                <c:pt idx="8">
                  <c:v>5.5</c:v>
                </c:pt>
                <c:pt idx="9">
                  <c:v>5.0999999999999996</c:v>
                </c:pt>
                <c:pt idx="10">
                  <c:v>4.9000000000000004</c:v>
                </c:pt>
                <c:pt idx="11">
                  <c:v>4.5999999999999996</c:v>
                </c:pt>
                <c:pt idx="12">
                  <c:v>4.8</c:v>
                </c:pt>
                <c:pt idx="13">
                  <c:v>4.5999999999999996</c:v>
                </c:pt>
                <c:pt idx="14">
                  <c:v>4.9000000000000004</c:v>
                </c:pt>
                <c:pt idx="15">
                  <c:v>4.9000000000000004</c:v>
                </c:pt>
                <c:pt idx="16">
                  <c:v>5.0999999999999996</c:v>
                </c:pt>
                <c:pt idx="17">
                  <c:v>4.5999999999999996</c:v>
                </c:pt>
                <c:pt idx="18">
                  <c:v>4.3</c:v>
                </c:pt>
                <c:pt idx="19">
                  <c:v>4.4000000000000004</c:v>
                </c:pt>
                <c:pt idx="20">
                  <c:v>4.2</c:v>
                </c:pt>
                <c:pt idx="21">
                  <c:v>4.5</c:v>
                </c:pt>
                <c:pt idx="22">
                  <c:v>4.2</c:v>
                </c:pt>
                <c:pt idx="23">
                  <c:v>4.8</c:v>
                </c:pt>
                <c:pt idx="24">
                  <c:v>4.4000000000000004</c:v>
                </c:pt>
                <c:pt idx="25">
                  <c:v>4.2</c:v>
                </c:pt>
                <c:pt idx="26">
                  <c:v>3.7</c:v>
                </c:pt>
                <c:pt idx="27">
                  <c:v>3.6</c:v>
                </c:pt>
                <c:pt idx="28">
                  <c:v>3.8</c:v>
                </c:pt>
                <c:pt idx="29">
                  <c:v>3.8</c:v>
                </c:pt>
                <c:pt idx="30">
                  <c:v>3.9</c:v>
                </c:pt>
                <c:pt idx="31">
                  <c:v>3.9</c:v>
                </c:pt>
                <c:pt idx="32">
                  <c:v>4</c:v>
                </c:pt>
                <c:pt idx="33">
                  <c:v>4.0999999999999996</c:v>
                </c:pt>
              </c:numCache>
            </c:numRef>
          </c:val>
          <c:smooth val="0"/>
          <c:extLst>
            <c:ext xmlns:c16="http://schemas.microsoft.com/office/drawing/2014/chart" uri="{C3380CC4-5D6E-409C-BE32-E72D297353CC}">
              <c16:uniqueId val="{00000007-970C-46B7-83F3-2355EF031114}"/>
            </c:ext>
          </c:extLst>
        </c:ser>
        <c:ser>
          <c:idx val="0"/>
          <c:order val="2"/>
          <c:tx>
            <c:v>Ghost</c:v>
          </c:tx>
          <c:spPr>
            <a:ln w="28575" cap="rnd">
              <a:noFill/>
              <a:round/>
            </a:ln>
            <a:effectLst/>
          </c:spPr>
          <c:marker>
            <c:symbol val="none"/>
          </c:marker>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Baby boy</c:v>
                  </c:pt>
                  <c:pt idx="17">
                    <c:v>Baby girl</c:v>
                  </c:pt>
                </c:lvl>
              </c:multiLvlStrCache>
            </c:multiLvlStrRef>
          </c:cat>
          <c:val>
            <c:numRef>
              <c:f>'Māori vs Non-Māori by sex'!$BI$35:$BI$36</c:f>
              <c:numCache>
                <c:formatCode>General</c:formatCode>
                <c:ptCount val="2"/>
                <c:pt idx="0">
                  <c:v>11.4</c:v>
                </c:pt>
                <c:pt idx="1">
                  <c:v>3.6</c:v>
                </c:pt>
              </c:numCache>
            </c:numRef>
          </c:val>
          <c:smooth val="0"/>
          <c:extLst>
            <c:ext xmlns:c16="http://schemas.microsoft.com/office/drawing/2014/chart" uri="{C3380CC4-5D6E-409C-BE32-E72D297353CC}">
              <c16:uniqueId val="{00000008-970C-46B7-83F3-2355EF031114}"/>
            </c:ext>
          </c:extLst>
        </c:ser>
        <c:dLbls>
          <c:showLegendKey val="0"/>
          <c:showVal val="0"/>
          <c:showCatName val="0"/>
          <c:showSerName val="0"/>
          <c:showPercent val="0"/>
          <c:showBubbleSize val="0"/>
        </c:dLbls>
        <c:marker val="1"/>
        <c:smooth val="0"/>
        <c:axId val="297641248"/>
        <c:axId val="297639680"/>
      </c:lineChart>
      <c:catAx>
        <c:axId val="29764124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39680"/>
        <c:crosses val="autoZero"/>
        <c:auto val="1"/>
        <c:lblAlgn val="ctr"/>
        <c:lblOffset val="100"/>
        <c:noMultiLvlLbl val="0"/>
      </c:catAx>
      <c:valAx>
        <c:axId val="29763968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4124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64394125667797E-2"/>
          <c:y val="0.21525342090859337"/>
          <c:w val="0.89973709150326797"/>
          <c:h val="0.50215202481916865"/>
        </c:manualLayout>
      </c:layout>
      <c:lineChart>
        <c:grouping val="standard"/>
        <c:varyColors val="0"/>
        <c:ser>
          <c:idx val="0"/>
          <c:order val="0"/>
          <c:tx>
            <c:strRef>
              <c:f>'Māori vs Non-Māori by sex'!$BQ$53</c:f>
              <c:strCache>
                <c:ptCount val="1"/>
                <c:pt idx="0">
                  <c:v>Maori baby boy vs Non-maori baby boy</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A1A4-44E9-AD54-37D51F0B18B6}"/>
              </c:ext>
            </c:extLst>
          </c:dPt>
          <c:errBars>
            <c:errDir val="y"/>
            <c:errBarType val="both"/>
            <c:errValType val="cust"/>
            <c:noEndCap val="0"/>
            <c:plus>
              <c:numRef>
                <c:f>'Māori vs Non-Māori by sex'!$BY$53:$BY$86</c:f>
                <c:numCache>
                  <c:formatCode>General</c:formatCode>
                  <c:ptCount val="34"/>
                  <c:pt idx="0">
                    <c:v>0.32999999999999985</c:v>
                  </c:pt>
                  <c:pt idx="1">
                    <c:v>0.35000000000000009</c:v>
                  </c:pt>
                  <c:pt idx="2">
                    <c:v>0.33000000000000007</c:v>
                  </c:pt>
                  <c:pt idx="3">
                    <c:v>0.33000000000000007</c:v>
                  </c:pt>
                  <c:pt idx="4">
                    <c:v>0.31999999999999984</c:v>
                  </c:pt>
                  <c:pt idx="5">
                    <c:v>0.34999999999999987</c:v>
                  </c:pt>
                  <c:pt idx="6">
                    <c:v>0.31000000000000005</c:v>
                  </c:pt>
                  <c:pt idx="7">
                    <c:v>0.29999999999999982</c:v>
                  </c:pt>
                  <c:pt idx="8">
                    <c:v>0.27</c:v>
                  </c:pt>
                  <c:pt idx="9">
                    <c:v>0.28000000000000003</c:v>
                  </c:pt>
                  <c:pt idx="10">
                    <c:v>0.27</c:v>
                  </c:pt>
                  <c:pt idx="11">
                    <c:v>0.29999999999999982</c:v>
                  </c:pt>
                  <c:pt idx="12">
                    <c:v>0.28999999999999981</c:v>
                  </c:pt>
                  <c:pt idx="13">
                    <c:v>0.33000000000000007</c:v>
                  </c:pt>
                  <c:pt idx="14">
                    <c:v>0.28000000000000003</c:v>
                  </c:pt>
                  <c:pt idx="15">
                    <c:v>0.27</c:v>
                  </c:pt>
                  <c:pt idx="16">
                    <c:v>0.25</c:v>
                  </c:pt>
                  <c:pt idx="17">
                    <c:v>0.39000000000000012</c:v>
                  </c:pt>
                  <c:pt idx="18">
                    <c:v>0.36999999999999988</c:v>
                  </c:pt>
                  <c:pt idx="19">
                    <c:v>0.33999999999999986</c:v>
                  </c:pt>
                  <c:pt idx="20">
                    <c:v>0.38000000000000012</c:v>
                  </c:pt>
                  <c:pt idx="21">
                    <c:v>0.37000000000000011</c:v>
                  </c:pt>
                  <c:pt idx="22">
                    <c:v>0.36999999999999988</c:v>
                  </c:pt>
                  <c:pt idx="23">
                    <c:v>0.30000000000000004</c:v>
                  </c:pt>
                  <c:pt idx="24">
                    <c:v>0.33000000000000007</c:v>
                  </c:pt>
                  <c:pt idx="25">
                    <c:v>0.34999999999999987</c:v>
                  </c:pt>
                  <c:pt idx="26">
                    <c:v>0.3899999999999999</c:v>
                  </c:pt>
                  <c:pt idx="27">
                    <c:v>0.38000000000000012</c:v>
                  </c:pt>
                  <c:pt idx="28">
                    <c:v>0.35000000000000009</c:v>
                  </c:pt>
                  <c:pt idx="29">
                    <c:v>0.33999999999999986</c:v>
                  </c:pt>
                  <c:pt idx="30">
                    <c:v>0.33999999999999986</c:v>
                  </c:pt>
                  <c:pt idx="31">
                    <c:v>0.33000000000000007</c:v>
                  </c:pt>
                  <c:pt idx="32">
                    <c:v>0.31000000000000005</c:v>
                  </c:pt>
                  <c:pt idx="33">
                    <c:v>0.30999999999999983</c:v>
                  </c:pt>
                </c:numCache>
              </c:numRef>
            </c:plus>
            <c:minus>
              <c:numRef>
                <c:f>'Māori vs Non-Māori by sex'!$BX$53:$BX$86</c:f>
                <c:numCache>
                  <c:formatCode>General</c:formatCode>
                  <c:ptCount val="34"/>
                  <c:pt idx="0">
                    <c:v>0.29000000000000004</c:v>
                  </c:pt>
                  <c:pt idx="1">
                    <c:v>0.30000000000000004</c:v>
                  </c:pt>
                  <c:pt idx="2">
                    <c:v>0.27</c:v>
                  </c:pt>
                  <c:pt idx="3">
                    <c:v>0.27</c:v>
                  </c:pt>
                  <c:pt idx="4">
                    <c:v>0.26</c:v>
                  </c:pt>
                  <c:pt idx="5">
                    <c:v>0.29000000000000004</c:v>
                  </c:pt>
                  <c:pt idx="6">
                    <c:v>0.27</c:v>
                  </c:pt>
                  <c:pt idx="7">
                    <c:v>0.26</c:v>
                  </c:pt>
                  <c:pt idx="8">
                    <c:v>0.24</c:v>
                  </c:pt>
                  <c:pt idx="9">
                    <c:v>0.24</c:v>
                  </c:pt>
                  <c:pt idx="10">
                    <c:v>0.24</c:v>
                  </c:pt>
                  <c:pt idx="11">
                    <c:v>0.25</c:v>
                  </c:pt>
                  <c:pt idx="12">
                    <c:v>0.25</c:v>
                  </c:pt>
                  <c:pt idx="13">
                    <c:v>0.27</c:v>
                  </c:pt>
                  <c:pt idx="14">
                    <c:v>0.24</c:v>
                  </c:pt>
                  <c:pt idx="15">
                    <c:v>0.22999999999999998</c:v>
                  </c:pt>
                  <c:pt idx="16">
                    <c:v>0.19999999999999996</c:v>
                  </c:pt>
                  <c:pt idx="17">
                    <c:v>0.31999999999999984</c:v>
                  </c:pt>
                  <c:pt idx="18">
                    <c:v>0.29000000000000004</c:v>
                  </c:pt>
                  <c:pt idx="19">
                    <c:v>0.28000000000000003</c:v>
                  </c:pt>
                  <c:pt idx="20">
                    <c:v>0.31000000000000005</c:v>
                  </c:pt>
                  <c:pt idx="21">
                    <c:v>0.30000000000000004</c:v>
                  </c:pt>
                  <c:pt idx="22">
                    <c:v>0.31000000000000005</c:v>
                  </c:pt>
                  <c:pt idx="23">
                    <c:v>0.26</c:v>
                  </c:pt>
                  <c:pt idx="24">
                    <c:v>0.27</c:v>
                  </c:pt>
                  <c:pt idx="25">
                    <c:v>0.28999999999999981</c:v>
                  </c:pt>
                  <c:pt idx="26">
                    <c:v>0.32000000000000006</c:v>
                  </c:pt>
                  <c:pt idx="27">
                    <c:v>0.32000000000000006</c:v>
                  </c:pt>
                  <c:pt idx="28">
                    <c:v>0.28999999999999981</c:v>
                  </c:pt>
                  <c:pt idx="29">
                    <c:v>0.28000000000000003</c:v>
                  </c:pt>
                  <c:pt idx="30">
                    <c:v>0.28000000000000003</c:v>
                  </c:pt>
                  <c:pt idx="31">
                    <c:v>0.28000000000000003</c:v>
                  </c:pt>
                  <c:pt idx="32">
                    <c:v>0.26</c:v>
                  </c:pt>
                  <c:pt idx="33">
                    <c:v>0.24</c:v>
                  </c:pt>
                </c:numCache>
              </c:numRef>
            </c:minus>
            <c:spPr>
              <a:ln w="12700">
                <a:solidFill>
                  <a:schemeClr val="accent6">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sex'!$BT$53:$BT$69</c:f>
              <c:numCache>
                <c:formatCode>General</c:formatCode>
                <c:ptCount val="17"/>
                <c:pt idx="0">
                  <c:v>1.97</c:v>
                </c:pt>
                <c:pt idx="1">
                  <c:v>2.02</c:v>
                </c:pt>
                <c:pt idx="2">
                  <c:v>1.85</c:v>
                </c:pt>
                <c:pt idx="3">
                  <c:v>1.83</c:v>
                </c:pt>
                <c:pt idx="4">
                  <c:v>1.73</c:v>
                </c:pt>
                <c:pt idx="5">
                  <c:v>1.84</c:v>
                </c:pt>
                <c:pt idx="6">
                  <c:v>1.68</c:v>
                </c:pt>
                <c:pt idx="7">
                  <c:v>1.61</c:v>
                </c:pt>
                <c:pt idx="8">
                  <c:v>1.5</c:v>
                </c:pt>
                <c:pt idx="9">
                  <c:v>1.53</c:v>
                </c:pt>
                <c:pt idx="10">
                  <c:v>1.49</c:v>
                </c:pt>
                <c:pt idx="11">
                  <c:v>1.61</c:v>
                </c:pt>
                <c:pt idx="12">
                  <c:v>1.59</c:v>
                </c:pt>
                <c:pt idx="13">
                  <c:v>1.77</c:v>
                </c:pt>
                <c:pt idx="14">
                  <c:v>1.5</c:v>
                </c:pt>
                <c:pt idx="15">
                  <c:v>1.38</c:v>
                </c:pt>
                <c:pt idx="16">
                  <c:v>1.2</c:v>
                </c:pt>
              </c:numCache>
            </c:numRef>
          </c:val>
          <c:smooth val="0"/>
          <c:extLst>
            <c:ext xmlns:c16="http://schemas.microsoft.com/office/drawing/2014/chart" uri="{C3380CC4-5D6E-409C-BE32-E72D297353CC}">
              <c16:uniqueId val="{00000001-A1A4-44E9-AD54-37D51F0B18B6}"/>
            </c:ext>
          </c:extLst>
        </c:ser>
        <c:ser>
          <c:idx val="3"/>
          <c:order val="1"/>
          <c:tx>
            <c:strRef>
              <c:f>'Māori vs Non-Māori by sex'!$BQ$70</c:f>
              <c:strCache>
                <c:ptCount val="1"/>
                <c:pt idx="0">
                  <c:v>Maori baby girl ve Non-Maori baby girl</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sex'!$BY$53:$BY$86</c:f>
                <c:numCache>
                  <c:formatCode>General</c:formatCode>
                  <c:ptCount val="34"/>
                  <c:pt idx="0">
                    <c:v>0.32999999999999985</c:v>
                  </c:pt>
                  <c:pt idx="1">
                    <c:v>0.35000000000000009</c:v>
                  </c:pt>
                  <c:pt idx="2">
                    <c:v>0.33000000000000007</c:v>
                  </c:pt>
                  <c:pt idx="3">
                    <c:v>0.33000000000000007</c:v>
                  </c:pt>
                  <c:pt idx="4">
                    <c:v>0.31999999999999984</c:v>
                  </c:pt>
                  <c:pt idx="5">
                    <c:v>0.34999999999999987</c:v>
                  </c:pt>
                  <c:pt idx="6">
                    <c:v>0.31000000000000005</c:v>
                  </c:pt>
                  <c:pt idx="7">
                    <c:v>0.29999999999999982</c:v>
                  </c:pt>
                  <c:pt idx="8">
                    <c:v>0.27</c:v>
                  </c:pt>
                  <c:pt idx="9">
                    <c:v>0.28000000000000003</c:v>
                  </c:pt>
                  <c:pt idx="10">
                    <c:v>0.27</c:v>
                  </c:pt>
                  <c:pt idx="11">
                    <c:v>0.29999999999999982</c:v>
                  </c:pt>
                  <c:pt idx="12">
                    <c:v>0.28999999999999981</c:v>
                  </c:pt>
                  <c:pt idx="13">
                    <c:v>0.33000000000000007</c:v>
                  </c:pt>
                  <c:pt idx="14">
                    <c:v>0.28000000000000003</c:v>
                  </c:pt>
                  <c:pt idx="15">
                    <c:v>0.27</c:v>
                  </c:pt>
                  <c:pt idx="16">
                    <c:v>0.25</c:v>
                  </c:pt>
                  <c:pt idx="17">
                    <c:v>0.39000000000000012</c:v>
                  </c:pt>
                  <c:pt idx="18">
                    <c:v>0.36999999999999988</c:v>
                  </c:pt>
                  <c:pt idx="19">
                    <c:v>0.33999999999999986</c:v>
                  </c:pt>
                  <c:pt idx="20">
                    <c:v>0.38000000000000012</c:v>
                  </c:pt>
                  <c:pt idx="21">
                    <c:v>0.37000000000000011</c:v>
                  </c:pt>
                  <c:pt idx="22">
                    <c:v>0.36999999999999988</c:v>
                  </c:pt>
                  <c:pt idx="23">
                    <c:v>0.30000000000000004</c:v>
                  </c:pt>
                  <c:pt idx="24">
                    <c:v>0.33000000000000007</c:v>
                  </c:pt>
                  <c:pt idx="25">
                    <c:v>0.34999999999999987</c:v>
                  </c:pt>
                  <c:pt idx="26">
                    <c:v>0.3899999999999999</c:v>
                  </c:pt>
                  <c:pt idx="27">
                    <c:v>0.38000000000000012</c:v>
                  </c:pt>
                  <c:pt idx="28">
                    <c:v>0.35000000000000009</c:v>
                  </c:pt>
                  <c:pt idx="29">
                    <c:v>0.33999999999999986</c:v>
                  </c:pt>
                  <c:pt idx="30">
                    <c:v>0.33999999999999986</c:v>
                  </c:pt>
                  <c:pt idx="31">
                    <c:v>0.33000000000000007</c:v>
                  </c:pt>
                  <c:pt idx="32">
                    <c:v>0.31000000000000005</c:v>
                  </c:pt>
                  <c:pt idx="33">
                    <c:v>0.30999999999999983</c:v>
                  </c:pt>
                </c:numCache>
              </c:numRef>
            </c:plus>
            <c:minus>
              <c:numRef>
                <c:f>'Māori vs Non-Māori by sex'!$BX$53:$BX$86</c:f>
                <c:numCache>
                  <c:formatCode>General</c:formatCode>
                  <c:ptCount val="34"/>
                  <c:pt idx="0">
                    <c:v>0.29000000000000004</c:v>
                  </c:pt>
                  <c:pt idx="1">
                    <c:v>0.30000000000000004</c:v>
                  </c:pt>
                  <c:pt idx="2">
                    <c:v>0.27</c:v>
                  </c:pt>
                  <c:pt idx="3">
                    <c:v>0.27</c:v>
                  </c:pt>
                  <c:pt idx="4">
                    <c:v>0.26</c:v>
                  </c:pt>
                  <c:pt idx="5">
                    <c:v>0.29000000000000004</c:v>
                  </c:pt>
                  <c:pt idx="6">
                    <c:v>0.27</c:v>
                  </c:pt>
                  <c:pt idx="7">
                    <c:v>0.26</c:v>
                  </c:pt>
                  <c:pt idx="8">
                    <c:v>0.24</c:v>
                  </c:pt>
                  <c:pt idx="9">
                    <c:v>0.24</c:v>
                  </c:pt>
                  <c:pt idx="10">
                    <c:v>0.24</c:v>
                  </c:pt>
                  <c:pt idx="11">
                    <c:v>0.25</c:v>
                  </c:pt>
                  <c:pt idx="12">
                    <c:v>0.25</c:v>
                  </c:pt>
                  <c:pt idx="13">
                    <c:v>0.27</c:v>
                  </c:pt>
                  <c:pt idx="14">
                    <c:v>0.24</c:v>
                  </c:pt>
                  <c:pt idx="15">
                    <c:v>0.22999999999999998</c:v>
                  </c:pt>
                  <c:pt idx="16">
                    <c:v>0.19999999999999996</c:v>
                  </c:pt>
                  <c:pt idx="17">
                    <c:v>0.31999999999999984</c:v>
                  </c:pt>
                  <c:pt idx="18">
                    <c:v>0.29000000000000004</c:v>
                  </c:pt>
                  <c:pt idx="19">
                    <c:v>0.28000000000000003</c:v>
                  </c:pt>
                  <c:pt idx="20">
                    <c:v>0.31000000000000005</c:v>
                  </c:pt>
                  <c:pt idx="21">
                    <c:v>0.30000000000000004</c:v>
                  </c:pt>
                  <c:pt idx="22">
                    <c:v>0.31000000000000005</c:v>
                  </c:pt>
                  <c:pt idx="23">
                    <c:v>0.26</c:v>
                  </c:pt>
                  <c:pt idx="24">
                    <c:v>0.27</c:v>
                  </c:pt>
                  <c:pt idx="25">
                    <c:v>0.28999999999999981</c:v>
                  </c:pt>
                  <c:pt idx="26">
                    <c:v>0.32000000000000006</c:v>
                  </c:pt>
                  <c:pt idx="27">
                    <c:v>0.32000000000000006</c:v>
                  </c:pt>
                  <c:pt idx="28">
                    <c:v>0.28999999999999981</c:v>
                  </c:pt>
                  <c:pt idx="29">
                    <c:v>0.28000000000000003</c:v>
                  </c:pt>
                  <c:pt idx="30">
                    <c:v>0.28000000000000003</c:v>
                  </c:pt>
                  <c:pt idx="31">
                    <c:v>0.28000000000000003</c:v>
                  </c:pt>
                  <c:pt idx="32">
                    <c:v>0.26</c:v>
                  </c:pt>
                  <c:pt idx="33">
                    <c:v>0.24</c:v>
                  </c:pt>
                </c:numCache>
              </c:numRef>
            </c:minus>
            <c:spPr>
              <a:ln>
                <a:solidFill>
                  <a:schemeClr val="accent2">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sex'!$BT$70:$BT$86</c:f>
              <c:numCache>
                <c:formatCode>General</c:formatCode>
                <c:ptCount val="17"/>
                <c:pt idx="0">
                  <c:v>1.92</c:v>
                </c:pt>
                <c:pt idx="1">
                  <c:v>1.68</c:v>
                </c:pt>
                <c:pt idx="2">
                  <c:v>1.55</c:v>
                </c:pt>
                <c:pt idx="3">
                  <c:v>1.78</c:v>
                </c:pt>
                <c:pt idx="4">
                  <c:v>1.73</c:v>
                </c:pt>
                <c:pt idx="5">
                  <c:v>1.7</c:v>
                </c:pt>
                <c:pt idx="6">
                  <c:v>1.43</c:v>
                </c:pt>
                <c:pt idx="7">
                  <c:v>1.49</c:v>
                </c:pt>
                <c:pt idx="8">
                  <c:v>1.66</c:v>
                </c:pt>
                <c:pt idx="9">
                  <c:v>1.8</c:v>
                </c:pt>
                <c:pt idx="10">
                  <c:v>1.78</c:v>
                </c:pt>
                <c:pt idx="11">
                  <c:v>1.63</c:v>
                </c:pt>
                <c:pt idx="12">
                  <c:v>1.55</c:v>
                </c:pt>
                <c:pt idx="13">
                  <c:v>1.56</c:v>
                </c:pt>
                <c:pt idx="14">
                  <c:v>1.52</c:v>
                </c:pt>
                <c:pt idx="15">
                  <c:v>1.4</c:v>
                </c:pt>
                <c:pt idx="16">
                  <c:v>1.32</c:v>
                </c:pt>
              </c:numCache>
            </c:numRef>
          </c:val>
          <c:smooth val="0"/>
          <c:extLst>
            <c:ext xmlns:c16="http://schemas.microsoft.com/office/drawing/2014/chart" uri="{C3380CC4-5D6E-409C-BE32-E72D297353CC}">
              <c16:uniqueId val="{00000002-A1A4-44E9-AD54-37D51F0B18B6}"/>
            </c:ext>
          </c:extLst>
        </c:ser>
        <c:ser>
          <c:idx val="2"/>
          <c:order val="2"/>
          <c:tx>
            <c:v>Ghost</c:v>
          </c:tx>
          <c:spPr>
            <a:ln w="28575" cap="rnd">
              <a:noFill/>
              <a:round/>
            </a:ln>
            <a:effectLst/>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sex'!$BV$35:$BV$36</c:f>
              <c:numCache>
                <c:formatCode>General</c:formatCode>
                <c:ptCount val="2"/>
                <c:pt idx="0">
                  <c:v>2.02</c:v>
                </c:pt>
                <c:pt idx="1">
                  <c:v>1.2</c:v>
                </c:pt>
              </c:numCache>
            </c:numRef>
          </c:val>
          <c:smooth val="0"/>
          <c:extLst>
            <c:ext xmlns:c16="http://schemas.microsoft.com/office/drawing/2014/chart" uri="{C3380CC4-5D6E-409C-BE32-E72D297353CC}">
              <c16:uniqueId val="{00000003-A1A4-44E9-AD54-37D51F0B18B6}"/>
            </c:ext>
          </c:extLst>
        </c:ser>
        <c:ser>
          <c:idx val="1"/>
          <c:order val="3"/>
          <c:tx>
            <c:strRef>
              <c:f>'Māori vs Non-Māori by sex'!$CA$51</c:f>
              <c:strCache>
                <c:ptCount val="1"/>
                <c:pt idx="0">
                  <c:v>Reference (1.00)</c:v>
                </c:pt>
              </c:strCache>
            </c:strRef>
          </c:tx>
          <c:spPr>
            <a:ln>
              <a:solidFill>
                <a:schemeClr val="tx1"/>
              </a:solidFill>
            </a:ln>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sex'!$CA$53:$CA$69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4-A1A4-44E9-AD54-37D51F0B18B6}"/>
            </c:ext>
          </c:extLst>
        </c:ser>
        <c:dLbls>
          <c:showLegendKey val="0"/>
          <c:showVal val="0"/>
          <c:showCatName val="0"/>
          <c:showSerName val="0"/>
          <c:showPercent val="0"/>
          <c:showBubbleSize val="0"/>
        </c:dLbls>
        <c:marker val="1"/>
        <c:smooth val="0"/>
        <c:axId val="297642816"/>
        <c:axId val="295862944"/>
      </c:lineChart>
      <c:catAx>
        <c:axId val="29764281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5862944"/>
        <c:crosses val="autoZero"/>
        <c:auto val="1"/>
        <c:lblAlgn val="ctr"/>
        <c:lblOffset val="100"/>
        <c:tickLblSkip val="1"/>
        <c:noMultiLvlLbl val="0"/>
      </c:catAx>
      <c:valAx>
        <c:axId val="295862944"/>
        <c:scaling>
          <c:orientation val="minMax"/>
          <c:min val="0"/>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7642816"/>
        <c:crosses val="autoZero"/>
        <c:crossBetween val="between"/>
      </c:valAx>
      <c:spPr>
        <a:noFill/>
        <a:ln>
          <a:noFill/>
        </a:ln>
        <a:effectLst/>
      </c:spPr>
    </c:plotArea>
    <c:legend>
      <c:legendPos val="b"/>
      <c:legendEntry>
        <c:idx val="2"/>
        <c:delete val="1"/>
      </c:legendEntry>
      <c:layout>
        <c:manualLayout>
          <c:xMode val="edge"/>
          <c:yMode val="edge"/>
          <c:x val="0.56324593364180287"/>
          <c:y val="4.2574616109237955E-2"/>
          <c:w val="0.3687755847136226"/>
          <c:h val="0.1915430506781855"/>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6" noThreeD="1" sel="1" val="0"/>
</file>

<file path=xl/ctrlProps/ctrlProp2.xml><?xml version="1.0" encoding="utf-8"?>
<formControlPr xmlns="http://schemas.microsoft.com/office/spreadsheetml/2009/9/main" objectType="Drop" dropLines="11" dropStyle="combo" dx="16" fmlaLink="$BE$4" fmlaRange="ref!$C$1:$C$6"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133349</xdr:rowOff>
    </xdr:from>
    <xdr:to>
      <xdr:col>11</xdr:col>
      <xdr:colOff>457199</xdr:colOff>
      <xdr:row>30</xdr:row>
      <xdr:rowOff>47624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4" y="4114799"/>
          <a:ext cx="59531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endParaRPr lang="en-NZ" sz="900">
            <a:solidFill>
              <a:schemeClr val="dk1"/>
            </a:solidFill>
            <a:effectLst/>
            <a:latin typeface="+mn-lt"/>
            <a:ea typeface="+mn-ea"/>
            <a:cs typeface="+mn-cs"/>
          </a:endParaRPr>
        </a:p>
        <a:p>
          <a:pPr eaLnBrk="1" fontAlgn="auto" latinLnBrk="0" hangingPunct="1"/>
          <a:r>
            <a:rPr lang="en-NZ" sz="900">
              <a:solidFill>
                <a:schemeClr val="dk1"/>
              </a:solidFill>
              <a:effectLst/>
              <a:latin typeface="+mn-lt"/>
              <a:ea typeface="+mn-ea"/>
              <a:cs typeface="+mn-cs"/>
            </a:rPr>
            <a:t>Note: If the confidence intervals of two rates do not overlap, the difference in rates is said to be statistically significant.</a:t>
          </a:r>
        </a:p>
        <a:p>
          <a:pPr eaLnBrk="1" fontAlgn="auto" latinLnBrk="0" hangingPunct="1"/>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13</xdr:col>
      <xdr:colOff>285749</xdr:colOff>
      <xdr:row>5</xdr:row>
      <xdr:rowOff>62662</xdr:rowOff>
    </xdr:from>
    <xdr:to>
      <xdr:col>22</xdr:col>
      <xdr:colOff>447674</xdr:colOff>
      <xdr:row>30</xdr:row>
      <xdr:rowOff>19050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Infant mortality</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0.1379</cdr:y>
    </cdr:from>
    <cdr:to>
      <cdr:x>0.52568</cdr:x>
      <cdr:y>0.19679</cdr:y>
    </cdr:to>
    <cdr:sp macro="" textlink="'Māori vs Non-Māori'!$BB$14">
      <cdr:nvSpPr>
        <cdr:cNvPr id="15" name="TextBox 14"/>
        <cdr:cNvSpPr txBox="1"/>
      </cdr:nvSpPr>
      <cdr:spPr>
        <a:xfrm xmlns:a="http://schemas.openxmlformats.org/drawingml/2006/main">
          <a:off x="0" y="516759"/>
          <a:ext cx="3303271" cy="220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Age-specific rate (deaths per 1000 live births)</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Infant mortality</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0.8535</cdr:y>
    </cdr:from>
    <cdr:to>
      <cdr:x>0.99763</cdr:x>
      <cdr:y>1</cdr:y>
    </cdr:to>
    <cdr:sp macro="" textlink="">
      <cdr:nvSpPr>
        <cdr:cNvPr id="7" name="TextBox 6"/>
        <cdr:cNvSpPr txBox="1"/>
      </cdr:nvSpPr>
      <cdr:spPr>
        <a:xfrm xmlns:a="http://schemas.openxmlformats.org/drawingml/2006/main">
          <a:off x="0" y="3118689"/>
          <a:ext cx="6105524" cy="535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endParaRPr lang="en-NZ" sz="900">
            <a:effectLst/>
            <a:latin typeface="+mn-lt"/>
            <a:ea typeface="+mn-ea"/>
            <a:cs typeface="+mn-cs"/>
          </a:endParaRPr>
        </a:p>
        <a:p xmlns:a="http://schemas.openxmlformats.org/drawingml/2006/main">
          <a:pPr eaLnBrk="1" fontAlgn="auto" latinLnBrk="0" hangingPunct="1"/>
          <a:r>
            <a:rPr lang="en-NZ" sz="900">
              <a:effectLst/>
              <a:latin typeface="+mn-lt"/>
              <a:ea typeface="+mn-ea"/>
              <a:cs typeface="+mn-cs"/>
            </a:rPr>
            <a:t>Note: 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190500</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76201</xdr:rowOff>
    </xdr:from>
    <xdr:to>
      <xdr:col>12</xdr:col>
      <xdr:colOff>381000</xdr:colOff>
      <xdr:row>30</xdr:row>
      <xdr:rowOff>121921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71524" y="4219576"/>
          <a:ext cx="6391276" cy="512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endParaRPr lang="en-NZ" sz="900">
            <a:solidFill>
              <a:schemeClr val="dk1"/>
            </a:solidFill>
            <a:effectLst/>
            <a:latin typeface="+mn-lt"/>
            <a:ea typeface="+mn-ea"/>
            <a:cs typeface="+mn-cs"/>
          </a:endParaRPr>
        </a:p>
        <a:p>
          <a:pPr eaLnBrk="1" fontAlgn="auto" latinLnBrk="0" hangingPunct="1"/>
          <a:r>
            <a:rPr lang="en-NZ" sz="900">
              <a:solidFill>
                <a:schemeClr val="dk1"/>
              </a:solidFill>
              <a:effectLst/>
              <a:latin typeface="+mn-lt"/>
              <a:ea typeface="+mn-ea"/>
              <a:cs typeface="+mn-cs"/>
            </a:rPr>
            <a:t>Note: If the confidence intervals of two rates do not overlap, the difference in rates is said to be statistically significant.</a:t>
          </a:r>
        </a:p>
        <a:p>
          <a:pPr eaLnBrk="1" fontAlgn="auto" latinLnBrk="0" hangingPunct="1"/>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16</xdr:col>
      <xdr:colOff>285750</xdr:colOff>
      <xdr:row>5</xdr:row>
      <xdr:rowOff>91236</xdr:rowOff>
    </xdr:from>
    <xdr:to>
      <xdr:col>25</xdr:col>
      <xdr:colOff>233550</xdr:colOff>
      <xdr:row>30</xdr:row>
      <xdr:rowOff>133349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Infant mortality</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0.41766</cdr:x>
      <cdr:y>0.19908</cdr:y>
    </cdr:to>
    <cdr:sp macro="" textlink="'Māori vs Non-Māori by sex'!$BE$14">
      <cdr:nvSpPr>
        <cdr:cNvPr id="15" name="TextBox 14"/>
        <cdr:cNvSpPr txBox="1"/>
      </cdr:nvSpPr>
      <cdr:spPr>
        <a:xfrm xmlns:a="http://schemas.openxmlformats.org/drawingml/2006/main">
          <a:off x="0" y="534811"/>
          <a:ext cx="3208022" cy="25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Age-specific rate (deaths per 1000 live births)</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Infant mortality</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0.12139</cdr:y>
    </cdr:from>
    <cdr:to>
      <cdr:x>0.26614</cdr:x>
      <cdr:y>0.19783</cdr:y>
    </cdr:to>
    <cdr:sp macro="" textlink="'Māori vs Non-Māori by sex'!$BE$15">
      <cdr:nvSpPr>
        <cdr:cNvPr id="4" name="TextBox 3"/>
        <cdr:cNvSpPr txBox="1"/>
      </cdr:nvSpPr>
      <cdr:spPr>
        <a:xfrm xmlns:a="http://schemas.openxmlformats.org/drawingml/2006/main">
          <a:off x="41807" y="443570"/>
          <a:ext cx="1744139" cy="279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0.00142</cdr:x>
      <cdr:y>0.84359</cdr:y>
    </cdr:from>
    <cdr:to>
      <cdr:x>0.95859</cdr:x>
      <cdr:y>1</cdr:y>
    </cdr:to>
    <cdr:sp macro="" textlink="">
      <cdr:nvSpPr>
        <cdr:cNvPr id="7" name="TextBox 6"/>
        <cdr:cNvSpPr txBox="1"/>
      </cdr:nvSpPr>
      <cdr:spPr>
        <a:xfrm xmlns:a="http://schemas.openxmlformats.org/drawingml/2006/main">
          <a:off x="9525" y="3082478"/>
          <a:ext cx="6423137" cy="57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endParaRPr lang="en-NZ" sz="900">
            <a:effectLst/>
            <a:latin typeface="+mn-lt"/>
            <a:ea typeface="+mn-ea"/>
            <a:cs typeface="+mn-cs"/>
          </a:endParaRPr>
        </a:p>
        <a:p xmlns:a="http://schemas.openxmlformats.org/drawingml/2006/main">
          <a:pPr eaLnBrk="1" fontAlgn="auto" latinLnBrk="0" hangingPunct="1"/>
          <a:r>
            <a:rPr lang="en-NZ" sz="900">
              <a:effectLst/>
              <a:latin typeface="+mn-lt"/>
              <a:ea typeface="+mn-ea"/>
              <a:cs typeface="+mn-cs"/>
            </a:rPr>
            <a:t>Note: 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28"/>
  <sheetViews>
    <sheetView tabSelected="1" zoomScaleNormal="100" workbookViewId="0">
      <selection activeCell="A7" sqref="A7:E9"/>
    </sheetView>
  </sheetViews>
  <sheetFormatPr defaultColWidth="8.88671875" defaultRowHeight="13.2" x14ac:dyDescent="0.25"/>
  <cols>
    <col min="1" max="2" width="20.6640625" style="8" customWidth="1"/>
    <col min="3" max="3" width="20.6640625" style="9" customWidth="1"/>
    <col min="4" max="4" width="20.6640625" style="8" customWidth="1"/>
    <col min="5" max="5" width="6.44140625" style="8" customWidth="1"/>
    <col min="6" max="6" width="6.6640625" style="8" customWidth="1"/>
    <col min="7" max="7" width="5.6640625" style="8" customWidth="1"/>
    <col min="8" max="8" width="5.6640625" style="10" customWidth="1"/>
    <col min="9" max="16384" width="8.88671875" style="11"/>
  </cols>
  <sheetData>
    <row r="1" spans="1:15" ht="17.399999999999999" x14ac:dyDescent="0.25">
      <c r="A1" s="7" t="s">
        <v>36</v>
      </c>
    </row>
    <row r="2" spans="1:15" x14ac:dyDescent="0.25">
      <c r="A2" s="12" t="s">
        <v>37</v>
      </c>
    </row>
    <row r="3" spans="1:15" ht="12.75" customHeight="1" x14ac:dyDescent="0.25">
      <c r="A3" s="8" t="s">
        <v>76</v>
      </c>
      <c r="C3" s="8"/>
    </row>
    <row r="4" spans="1:15" x14ac:dyDescent="0.25">
      <c r="C4" s="8"/>
    </row>
    <row r="5" spans="1:15" x14ac:dyDescent="0.25">
      <c r="A5" s="8" t="s">
        <v>70</v>
      </c>
    </row>
    <row r="7" spans="1:15" ht="12.75" customHeight="1" x14ac:dyDescent="0.25">
      <c r="A7" s="98" t="s">
        <v>71</v>
      </c>
      <c r="B7" s="98"/>
      <c r="C7" s="98"/>
      <c r="D7" s="98"/>
      <c r="E7" s="98"/>
      <c r="H7" s="8"/>
    </row>
    <row r="8" spans="1:15" x14ac:dyDescent="0.25">
      <c r="A8" s="98"/>
      <c r="B8" s="98"/>
      <c r="C8" s="98"/>
      <c r="D8" s="98"/>
      <c r="E8" s="98"/>
      <c r="H8" s="8"/>
    </row>
    <row r="9" spans="1:15" x14ac:dyDescent="0.25">
      <c r="A9" s="98"/>
      <c r="B9" s="98"/>
      <c r="C9" s="98"/>
      <c r="D9" s="98"/>
      <c r="E9" s="98"/>
      <c r="H9" s="8"/>
    </row>
    <row r="10" spans="1:15" x14ac:dyDescent="0.25">
      <c r="A10" s="10"/>
      <c r="B10" s="10"/>
      <c r="C10" s="10"/>
      <c r="D10" s="10"/>
      <c r="E10" s="10"/>
      <c r="F10" s="10"/>
      <c r="G10" s="10"/>
    </row>
    <row r="11" spans="1:15" x14ac:dyDescent="0.25">
      <c r="A11" s="12" t="s">
        <v>73</v>
      </c>
      <c r="B11" s="12"/>
      <c r="C11" s="12"/>
      <c r="D11" s="12"/>
      <c r="E11" s="12"/>
      <c r="F11" s="12"/>
      <c r="G11" s="12"/>
      <c r="H11" s="12"/>
    </row>
    <row r="12" spans="1:15" ht="13.8" x14ac:dyDescent="0.25">
      <c r="A12" s="13" t="s">
        <v>46</v>
      </c>
      <c r="B12" s="14" t="s">
        <v>68</v>
      </c>
      <c r="C12" s="13" t="s">
        <v>69</v>
      </c>
      <c r="D12" s="15"/>
      <c r="E12" s="99"/>
      <c r="F12" s="99"/>
      <c r="G12" s="99"/>
      <c r="H12" s="99"/>
    </row>
    <row r="13" spans="1:15" ht="41.4" x14ac:dyDescent="0.25">
      <c r="A13" s="16" t="s">
        <v>77</v>
      </c>
      <c r="B13" s="17" t="s">
        <v>107</v>
      </c>
      <c r="C13" s="16" t="s">
        <v>78</v>
      </c>
      <c r="D13" s="18"/>
      <c r="E13" s="100"/>
      <c r="F13" s="100"/>
      <c r="G13" s="100"/>
      <c r="H13" s="100"/>
    </row>
    <row r="14" spans="1:15" ht="27.6" x14ac:dyDescent="0.25">
      <c r="A14" s="16" t="s">
        <v>79</v>
      </c>
      <c r="B14" s="17">
        <v>798</v>
      </c>
      <c r="C14" s="16" t="s">
        <v>80</v>
      </c>
      <c r="D14" s="18"/>
      <c r="E14" s="19"/>
      <c r="F14" s="19"/>
      <c r="G14" s="19"/>
      <c r="H14" s="19"/>
    </row>
    <row r="15" spans="1:15" ht="13.8" x14ac:dyDescent="0.3">
      <c r="J15" s="20"/>
      <c r="K15" s="20"/>
      <c r="L15" s="21"/>
      <c r="M15" s="22"/>
      <c r="N15" s="23"/>
      <c r="O15" s="24"/>
    </row>
    <row r="16" spans="1:15" ht="13.8" x14ac:dyDescent="0.3">
      <c r="A16" s="12" t="s">
        <v>38</v>
      </c>
      <c r="J16" s="20"/>
      <c r="K16" s="20"/>
      <c r="L16" s="24"/>
      <c r="M16" s="22"/>
      <c r="N16" s="23"/>
      <c r="O16" s="24"/>
    </row>
    <row r="17" spans="1:15" ht="13.8" x14ac:dyDescent="0.3">
      <c r="A17" s="8" t="s">
        <v>81</v>
      </c>
      <c r="C17" s="8"/>
      <c r="H17" s="8"/>
      <c r="J17" s="20"/>
      <c r="K17" s="20"/>
      <c r="L17" s="21"/>
      <c r="M17" s="22"/>
      <c r="N17" s="23"/>
      <c r="O17" s="24"/>
    </row>
    <row r="18" spans="1:15" ht="13.8" x14ac:dyDescent="0.3">
      <c r="J18" s="20"/>
      <c r="K18" s="20"/>
      <c r="L18" s="24"/>
      <c r="M18" s="22"/>
      <c r="N18" s="23"/>
      <c r="O18" s="24"/>
    </row>
    <row r="19" spans="1:15" ht="13.8" x14ac:dyDescent="0.3">
      <c r="A19" s="12" t="s">
        <v>39</v>
      </c>
      <c r="J19" s="20"/>
      <c r="K19" s="20"/>
      <c r="L19" s="24"/>
      <c r="M19" s="22"/>
      <c r="N19" s="23"/>
      <c r="O19" s="24"/>
    </row>
    <row r="20" spans="1:15" ht="12.75" customHeight="1" x14ac:dyDescent="0.3">
      <c r="A20" s="98" t="s">
        <v>47</v>
      </c>
      <c r="B20" s="98"/>
      <c r="C20" s="98"/>
      <c r="D20" s="98"/>
      <c r="E20" s="98"/>
      <c r="H20" s="8"/>
      <c r="J20" s="20"/>
      <c r="K20" s="20"/>
      <c r="L20" s="24"/>
      <c r="M20" s="22"/>
      <c r="N20" s="23"/>
      <c r="O20" s="24"/>
    </row>
    <row r="21" spans="1:15" ht="13.8" x14ac:dyDescent="0.3">
      <c r="A21" s="98"/>
      <c r="B21" s="98"/>
      <c r="C21" s="98"/>
      <c r="D21" s="98"/>
      <c r="E21" s="98"/>
      <c r="H21" s="8"/>
      <c r="J21" s="20"/>
      <c r="K21" s="20"/>
      <c r="L21" s="24"/>
      <c r="M21" s="22"/>
      <c r="N21" s="23"/>
      <c r="O21" s="24"/>
    </row>
    <row r="22" spans="1:15" ht="13.8" x14ac:dyDescent="0.3">
      <c r="A22" s="98"/>
      <c r="B22" s="98"/>
      <c r="C22" s="98"/>
      <c r="D22" s="98"/>
      <c r="E22" s="98"/>
      <c r="H22" s="8"/>
      <c r="J22" s="20"/>
      <c r="K22" s="20"/>
      <c r="L22" s="21"/>
      <c r="M22" s="22"/>
      <c r="N22" s="23"/>
      <c r="O22" s="24"/>
    </row>
    <row r="23" spans="1:15" ht="13.8" x14ac:dyDescent="0.3">
      <c r="A23" s="98"/>
      <c r="B23" s="98"/>
      <c r="C23" s="98"/>
      <c r="D23" s="98"/>
      <c r="E23" s="98"/>
      <c r="H23" s="8"/>
      <c r="J23" s="20"/>
      <c r="K23" s="20"/>
      <c r="L23" s="21"/>
      <c r="M23" s="22"/>
      <c r="N23" s="23"/>
      <c r="O23" s="24"/>
    </row>
    <row r="24" spans="1:15" ht="13.8" x14ac:dyDescent="0.3">
      <c r="A24" s="98"/>
      <c r="B24" s="98"/>
      <c r="C24" s="98"/>
      <c r="D24" s="98"/>
      <c r="E24" s="98"/>
      <c r="F24" s="25"/>
      <c r="G24" s="25"/>
      <c r="H24" s="25"/>
      <c r="J24" s="20"/>
      <c r="K24" s="20"/>
      <c r="L24" s="21"/>
      <c r="M24" s="22"/>
      <c r="N24" s="23"/>
      <c r="O24" s="24"/>
    </row>
    <row r="25" spans="1:15" ht="13.8" x14ac:dyDescent="0.3">
      <c r="A25" s="10"/>
      <c r="B25" s="10"/>
      <c r="C25" s="10"/>
      <c r="D25" s="10"/>
      <c r="E25" s="10"/>
      <c r="F25" s="10"/>
      <c r="G25" s="10"/>
      <c r="J25" s="20"/>
      <c r="K25" s="20"/>
      <c r="L25" s="21"/>
      <c r="M25" s="22"/>
      <c r="N25" s="23"/>
      <c r="O25" s="24"/>
    </row>
    <row r="26" spans="1:15" ht="13.8" x14ac:dyDescent="0.3">
      <c r="A26" s="8" t="s">
        <v>48</v>
      </c>
      <c r="J26" s="20"/>
      <c r="K26" s="20"/>
      <c r="L26" s="21"/>
      <c r="M26" s="22"/>
      <c r="N26" s="23"/>
      <c r="O26" s="24"/>
    </row>
    <row r="27" spans="1:15" ht="13.8" x14ac:dyDescent="0.3">
      <c r="J27" s="20"/>
      <c r="K27" s="20"/>
      <c r="L27" s="24"/>
      <c r="M27" s="22"/>
      <c r="N27" s="23"/>
      <c r="O27" s="24"/>
    </row>
    <row r="28" spans="1:15" ht="13.8" x14ac:dyDescent="0.3">
      <c r="A28" s="12" t="s">
        <v>82</v>
      </c>
      <c r="J28" s="20"/>
      <c r="K28" s="20"/>
      <c r="L28" s="21"/>
      <c r="M28" s="22"/>
      <c r="N28" s="23"/>
      <c r="O28" s="24"/>
    </row>
    <row r="29" spans="1:15" ht="12.75" customHeight="1" x14ac:dyDescent="0.3">
      <c r="A29" s="98" t="s">
        <v>83</v>
      </c>
      <c r="B29" s="98"/>
      <c r="C29" s="98"/>
      <c r="D29" s="98"/>
      <c r="E29" s="98"/>
      <c r="H29" s="8"/>
      <c r="J29" s="20"/>
      <c r="K29" s="20"/>
      <c r="L29" s="21"/>
      <c r="M29" s="22"/>
      <c r="N29" s="23"/>
      <c r="O29" s="24"/>
    </row>
    <row r="30" spans="1:15" ht="13.8" x14ac:dyDescent="0.3">
      <c r="A30" s="98"/>
      <c r="B30" s="98"/>
      <c r="C30" s="98"/>
      <c r="D30" s="98"/>
      <c r="E30" s="98"/>
      <c r="H30" s="8"/>
      <c r="J30" s="20"/>
      <c r="K30" s="20"/>
      <c r="L30" s="21"/>
      <c r="M30" s="22"/>
      <c r="N30" s="23"/>
      <c r="O30" s="24"/>
    </row>
    <row r="31" spans="1:15" ht="13.8" x14ac:dyDescent="0.3">
      <c r="A31" s="98"/>
      <c r="B31" s="98"/>
      <c r="C31" s="98"/>
      <c r="D31" s="98"/>
      <c r="E31" s="98"/>
      <c r="H31" s="8"/>
      <c r="J31" s="20"/>
      <c r="K31" s="20"/>
      <c r="L31" s="21"/>
      <c r="M31" s="22"/>
      <c r="N31" s="23"/>
      <c r="O31" s="24"/>
    </row>
    <row r="32" spans="1:15" ht="13.8" x14ac:dyDescent="0.3">
      <c r="A32" s="98"/>
      <c r="B32" s="98"/>
      <c r="C32" s="98"/>
      <c r="D32" s="98"/>
      <c r="E32" s="98"/>
      <c r="F32" s="25"/>
      <c r="G32" s="25"/>
      <c r="H32" s="25"/>
      <c r="J32" s="20"/>
      <c r="K32" s="20"/>
      <c r="L32" s="21"/>
      <c r="M32" s="22"/>
      <c r="N32" s="23"/>
      <c r="O32" s="24"/>
    </row>
    <row r="33" spans="1:15" ht="13.8" x14ac:dyDescent="0.3">
      <c r="A33" s="98"/>
      <c r="B33" s="98"/>
      <c r="C33" s="98"/>
      <c r="D33" s="98"/>
      <c r="E33" s="98"/>
      <c r="F33" s="10"/>
      <c r="G33" s="10"/>
      <c r="J33" s="20"/>
      <c r="K33" s="20"/>
      <c r="L33" s="21"/>
      <c r="M33" s="22"/>
      <c r="N33" s="23"/>
      <c r="O33" s="24"/>
    </row>
    <row r="34" spans="1:15" ht="12.75" customHeight="1" x14ac:dyDescent="0.3">
      <c r="A34" s="98"/>
      <c r="B34" s="98"/>
      <c r="C34" s="98"/>
      <c r="D34" s="98"/>
      <c r="E34" s="98"/>
      <c r="H34" s="8"/>
      <c r="J34" s="20"/>
      <c r="K34" s="20"/>
      <c r="L34" s="21"/>
      <c r="M34" s="22"/>
      <c r="N34" s="23"/>
      <c r="O34" s="24"/>
    </row>
    <row r="35" spans="1:15" ht="13.8" x14ac:dyDescent="0.3">
      <c r="A35" s="10"/>
      <c r="B35" s="10"/>
      <c r="C35" s="10"/>
      <c r="D35" s="10"/>
      <c r="E35" s="10"/>
      <c r="H35" s="8"/>
      <c r="J35" s="20"/>
      <c r="K35" s="20"/>
      <c r="L35" s="21"/>
      <c r="M35" s="22"/>
      <c r="N35" s="23"/>
      <c r="O35" s="24"/>
    </row>
    <row r="36" spans="1:15" ht="13.8" x14ac:dyDescent="0.3">
      <c r="A36" s="26" t="s">
        <v>72</v>
      </c>
      <c r="B36" s="10"/>
      <c r="C36" s="10"/>
      <c r="D36" s="10"/>
      <c r="E36" s="10"/>
      <c r="F36" s="10"/>
      <c r="G36" s="10"/>
      <c r="J36" s="20"/>
      <c r="K36" s="20"/>
      <c r="L36" s="21"/>
      <c r="M36" s="22"/>
      <c r="N36" s="23"/>
      <c r="O36" s="24"/>
    </row>
    <row r="37" spans="1:15" ht="13.8" x14ac:dyDescent="0.3">
      <c r="J37" s="20"/>
      <c r="K37" s="20"/>
      <c r="L37" s="21"/>
      <c r="M37" s="22"/>
      <c r="N37" s="23"/>
      <c r="O37" s="24"/>
    </row>
    <row r="38" spans="1:15" ht="13.8" x14ac:dyDescent="0.3">
      <c r="A38" s="12" t="s">
        <v>40</v>
      </c>
      <c r="J38" s="20"/>
      <c r="K38" s="20"/>
      <c r="L38" s="21"/>
      <c r="M38" s="22"/>
      <c r="N38" s="23"/>
      <c r="O38" s="24"/>
    </row>
    <row r="39" spans="1:15" ht="13.8" x14ac:dyDescent="0.3">
      <c r="A39" s="98" t="s">
        <v>49</v>
      </c>
      <c r="B39" s="98"/>
      <c r="C39" s="98"/>
      <c r="D39" s="98"/>
      <c r="E39" s="98"/>
      <c r="H39" s="8"/>
      <c r="J39" s="20"/>
      <c r="K39" s="27"/>
      <c r="L39" s="27"/>
      <c r="M39" s="27"/>
      <c r="N39" s="27"/>
      <c r="O39" s="27"/>
    </row>
    <row r="40" spans="1:15" ht="13.8" x14ac:dyDescent="0.3">
      <c r="A40" s="98"/>
      <c r="B40" s="98"/>
      <c r="C40" s="98"/>
      <c r="D40" s="98"/>
      <c r="E40" s="98"/>
      <c r="H40" s="8"/>
      <c r="J40" s="20"/>
      <c r="K40" s="20"/>
      <c r="L40" s="21"/>
      <c r="M40" s="22"/>
      <c r="N40" s="23"/>
      <c r="O40" s="24"/>
    </row>
    <row r="41" spans="1:15" ht="13.8" x14ac:dyDescent="0.3">
      <c r="A41" s="98"/>
      <c r="B41" s="98"/>
      <c r="C41" s="98"/>
      <c r="D41" s="98"/>
      <c r="E41" s="98"/>
      <c r="H41" s="8"/>
      <c r="J41" s="20"/>
      <c r="K41" s="20"/>
      <c r="L41" s="21"/>
      <c r="M41" s="22"/>
      <c r="N41" s="23"/>
      <c r="O41" s="24"/>
    </row>
    <row r="42" spans="1:15" ht="13.8" x14ac:dyDescent="0.3">
      <c r="J42" s="20"/>
      <c r="K42" s="20"/>
      <c r="L42" s="21"/>
      <c r="M42" s="22"/>
      <c r="N42" s="23"/>
      <c r="O42" s="24"/>
    </row>
    <row r="43" spans="1:15" ht="13.8" x14ac:dyDescent="0.3">
      <c r="A43" s="98" t="s">
        <v>50</v>
      </c>
      <c r="B43" s="98"/>
      <c r="C43" s="98"/>
      <c r="D43" s="98"/>
      <c r="E43" s="98"/>
      <c r="H43" s="8"/>
      <c r="J43" s="20"/>
      <c r="K43" s="20"/>
      <c r="L43" s="21"/>
      <c r="M43" s="22"/>
      <c r="N43" s="23"/>
      <c r="O43" s="24"/>
    </row>
    <row r="44" spans="1:15" ht="13.8" x14ac:dyDescent="0.3">
      <c r="A44" s="98"/>
      <c r="B44" s="98"/>
      <c r="C44" s="98"/>
      <c r="D44" s="98"/>
      <c r="E44" s="98"/>
      <c r="H44" s="8"/>
      <c r="J44" s="20"/>
      <c r="K44" s="20"/>
      <c r="L44" s="24"/>
      <c r="M44" s="22"/>
      <c r="N44" s="23"/>
      <c r="O44" s="24"/>
    </row>
    <row r="45" spans="1:15" ht="13.8" x14ac:dyDescent="0.3">
      <c r="J45" s="20"/>
      <c r="K45" s="27"/>
      <c r="L45" s="27"/>
      <c r="M45" s="27"/>
      <c r="N45" s="27"/>
      <c r="O45" s="27"/>
    </row>
    <row r="46" spans="1:15" ht="13.8" x14ac:dyDescent="0.3">
      <c r="A46" s="12" t="s">
        <v>41</v>
      </c>
      <c r="J46" s="20"/>
      <c r="K46" s="20"/>
      <c r="L46" s="24"/>
      <c r="M46" s="22"/>
      <c r="N46" s="23"/>
      <c r="O46" s="24"/>
    </row>
    <row r="47" spans="1:15" ht="12.75" customHeight="1" x14ac:dyDescent="0.3">
      <c r="A47" s="98" t="s">
        <v>84</v>
      </c>
      <c r="B47" s="98"/>
      <c r="C47" s="98"/>
      <c r="D47" s="98"/>
      <c r="E47" s="98"/>
      <c r="H47" s="8"/>
      <c r="J47" s="20"/>
      <c r="K47" s="20"/>
      <c r="L47" s="24"/>
      <c r="M47" s="22"/>
      <c r="N47" s="23"/>
      <c r="O47" s="24"/>
    </row>
    <row r="48" spans="1:15" ht="13.8" x14ac:dyDescent="0.3">
      <c r="A48" s="98"/>
      <c r="B48" s="98"/>
      <c r="C48" s="98"/>
      <c r="D48" s="98"/>
      <c r="E48" s="98"/>
      <c r="H48" s="8"/>
      <c r="J48" s="20"/>
      <c r="K48" s="20"/>
      <c r="L48" s="24"/>
      <c r="M48" s="22"/>
      <c r="N48" s="23"/>
      <c r="O48" s="24"/>
    </row>
    <row r="49" spans="1:16" ht="13.8" x14ac:dyDescent="0.3">
      <c r="A49" s="98"/>
      <c r="B49" s="98"/>
      <c r="C49" s="98"/>
      <c r="D49" s="98"/>
      <c r="E49" s="98"/>
      <c r="H49" s="8"/>
      <c r="J49" s="20"/>
      <c r="K49" s="20"/>
      <c r="L49" s="24"/>
      <c r="M49" s="22"/>
      <c r="N49" s="23"/>
      <c r="O49" s="24"/>
    </row>
    <row r="50" spans="1:16" ht="13.8" x14ac:dyDescent="0.3">
      <c r="A50" s="98"/>
      <c r="B50" s="98"/>
      <c r="C50" s="98"/>
      <c r="D50" s="98"/>
      <c r="E50" s="98"/>
      <c r="H50" s="8"/>
      <c r="J50" s="20"/>
      <c r="K50" s="20"/>
      <c r="L50" s="24"/>
      <c r="M50" s="22"/>
      <c r="N50" s="23"/>
      <c r="O50" s="24"/>
    </row>
    <row r="51" spans="1:16" ht="13.8" x14ac:dyDescent="0.3">
      <c r="A51" s="10"/>
      <c r="B51" s="10"/>
      <c r="C51" s="10"/>
      <c r="D51" s="10"/>
      <c r="E51" s="10"/>
      <c r="H51" s="8"/>
      <c r="J51" s="20"/>
      <c r="K51" s="20"/>
      <c r="L51" s="24"/>
      <c r="M51" s="22"/>
      <c r="N51" s="23"/>
      <c r="O51" s="24"/>
    </row>
    <row r="52" spans="1:16" ht="13.8" x14ac:dyDescent="0.3">
      <c r="J52" s="20"/>
      <c r="K52" s="20"/>
      <c r="L52" s="24"/>
      <c r="M52" s="22"/>
      <c r="N52" s="23"/>
      <c r="O52" s="24"/>
    </row>
    <row r="53" spans="1:16" ht="13.8" x14ac:dyDescent="0.3">
      <c r="J53" s="20"/>
      <c r="K53" s="20"/>
      <c r="L53" s="24"/>
      <c r="M53" s="22"/>
      <c r="N53" s="23"/>
      <c r="O53" s="24"/>
    </row>
    <row r="54" spans="1:16" ht="13.8" x14ac:dyDescent="0.3">
      <c r="J54" s="20"/>
      <c r="K54" s="20"/>
      <c r="L54" s="24"/>
      <c r="M54" s="22"/>
      <c r="N54" s="23"/>
      <c r="O54" s="24"/>
    </row>
    <row r="55" spans="1:16" ht="13.8" x14ac:dyDescent="0.3">
      <c r="J55" s="20"/>
      <c r="K55" s="20"/>
      <c r="L55" s="24"/>
      <c r="M55" s="22"/>
      <c r="N55" s="23"/>
      <c r="O55" s="24"/>
    </row>
    <row r="56" spans="1:16" ht="13.8" x14ac:dyDescent="0.3">
      <c r="J56" s="20"/>
      <c r="K56" s="20"/>
      <c r="L56" s="24"/>
      <c r="M56" s="22"/>
      <c r="N56" s="23"/>
      <c r="O56" s="24"/>
    </row>
    <row r="57" spans="1:16" ht="13.8" x14ac:dyDescent="0.3">
      <c r="J57" s="20"/>
      <c r="K57" s="20"/>
      <c r="L57" s="21"/>
      <c r="M57" s="22"/>
      <c r="N57" s="23"/>
      <c r="O57" s="24"/>
    </row>
    <row r="58" spans="1:16" ht="13.8" x14ac:dyDescent="0.3">
      <c r="J58" s="20"/>
      <c r="K58" s="20"/>
      <c r="L58" s="21"/>
      <c r="M58" s="22"/>
      <c r="N58" s="23"/>
      <c r="O58" s="24"/>
    </row>
    <row r="59" spans="1:16" ht="13.8" x14ac:dyDescent="0.3">
      <c r="J59" s="20"/>
      <c r="K59" s="20"/>
      <c r="L59" s="21"/>
      <c r="M59" s="22"/>
      <c r="N59" s="23"/>
      <c r="O59" s="24"/>
    </row>
    <row r="60" spans="1:16" ht="13.8" x14ac:dyDescent="0.3">
      <c r="J60" s="20"/>
      <c r="K60" s="20"/>
      <c r="L60" s="24"/>
      <c r="M60" s="22"/>
      <c r="N60" s="23"/>
      <c r="O60" s="24"/>
    </row>
    <row r="61" spans="1:16" ht="13.8" x14ac:dyDescent="0.3">
      <c r="I61" s="20"/>
      <c r="J61" s="20"/>
      <c r="K61" s="20"/>
      <c r="L61" s="20"/>
      <c r="M61" s="20"/>
      <c r="N61" s="20"/>
      <c r="O61" s="20"/>
      <c r="P61" s="20"/>
    </row>
    <row r="62" spans="1:16" ht="13.8" x14ac:dyDescent="0.3">
      <c r="I62" s="20"/>
      <c r="J62" s="20"/>
      <c r="K62" s="20"/>
      <c r="L62" s="20"/>
      <c r="M62" s="20"/>
      <c r="N62" s="20"/>
      <c r="O62" s="20"/>
      <c r="P62" s="20"/>
    </row>
    <row r="63" spans="1:16" ht="13.8" x14ac:dyDescent="0.3">
      <c r="I63" s="20"/>
      <c r="J63" s="20"/>
      <c r="K63" s="20"/>
      <c r="L63" s="20"/>
      <c r="M63" s="20"/>
      <c r="N63" s="20"/>
      <c r="O63" s="20"/>
      <c r="P63" s="20"/>
    </row>
    <row r="64" spans="1:16" ht="13.8" x14ac:dyDescent="0.3">
      <c r="I64" s="20"/>
      <c r="J64" s="20"/>
      <c r="K64" s="20"/>
      <c r="L64" s="20"/>
      <c r="M64" s="20"/>
      <c r="N64" s="20"/>
      <c r="O64" s="20"/>
      <c r="P64" s="20"/>
    </row>
    <row r="65" spans="9:16" ht="13.8" x14ac:dyDescent="0.3">
      <c r="I65" s="20"/>
      <c r="J65" s="20"/>
      <c r="K65" s="20"/>
      <c r="L65" s="20"/>
      <c r="M65" s="20"/>
      <c r="N65" s="20"/>
      <c r="O65" s="20"/>
      <c r="P65" s="20"/>
    </row>
    <row r="66" spans="9:16" ht="13.8" x14ac:dyDescent="0.3">
      <c r="I66" s="20"/>
      <c r="J66" s="20"/>
      <c r="K66" s="20"/>
      <c r="L66" s="20"/>
      <c r="M66" s="20"/>
      <c r="N66" s="20"/>
      <c r="O66" s="20"/>
      <c r="P66" s="20"/>
    </row>
    <row r="67" spans="9:16" ht="13.8" x14ac:dyDescent="0.3">
      <c r="I67" s="20"/>
      <c r="J67" s="20"/>
      <c r="K67" s="20"/>
      <c r="L67" s="20"/>
      <c r="M67" s="20"/>
      <c r="N67" s="20"/>
      <c r="O67" s="20"/>
      <c r="P67" s="20"/>
    </row>
    <row r="68" spans="9:16" ht="13.8" x14ac:dyDescent="0.3">
      <c r="I68" s="20"/>
      <c r="J68" s="20"/>
      <c r="K68" s="20"/>
      <c r="L68" s="20"/>
      <c r="M68" s="20"/>
      <c r="N68" s="20"/>
      <c r="O68" s="20"/>
      <c r="P68" s="20"/>
    </row>
    <row r="69" spans="9:16" ht="13.8" x14ac:dyDescent="0.3">
      <c r="I69" s="20"/>
      <c r="J69" s="20"/>
      <c r="K69" s="20"/>
      <c r="L69" s="20"/>
      <c r="M69" s="20"/>
      <c r="N69" s="20"/>
      <c r="O69" s="20"/>
      <c r="P69" s="20"/>
    </row>
    <row r="70" spans="9:16" ht="13.8" x14ac:dyDescent="0.3">
      <c r="I70" s="20"/>
      <c r="J70" s="20"/>
      <c r="K70" s="20"/>
      <c r="L70" s="20"/>
      <c r="M70" s="20"/>
      <c r="N70" s="20"/>
      <c r="O70" s="20"/>
      <c r="P70" s="20"/>
    </row>
    <row r="71" spans="9:16" ht="13.8" x14ac:dyDescent="0.3">
      <c r="I71" s="20"/>
      <c r="J71" s="20"/>
      <c r="K71" s="20"/>
      <c r="L71" s="20"/>
      <c r="M71" s="20"/>
      <c r="N71" s="20"/>
      <c r="O71" s="20"/>
      <c r="P71" s="20"/>
    </row>
    <row r="72" spans="9:16" ht="13.8" x14ac:dyDescent="0.3">
      <c r="J72" s="20"/>
      <c r="K72" s="20"/>
      <c r="L72" s="21"/>
      <c r="M72" s="22"/>
      <c r="N72" s="23"/>
      <c r="O72" s="24"/>
    </row>
    <row r="73" spans="9:16" ht="13.8" x14ac:dyDescent="0.3">
      <c r="J73" s="20"/>
      <c r="K73" s="20"/>
      <c r="L73" s="24"/>
      <c r="M73" s="22"/>
      <c r="N73" s="23"/>
      <c r="O73" s="24"/>
    </row>
    <row r="74" spans="9:16" ht="13.8" x14ac:dyDescent="0.3">
      <c r="J74" s="20"/>
      <c r="K74" s="20"/>
      <c r="L74" s="21"/>
      <c r="M74" s="22"/>
      <c r="N74" s="23"/>
      <c r="O74" s="24"/>
    </row>
    <row r="75" spans="9:16" ht="13.8" x14ac:dyDescent="0.3">
      <c r="J75" s="20"/>
      <c r="K75" s="20"/>
      <c r="L75" s="24"/>
      <c r="M75" s="22"/>
      <c r="N75" s="23"/>
      <c r="O75" s="24"/>
    </row>
    <row r="76" spans="9:16" ht="13.8" x14ac:dyDescent="0.3">
      <c r="J76" s="20"/>
      <c r="K76" s="20"/>
      <c r="L76" s="21"/>
      <c r="M76" s="22"/>
      <c r="N76" s="23"/>
      <c r="O76" s="24"/>
    </row>
    <row r="77" spans="9:16" ht="13.8" x14ac:dyDescent="0.3">
      <c r="J77" s="20"/>
      <c r="K77" s="20"/>
      <c r="L77" s="21"/>
      <c r="M77" s="22"/>
      <c r="N77" s="23"/>
      <c r="O77" s="24"/>
    </row>
    <row r="78" spans="9:16" ht="13.8" x14ac:dyDescent="0.3">
      <c r="J78" s="20"/>
      <c r="K78" s="20"/>
      <c r="L78" s="21"/>
      <c r="M78" s="22"/>
      <c r="N78" s="23"/>
      <c r="O78" s="24"/>
    </row>
    <row r="79" spans="9:16" ht="13.8" x14ac:dyDescent="0.3">
      <c r="J79" s="20"/>
      <c r="K79" s="20"/>
      <c r="L79" s="21"/>
      <c r="M79" s="22"/>
      <c r="N79" s="23"/>
      <c r="O79" s="24"/>
    </row>
    <row r="80" spans="9:16" ht="13.8" x14ac:dyDescent="0.3">
      <c r="J80" s="20"/>
      <c r="K80" s="20"/>
      <c r="L80" s="21"/>
      <c r="M80" s="22"/>
      <c r="N80" s="23"/>
      <c r="O80" s="24"/>
    </row>
    <row r="81" spans="10:15" ht="13.8" x14ac:dyDescent="0.3">
      <c r="J81" s="20"/>
      <c r="K81" s="20"/>
      <c r="L81" s="21"/>
      <c r="M81" s="22"/>
      <c r="N81" s="23"/>
      <c r="O81" s="24"/>
    </row>
    <row r="82" spans="10:15" ht="13.8" x14ac:dyDescent="0.3">
      <c r="J82" s="20"/>
      <c r="K82" s="20"/>
      <c r="L82" s="21"/>
      <c r="M82" s="22"/>
      <c r="N82" s="23"/>
      <c r="O82" s="24"/>
    </row>
    <row r="83" spans="10:15" ht="13.8" x14ac:dyDescent="0.3">
      <c r="J83" s="20"/>
      <c r="K83" s="20"/>
      <c r="L83" s="21"/>
      <c r="M83" s="22"/>
      <c r="N83" s="23"/>
      <c r="O83" s="24"/>
    </row>
    <row r="84" spans="10:15" ht="13.8" x14ac:dyDescent="0.3">
      <c r="J84" s="20"/>
      <c r="K84" s="20"/>
      <c r="L84" s="21"/>
      <c r="M84" s="22"/>
      <c r="N84" s="23"/>
      <c r="O84" s="24"/>
    </row>
    <row r="85" spans="10:15" ht="13.8" x14ac:dyDescent="0.3">
      <c r="J85" s="20"/>
      <c r="K85" s="27"/>
      <c r="L85" s="27"/>
      <c r="M85" s="27"/>
      <c r="N85" s="27"/>
      <c r="O85" s="27"/>
    </row>
    <row r="86" spans="10:15" ht="13.8" x14ac:dyDescent="0.3">
      <c r="J86" s="20"/>
      <c r="K86" s="27"/>
      <c r="L86" s="27"/>
      <c r="M86" s="27"/>
      <c r="N86" s="27"/>
      <c r="O86" s="27"/>
    </row>
    <row r="87" spans="10:15" ht="13.8" x14ac:dyDescent="0.3">
      <c r="J87" s="20"/>
      <c r="K87" s="20"/>
      <c r="L87" s="21"/>
      <c r="M87" s="22"/>
      <c r="N87" s="23"/>
      <c r="O87" s="24"/>
    </row>
    <row r="88" spans="10:15" ht="13.8" x14ac:dyDescent="0.3">
      <c r="J88" s="20"/>
      <c r="K88" s="20"/>
      <c r="L88" s="21"/>
      <c r="M88" s="22"/>
      <c r="N88" s="23"/>
      <c r="O88" s="24"/>
    </row>
    <row r="89" spans="10:15" ht="13.8" x14ac:dyDescent="0.3">
      <c r="J89" s="20"/>
      <c r="K89" s="20"/>
      <c r="L89" s="21"/>
      <c r="M89" s="22"/>
      <c r="N89" s="23"/>
      <c r="O89" s="24"/>
    </row>
    <row r="90" spans="10:15" ht="13.8" x14ac:dyDescent="0.3">
      <c r="J90" s="20"/>
      <c r="K90" s="20"/>
      <c r="L90" s="21"/>
      <c r="M90" s="22"/>
      <c r="N90" s="23"/>
      <c r="O90" s="24"/>
    </row>
    <row r="91" spans="10:15" ht="13.8" x14ac:dyDescent="0.3">
      <c r="J91" s="20"/>
      <c r="K91" s="20"/>
      <c r="L91" s="21"/>
      <c r="M91" s="22"/>
      <c r="N91" s="23"/>
      <c r="O91" s="24"/>
    </row>
    <row r="92" spans="10:15" ht="13.8" x14ac:dyDescent="0.3">
      <c r="J92" s="20"/>
      <c r="K92" s="20"/>
      <c r="L92" s="21"/>
      <c r="M92" s="22"/>
      <c r="N92" s="23"/>
      <c r="O92" s="24"/>
    </row>
    <row r="93" spans="10:15" ht="13.8" x14ac:dyDescent="0.3">
      <c r="J93" s="20"/>
      <c r="K93" s="20"/>
      <c r="L93" s="21"/>
      <c r="M93" s="22"/>
      <c r="N93" s="23"/>
      <c r="O93" s="24"/>
    </row>
    <row r="94" spans="10:15" ht="13.8" x14ac:dyDescent="0.3">
      <c r="J94" s="20"/>
      <c r="K94" s="27"/>
      <c r="L94" s="27"/>
      <c r="M94" s="27"/>
      <c r="N94" s="27"/>
      <c r="O94" s="27"/>
    </row>
    <row r="95" spans="10:15" ht="13.8" x14ac:dyDescent="0.3">
      <c r="J95" s="20"/>
      <c r="K95" s="20"/>
      <c r="L95" s="21"/>
      <c r="M95" s="22"/>
      <c r="N95" s="23"/>
      <c r="O95" s="24"/>
    </row>
    <row r="96" spans="10:15" ht="13.8" x14ac:dyDescent="0.3">
      <c r="J96" s="20"/>
      <c r="K96" s="20"/>
      <c r="L96" s="21"/>
      <c r="M96" s="22"/>
      <c r="N96" s="23"/>
      <c r="O96" s="24"/>
    </row>
    <row r="97" spans="10:15" ht="13.8" x14ac:dyDescent="0.3">
      <c r="J97" s="20"/>
      <c r="K97" s="20"/>
      <c r="L97" s="21"/>
      <c r="M97" s="22"/>
      <c r="N97" s="23"/>
      <c r="O97" s="24"/>
    </row>
    <row r="98" spans="10:15" ht="13.8" x14ac:dyDescent="0.3">
      <c r="J98" s="20"/>
      <c r="K98" s="20"/>
      <c r="L98" s="24"/>
      <c r="M98" s="22"/>
      <c r="N98" s="23"/>
      <c r="O98" s="24"/>
    </row>
    <row r="99" spans="10:15" ht="13.8" x14ac:dyDescent="0.3">
      <c r="J99" s="20"/>
      <c r="K99" s="20"/>
      <c r="L99" s="21"/>
      <c r="M99" s="22"/>
      <c r="N99" s="23"/>
      <c r="O99" s="24"/>
    </row>
    <row r="100" spans="10:15" ht="13.8" x14ac:dyDescent="0.3">
      <c r="J100" s="20"/>
      <c r="K100" s="27"/>
      <c r="L100" s="27"/>
      <c r="M100" s="27"/>
      <c r="N100" s="27"/>
      <c r="O100" s="27"/>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4"/>
      <c r="M105" s="22"/>
      <c r="N105" s="23"/>
      <c r="O105" s="24"/>
    </row>
    <row r="106" spans="10:15" ht="13.8" x14ac:dyDescent="0.3">
      <c r="J106" s="20"/>
      <c r="K106" s="27"/>
      <c r="L106" s="27"/>
      <c r="M106" s="27"/>
      <c r="N106" s="27"/>
      <c r="O106" s="27"/>
    </row>
    <row r="107" spans="10:15" ht="13.8" x14ac:dyDescent="0.3">
      <c r="J107" s="20"/>
      <c r="K107" s="20"/>
      <c r="L107" s="24"/>
      <c r="M107" s="22"/>
      <c r="N107" s="23"/>
      <c r="O107" s="24"/>
    </row>
    <row r="108" spans="10:15" ht="13.8" x14ac:dyDescent="0.3">
      <c r="J108" s="20"/>
      <c r="K108" s="20"/>
      <c r="L108" s="24"/>
      <c r="M108" s="22"/>
      <c r="N108" s="23"/>
      <c r="O108" s="24"/>
    </row>
    <row r="109" spans="10:15" ht="13.8" x14ac:dyDescent="0.3">
      <c r="J109" s="20"/>
      <c r="K109" s="20"/>
      <c r="L109" s="24"/>
      <c r="M109" s="22"/>
      <c r="N109" s="23"/>
      <c r="O109" s="24"/>
    </row>
    <row r="110" spans="10:15" ht="13.8" x14ac:dyDescent="0.3">
      <c r="J110" s="20"/>
      <c r="K110" s="20"/>
      <c r="L110" s="24"/>
      <c r="M110" s="22"/>
      <c r="N110" s="23"/>
      <c r="O110" s="24"/>
    </row>
    <row r="111" spans="10:15" ht="13.8" x14ac:dyDescent="0.3">
      <c r="J111" s="20"/>
      <c r="K111" s="20"/>
      <c r="L111" s="24"/>
      <c r="M111" s="22"/>
      <c r="N111" s="23"/>
      <c r="O111" s="24"/>
    </row>
    <row r="112" spans="10:15" ht="13.8" x14ac:dyDescent="0.3">
      <c r="J112" s="20"/>
      <c r="K112" s="20"/>
      <c r="L112" s="24"/>
      <c r="M112" s="22"/>
      <c r="N112" s="23"/>
      <c r="O112" s="24"/>
    </row>
    <row r="113" spans="10:15" ht="13.8" x14ac:dyDescent="0.3">
      <c r="J113" s="20"/>
      <c r="K113" s="20"/>
      <c r="L113" s="24"/>
      <c r="M113" s="22"/>
      <c r="N113" s="23"/>
      <c r="O113" s="24"/>
    </row>
    <row r="114" spans="10:15" ht="13.8" x14ac:dyDescent="0.3">
      <c r="J114" s="20"/>
      <c r="K114" s="20"/>
      <c r="L114" s="24"/>
      <c r="M114" s="22"/>
      <c r="N114" s="23"/>
      <c r="O114" s="24"/>
    </row>
    <row r="115" spans="10:15" ht="13.8" x14ac:dyDescent="0.3">
      <c r="J115" s="20"/>
      <c r="K115" s="20"/>
      <c r="L115" s="24"/>
      <c r="M115" s="22"/>
      <c r="N115" s="23"/>
      <c r="O115" s="24"/>
    </row>
    <row r="116" spans="10:15" ht="13.8" x14ac:dyDescent="0.3">
      <c r="J116" s="20"/>
      <c r="K116" s="20"/>
      <c r="L116" s="24"/>
      <c r="M116" s="22"/>
      <c r="N116" s="23"/>
      <c r="O116" s="24"/>
    </row>
    <row r="117" spans="10:15" ht="13.8" x14ac:dyDescent="0.3">
      <c r="J117" s="20"/>
      <c r="K117" s="20"/>
      <c r="L117" s="24"/>
      <c r="M117" s="22"/>
      <c r="N117" s="23"/>
      <c r="O117" s="24"/>
    </row>
    <row r="118" spans="10:15" ht="13.8" x14ac:dyDescent="0.3">
      <c r="J118" s="20"/>
      <c r="K118" s="20"/>
      <c r="L118" s="21"/>
      <c r="M118" s="22"/>
      <c r="N118" s="23"/>
      <c r="O118" s="24"/>
    </row>
    <row r="119" spans="10:15" ht="13.8" x14ac:dyDescent="0.3">
      <c r="J119" s="20"/>
      <c r="K119" s="20"/>
      <c r="L119" s="21"/>
      <c r="M119" s="22"/>
      <c r="N119" s="23"/>
      <c r="O119" s="24"/>
    </row>
    <row r="120" spans="10:15" ht="13.8" x14ac:dyDescent="0.3">
      <c r="J120" s="20"/>
      <c r="K120" s="20"/>
      <c r="L120" s="21"/>
      <c r="M120" s="22"/>
      <c r="N120" s="23"/>
      <c r="O120" s="24"/>
    </row>
    <row r="121" spans="10:15" ht="13.8" x14ac:dyDescent="0.3">
      <c r="J121" s="20"/>
      <c r="K121" s="20"/>
      <c r="L121" s="24"/>
      <c r="M121" s="22"/>
      <c r="N121" s="23"/>
      <c r="O121" s="24"/>
    </row>
    <row r="122" spans="10:15" ht="13.8" x14ac:dyDescent="0.3">
      <c r="J122" s="20"/>
      <c r="K122" s="20"/>
      <c r="L122" s="21"/>
      <c r="M122" s="22"/>
      <c r="N122" s="23"/>
      <c r="O122" s="24"/>
    </row>
    <row r="123" spans="10:15" ht="13.8" x14ac:dyDescent="0.3">
      <c r="J123" s="20"/>
      <c r="K123" s="20"/>
      <c r="L123" s="21"/>
      <c r="M123" s="22"/>
      <c r="N123" s="23"/>
      <c r="O123" s="24"/>
    </row>
    <row r="124" spans="10:15" ht="13.8" x14ac:dyDescent="0.3">
      <c r="J124" s="20"/>
      <c r="K124" s="20"/>
      <c r="L124" s="21"/>
      <c r="M124" s="22"/>
      <c r="N124" s="23"/>
      <c r="O124" s="24"/>
    </row>
    <row r="125" spans="10:15" ht="13.8" x14ac:dyDescent="0.3">
      <c r="J125" s="20"/>
      <c r="K125" s="20"/>
      <c r="L125" s="21"/>
      <c r="M125" s="22"/>
      <c r="N125" s="23"/>
      <c r="O125" s="24"/>
    </row>
    <row r="126" spans="10:15" ht="13.8" x14ac:dyDescent="0.3">
      <c r="J126" s="20"/>
      <c r="K126" s="20"/>
      <c r="L126" s="21"/>
      <c r="M126" s="22"/>
      <c r="N126" s="23"/>
      <c r="O126" s="24"/>
    </row>
    <row r="127" spans="10:15" ht="13.8" x14ac:dyDescent="0.3">
      <c r="J127" s="20"/>
      <c r="K127" s="20"/>
      <c r="L127" s="21"/>
      <c r="M127" s="22"/>
      <c r="N127" s="23"/>
      <c r="O127" s="24"/>
    </row>
    <row r="128" spans="10:15" ht="13.8" x14ac:dyDescent="0.3">
      <c r="J128" s="28"/>
      <c r="K128" s="28"/>
      <c r="L128" s="28"/>
      <c r="M128" s="29"/>
      <c r="N128" s="28"/>
      <c r="O128" s="28"/>
    </row>
  </sheetData>
  <sheetProtection algorithmName="SHA-512" hashValue="sTEeG2A1v96c7aylURiW+wVMAU9gGkEio/avuEkc5c6aY35s+TaYqA68c3bEhsmsMBLsw2e1NQwi8eNYxW12dA==" saltValue="nSjx2RmTjq1WZUwJj6fwRQ==" spinCount="100000" sheet="1" objects="1" scenarios="1" selectLockedCells="1" selectUnlockedCells="1"/>
  <mergeCells count="8">
    <mergeCell ref="A47:E50"/>
    <mergeCell ref="A7:E9"/>
    <mergeCell ref="A20:E24"/>
    <mergeCell ref="A29:E34"/>
    <mergeCell ref="A39:E41"/>
    <mergeCell ref="A43:E44"/>
    <mergeCell ref="E12:H12"/>
    <mergeCell ref="E13:H13"/>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D112"/>
  <sheetViews>
    <sheetView zoomScaleNormal="100" workbookViewId="0">
      <pane ySplit="5" topLeftCell="A6" activePane="bottomLeft" state="frozen"/>
      <selection pane="bottomLeft" activeCell="K2" sqref="K2"/>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2" width="9.109375" style="11"/>
    <col min="13" max="13" width="1.6640625" style="11" customWidth="1"/>
    <col min="14" max="15" width="9.109375" style="11"/>
    <col min="16" max="16" width="10.88671875" style="11" customWidth="1"/>
    <col min="17" max="17" width="9.88671875" style="11" customWidth="1"/>
    <col min="18" max="18" width="13.44140625" style="11" customWidth="1"/>
    <col min="19" max="19" width="12.6640625" style="11" customWidth="1"/>
    <col min="20" max="25" width="9.109375" style="11"/>
    <col min="26" max="26" width="9.109375" style="33"/>
    <col min="27" max="51" width="9.109375" style="33" customWidth="1"/>
    <col min="52" max="52" width="9.109375" style="35" customWidth="1"/>
    <col min="53" max="62" width="9.109375" style="35"/>
    <col min="63" max="16384" width="9.109375" style="11"/>
  </cols>
  <sheetData>
    <row r="1" spans="2:82" ht="21" customHeight="1" x14ac:dyDescent="0.25">
      <c r="B1" s="30" t="s">
        <v>88</v>
      </c>
      <c r="C1" s="31"/>
      <c r="D1" s="31"/>
      <c r="Y1" s="32"/>
      <c r="AZ1" s="33"/>
      <c r="BA1" s="33"/>
      <c r="BB1" s="33"/>
      <c r="BC1" s="33"/>
      <c r="BD1" s="33"/>
      <c r="BE1" s="33"/>
      <c r="BF1" s="33"/>
      <c r="BG1" s="33"/>
      <c r="BH1" s="33"/>
      <c r="BI1" s="33"/>
      <c r="BJ1" s="33"/>
      <c r="BK1" s="33"/>
      <c r="BL1" s="33"/>
      <c r="BM1" s="33"/>
      <c r="BN1" s="33"/>
    </row>
    <row r="2" spans="2:82" ht="10.5" customHeight="1" x14ac:dyDescent="0.25">
      <c r="Y2" s="34"/>
      <c r="AZ2" s="33"/>
      <c r="BK2" s="35"/>
      <c r="BL2" s="35"/>
      <c r="BM2" s="35"/>
      <c r="BN2" s="35"/>
      <c r="BO2" s="35"/>
      <c r="BP2" s="35"/>
      <c r="BQ2" s="35"/>
      <c r="BR2" s="35"/>
      <c r="BS2" s="35"/>
      <c r="BT2" s="35"/>
      <c r="BU2" s="35"/>
      <c r="BV2" s="35"/>
      <c r="BW2" s="35"/>
      <c r="BX2" s="35"/>
      <c r="BY2" s="35"/>
      <c r="BZ2" s="35"/>
      <c r="CA2" s="35"/>
      <c r="CB2" s="35"/>
      <c r="CC2" s="35"/>
      <c r="CD2" s="35"/>
    </row>
    <row r="3" spans="2:82" ht="8.25" customHeight="1" x14ac:dyDescent="0.25">
      <c r="B3" s="36"/>
      <c r="C3" s="36"/>
      <c r="D3" s="36"/>
      <c r="E3" s="36"/>
      <c r="F3" s="36"/>
      <c r="G3" s="36"/>
      <c r="H3" s="36"/>
      <c r="I3" s="36"/>
      <c r="J3" s="36"/>
      <c r="K3" s="36"/>
      <c r="L3" s="36"/>
      <c r="M3" s="36"/>
      <c r="N3" s="36"/>
      <c r="O3" s="36"/>
      <c r="P3" s="36"/>
      <c r="Q3" s="36"/>
      <c r="R3" s="36"/>
      <c r="S3" s="36"/>
      <c r="T3" s="36"/>
      <c r="U3" s="36"/>
      <c r="V3" s="36"/>
      <c r="W3" s="36"/>
      <c r="X3" s="36"/>
      <c r="AZ3" s="33"/>
      <c r="BK3" s="35"/>
      <c r="BL3" s="35"/>
      <c r="BM3" s="35"/>
      <c r="BN3" s="35"/>
      <c r="BO3" s="35"/>
      <c r="BP3" s="35"/>
      <c r="BQ3" s="35"/>
      <c r="BR3" s="35"/>
      <c r="BS3" s="35"/>
      <c r="BT3" s="35"/>
      <c r="BU3" s="35"/>
      <c r="BV3" s="35"/>
      <c r="BW3" s="35"/>
      <c r="BX3" s="35"/>
      <c r="BY3" s="35"/>
      <c r="BZ3" s="35"/>
      <c r="CA3" s="35"/>
      <c r="CB3" s="35"/>
      <c r="CC3" s="35"/>
      <c r="CD3" s="35"/>
    </row>
    <row r="4" spans="2:82" x14ac:dyDescent="0.25">
      <c r="B4" s="36"/>
      <c r="C4" s="37" t="s">
        <v>12</v>
      </c>
      <c r="D4" s="36"/>
      <c r="E4" s="36"/>
      <c r="F4" s="36"/>
      <c r="G4" s="36"/>
      <c r="H4" s="36"/>
      <c r="I4" s="36"/>
      <c r="J4" s="37"/>
      <c r="K4" s="36"/>
      <c r="L4" s="36"/>
      <c r="M4" s="36"/>
      <c r="N4" s="36"/>
      <c r="O4" s="36"/>
      <c r="P4" s="36"/>
      <c r="Q4" s="36"/>
      <c r="R4" s="36"/>
      <c r="S4" s="36"/>
      <c r="T4" s="36"/>
      <c r="U4" s="36"/>
      <c r="V4" s="36"/>
      <c r="W4" s="36"/>
      <c r="X4" s="36"/>
      <c r="AZ4" s="33"/>
      <c r="BB4" s="35">
        <v>1</v>
      </c>
      <c r="BK4" s="35"/>
      <c r="BL4" s="35"/>
      <c r="BM4" s="35"/>
      <c r="BN4" s="35"/>
      <c r="BO4" s="35"/>
      <c r="BP4" s="35"/>
      <c r="BQ4" s="35"/>
      <c r="BR4" s="35"/>
      <c r="BS4" s="35"/>
      <c r="BT4" s="35"/>
      <c r="BU4" s="35"/>
      <c r="BV4" s="35"/>
      <c r="BW4" s="35"/>
      <c r="BX4" s="35"/>
      <c r="BY4" s="35"/>
      <c r="BZ4" s="35"/>
      <c r="CA4" s="35"/>
      <c r="CB4" s="35"/>
      <c r="CC4" s="35"/>
      <c r="CD4" s="35"/>
    </row>
    <row r="5" spans="2:82" ht="18" customHeight="1" x14ac:dyDescent="0.25">
      <c r="B5" s="36"/>
      <c r="C5" s="36"/>
      <c r="D5" s="36"/>
      <c r="E5" s="36"/>
      <c r="F5" s="36"/>
      <c r="G5" s="36"/>
      <c r="H5" s="36"/>
      <c r="I5" s="36"/>
      <c r="J5" s="36"/>
      <c r="K5" s="36"/>
      <c r="L5" s="36"/>
      <c r="M5" s="36"/>
      <c r="N5" s="36"/>
      <c r="O5" s="36"/>
      <c r="P5" s="36"/>
      <c r="Q5" s="36"/>
      <c r="R5" s="36"/>
      <c r="S5" s="36"/>
      <c r="T5" s="36"/>
      <c r="U5" s="36"/>
      <c r="V5" s="36"/>
      <c r="W5" s="36"/>
      <c r="X5" s="36"/>
      <c r="AZ5" s="33"/>
      <c r="BK5" s="35"/>
      <c r="BL5" s="35"/>
      <c r="BM5" s="35"/>
      <c r="BN5" s="35"/>
      <c r="BO5" s="35"/>
      <c r="BP5" s="35"/>
      <c r="BQ5" s="35"/>
      <c r="BR5" s="35"/>
      <c r="BS5" s="35"/>
      <c r="BT5" s="35"/>
      <c r="BU5" s="35"/>
      <c r="BV5" s="35"/>
      <c r="BW5" s="35"/>
      <c r="BX5" s="35"/>
      <c r="BY5" s="35"/>
      <c r="BZ5" s="35"/>
      <c r="CA5" s="35"/>
      <c r="CB5" s="35"/>
      <c r="CC5" s="35"/>
      <c r="CD5" s="35"/>
    </row>
    <row r="6" spans="2:82" x14ac:dyDescent="0.25">
      <c r="B6" s="36"/>
      <c r="C6" s="36"/>
      <c r="D6" s="36"/>
      <c r="E6" s="36"/>
      <c r="F6" s="36"/>
      <c r="G6" s="36"/>
      <c r="H6" s="36"/>
      <c r="I6" s="36"/>
      <c r="J6" s="36"/>
      <c r="K6" s="36"/>
      <c r="L6" s="36"/>
      <c r="M6" s="36"/>
      <c r="N6" s="36"/>
      <c r="O6" s="36"/>
      <c r="P6" s="36"/>
      <c r="Q6" s="36"/>
      <c r="R6" s="36"/>
      <c r="S6" s="36"/>
      <c r="T6" s="36"/>
      <c r="U6" s="36"/>
      <c r="V6" s="36"/>
      <c r="W6" s="36"/>
      <c r="X6" s="36"/>
      <c r="AZ6" s="33"/>
      <c r="BK6" s="35"/>
      <c r="BL6" s="35"/>
      <c r="BM6" s="35"/>
      <c r="BN6" s="35"/>
      <c r="BO6" s="35"/>
      <c r="BP6" s="35"/>
      <c r="BQ6" s="35"/>
      <c r="BR6" s="35"/>
      <c r="BS6" s="35"/>
      <c r="BT6" s="35"/>
      <c r="BU6" s="35"/>
      <c r="BV6" s="35"/>
      <c r="BW6" s="35"/>
      <c r="BX6" s="35"/>
      <c r="BY6" s="35"/>
      <c r="BZ6" s="35"/>
      <c r="CA6" s="35"/>
      <c r="CB6" s="35"/>
      <c r="CC6" s="35"/>
      <c r="CD6" s="35"/>
    </row>
    <row r="7" spans="2:82" x14ac:dyDescent="0.25">
      <c r="B7" s="36"/>
      <c r="C7" s="36"/>
      <c r="D7" s="36"/>
      <c r="E7" s="36"/>
      <c r="F7" s="36"/>
      <c r="G7" s="36"/>
      <c r="H7" s="36"/>
      <c r="I7" s="36"/>
      <c r="J7" s="36"/>
      <c r="K7" s="36"/>
      <c r="L7" s="36"/>
      <c r="M7" s="36"/>
      <c r="N7" s="36"/>
      <c r="O7" s="36"/>
      <c r="P7" s="36"/>
      <c r="Q7" s="36"/>
      <c r="R7" s="36"/>
      <c r="S7" s="36"/>
      <c r="T7" s="36"/>
      <c r="U7" s="36"/>
      <c r="V7" s="36"/>
      <c r="W7" s="36"/>
      <c r="X7" s="36"/>
      <c r="AZ7" s="33"/>
      <c r="BK7" s="35"/>
      <c r="BL7" s="35"/>
      <c r="BM7" s="35"/>
      <c r="BN7" s="35"/>
      <c r="BO7" s="35"/>
      <c r="BP7" s="35"/>
      <c r="BQ7" s="35"/>
      <c r="BR7" s="35"/>
      <c r="BS7" s="35"/>
      <c r="BT7" s="35"/>
      <c r="BU7" s="35"/>
      <c r="BV7" s="35"/>
      <c r="BW7" s="35"/>
      <c r="BX7" s="35"/>
      <c r="BY7" s="35"/>
      <c r="BZ7" s="35"/>
      <c r="CA7" s="35"/>
      <c r="CB7" s="35"/>
      <c r="CC7" s="35"/>
      <c r="CD7" s="35"/>
    </row>
    <row r="8" spans="2:82" ht="12" customHeight="1" x14ac:dyDescent="0.3">
      <c r="B8" s="36"/>
      <c r="C8" s="38"/>
      <c r="D8" s="36"/>
      <c r="E8" s="36"/>
      <c r="F8" s="36"/>
      <c r="G8" s="36"/>
      <c r="H8" s="36"/>
      <c r="I8" s="36"/>
      <c r="J8" s="36"/>
      <c r="K8" s="36"/>
      <c r="L8" s="36"/>
      <c r="M8" s="36"/>
      <c r="N8" s="38"/>
      <c r="O8" s="36"/>
      <c r="P8" s="36"/>
      <c r="Q8" s="36"/>
      <c r="R8" s="36"/>
      <c r="S8" s="36"/>
      <c r="T8" s="36"/>
      <c r="U8" s="36"/>
      <c r="V8" s="36"/>
      <c r="W8" s="36"/>
      <c r="X8" s="36"/>
      <c r="AZ8" s="33"/>
      <c r="BB8" s="39"/>
      <c r="BK8" s="35"/>
      <c r="BL8" s="35"/>
      <c r="BM8" s="35"/>
      <c r="BN8" s="35"/>
      <c r="BO8" s="35"/>
      <c r="BP8" s="35"/>
      <c r="BQ8" s="35"/>
      <c r="BR8" s="35"/>
      <c r="BS8" s="35"/>
      <c r="BT8" s="35"/>
      <c r="BU8" s="35"/>
      <c r="BV8" s="35"/>
      <c r="BW8" s="35"/>
      <c r="BX8" s="35"/>
      <c r="BY8" s="35"/>
      <c r="BZ8" s="35"/>
      <c r="CA8" s="35"/>
      <c r="CB8" s="35"/>
      <c r="CC8" s="35"/>
      <c r="CD8" s="35"/>
    </row>
    <row r="9" spans="2:82" ht="9.75" customHeight="1" x14ac:dyDescent="0.25">
      <c r="B9" s="36"/>
      <c r="C9" s="36"/>
      <c r="D9" s="36"/>
      <c r="E9" s="36"/>
      <c r="F9" s="36"/>
      <c r="G9" s="36"/>
      <c r="H9" s="36"/>
      <c r="I9" s="36"/>
      <c r="J9" s="36"/>
      <c r="K9" s="36"/>
      <c r="L9" s="36"/>
      <c r="M9" s="36"/>
      <c r="N9" s="36"/>
      <c r="O9" s="36"/>
      <c r="P9" s="36"/>
      <c r="Q9" s="36"/>
      <c r="R9" s="36"/>
      <c r="S9" s="36"/>
      <c r="T9" s="36"/>
      <c r="U9" s="36"/>
      <c r="V9" s="36"/>
      <c r="W9" s="36"/>
      <c r="X9" s="36"/>
      <c r="AZ9" s="33"/>
      <c r="BK9" s="35"/>
      <c r="BL9" s="35"/>
      <c r="BM9" s="35"/>
      <c r="BN9" s="35"/>
      <c r="BO9" s="35"/>
      <c r="BP9" s="35"/>
      <c r="BQ9" s="35"/>
      <c r="BR9" s="35"/>
      <c r="BS9" s="35"/>
      <c r="BT9" s="35"/>
      <c r="BU9" s="35"/>
      <c r="BV9" s="35"/>
      <c r="BW9" s="35"/>
      <c r="BX9" s="35"/>
      <c r="BY9" s="35"/>
      <c r="BZ9" s="35"/>
      <c r="CA9" s="35"/>
      <c r="CB9" s="35"/>
      <c r="CC9" s="35"/>
      <c r="CD9" s="35"/>
    </row>
    <row r="10" spans="2:82" x14ac:dyDescent="0.25">
      <c r="B10" s="36"/>
      <c r="C10" s="40"/>
      <c r="D10" s="36"/>
      <c r="E10" s="36"/>
      <c r="F10" s="36"/>
      <c r="G10" s="36"/>
      <c r="H10" s="36"/>
      <c r="I10" s="36"/>
      <c r="J10" s="36"/>
      <c r="K10" s="36"/>
      <c r="L10" s="36"/>
      <c r="M10" s="36"/>
      <c r="N10" s="36"/>
      <c r="O10" s="36"/>
      <c r="P10" s="36"/>
      <c r="Q10" s="36"/>
      <c r="R10" s="36"/>
      <c r="S10" s="36"/>
      <c r="T10" s="36"/>
      <c r="U10" s="36"/>
      <c r="V10" s="36"/>
      <c r="W10" s="36"/>
      <c r="X10" s="36"/>
      <c r="AZ10" s="33"/>
      <c r="BB10" s="35" t="str">
        <f>VLOOKUP($BB$4, RefCauseofDeath, 3,FALSE)</f>
        <v>Infant mortality</v>
      </c>
      <c r="BK10" s="35"/>
      <c r="BL10" s="35"/>
      <c r="BM10" s="35"/>
      <c r="BN10" s="35"/>
      <c r="BO10" s="35"/>
      <c r="BP10" s="35"/>
      <c r="BQ10" s="35"/>
      <c r="BR10" s="35"/>
      <c r="BS10" s="35"/>
      <c r="BT10" s="35"/>
      <c r="BU10" s="35"/>
      <c r="BV10" s="35"/>
      <c r="BW10" s="35"/>
      <c r="BX10" s="35"/>
      <c r="BY10" s="35"/>
      <c r="BZ10" s="35"/>
      <c r="CA10" s="35"/>
      <c r="CB10" s="35"/>
      <c r="CC10" s="35"/>
      <c r="CD10" s="35"/>
    </row>
    <row r="11" spans="2:82" x14ac:dyDescent="0.25">
      <c r="B11" s="36"/>
      <c r="C11" s="36"/>
      <c r="D11" s="36"/>
      <c r="E11" s="36"/>
      <c r="F11" s="36"/>
      <c r="G11" s="36"/>
      <c r="H11" s="36"/>
      <c r="I11" s="36"/>
      <c r="J11" s="36"/>
      <c r="K11" s="36"/>
      <c r="L11" s="36"/>
      <c r="M11" s="36"/>
      <c r="N11" s="36"/>
      <c r="O11" s="36"/>
      <c r="P11" s="36"/>
      <c r="Q11" s="36"/>
      <c r="R11" s="36"/>
      <c r="S11" s="36"/>
      <c r="T11" s="36"/>
      <c r="U11" s="36"/>
      <c r="V11" s="36"/>
      <c r="W11" s="36"/>
      <c r="X11" s="36"/>
      <c r="AZ11" s="33"/>
      <c r="BK11" s="35"/>
      <c r="BL11" s="35"/>
      <c r="BM11" s="35"/>
      <c r="BN11" s="35"/>
      <c r="BO11" s="35"/>
      <c r="BP11" s="35"/>
      <c r="BQ11" s="35"/>
      <c r="BR11" s="35"/>
      <c r="BS11" s="35"/>
      <c r="BT11" s="35"/>
      <c r="BU11" s="35"/>
      <c r="BV11" s="35"/>
      <c r="BW11" s="35"/>
      <c r="BX11" s="35"/>
      <c r="BY11" s="35"/>
      <c r="BZ11" s="35"/>
      <c r="CA11" s="35"/>
      <c r="CB11" s="35"/>
      <c r="CC11" s="35"/>
      <c r="CD11" s="35"/>
    </row>
    <row r="12" spans="2:82" x14ac:dyDescent="0.25">
      <c r="B12" s="36"/>
      <c r="C12" s="36"/>
      <c r="D12" s="36"/>
      <c r="E12" s="36"/>
      <c r="F12" s="36"/>
      <c r="G12" s="36"/>
      <c r="H12" s="36"/>
      <c r="I12" s="36"/>
      <c r="J12" s="36"/>
      <c r="K12" s="36"/>
      <c r="L12" s="36"/>
      <c r="M12" s="36"/>
      <c r="N12" s="36"/>
      <c r="O12" s="36"/>
      <c r="P12" s="36"/>
      <c r="Q12" s="36"/>
      <c r="R12" s="36"/>
      <c r="S12" s="36"/>
      <c r="T12" s="36"/>
      <c r="U12" s="36"/>
      <c r="V12" s="36"/>
      <c r="W12" s="36"/>
      <c r="X12" s="36"/>
      <c r="AZ12" s="33"/>
      <c r="BB12" s="35" t="s">
        <v>45</v>
      </c>
      <c r="BC12" s="35" t="s">
        <v>42</v>
      </c>
      <c r="BD12" s="35" t="s">
        <v>44</v>
      </c>
      <c r="BK12" s="35"/>
      <c r="BL12" s="35"/>
      <c r="BM12" s="35"/>
      <c r="BN12" s="35"/>
      <c r="BO12" s="35"/>
      <c r="BP12" s="35"/>
      <c r="BQ12" s="35"/>
      <c r="BR12" s="35"/>
      <c r="BS12" s="35"/>
      <c r="BT12" s="35"/>
      <c r="BU12" s="35"/>
      <c r="BV12" s="35"/>
      <c r="BW12" s="35"/>
      <c r="BX12" s="35"/>
      <c r="BY12" s="35"/>
      <c r="BZ12" s="35"/>
      <c r="CA12" s="35"/>
      <c r="CB12" s="35"/>
      <c r="CC12" s="35"/>
      <c r="CD12" s="35"/>
    </row>
    <row r="13" spans="2:82" x14ac:dyDescent="0.25">
      <c r="B13" s="36"/>
      <c r="C13" s="36"/>
      <c r="D13" s="36"/>
      <c r="E13" s="36"/>
      <c r="F13" s="36"/>
      <c r="G13" s="36"/>
      <c r="H13" s="36"/>
      <c r="I13" s="36"/>
      <c r="J13" s="36"/>
      <c r="K13" s="36"/>
      <c r="L13" s="36"/>
      <c r="M13" s="36"/>
      <c r="N13" s="36"/>
      <c r="O13" s="36"/>
      <c r="P13" s="36"/>
      <c r="Q13" s="36"/>
      <c r="R13" s="36"/>
      <c r="S13" s="36"/>
      <c r="T13" s="36"/>
      <c r="U13" s="36"/>
      <c r="V13" s="36"/>
      <c r="W13" s="36"/>
      <c r="X13" s="36"/>
      <c r="AZ13" s="33"/>
      <c r="BK13" s="35"/>
      <c r="BL13" s="35"/>
      <c r="BM13" s="35"/>
      <c r="BN13" s="35"/>
      <c r="BO13" s="35"/>
      <c r="BP13" s="35"/>
      <c r="BQ13" s="35"/>
      <c r="BR13" s="35"/>
      <c r="BS13" s="35"/>
      <c r="BT13" s="35"/>
      <c r="BU13" s="35"/>
      <c r="BV13" s="35"/>
      <c r="BW13" s="35"/>
      <c r="BX13" s="35"/>
      <c r="BY13" s="35"/>
      <c r="BZ13" s="35"/>
      <c r="CA13" s="35"/>
      <c r="CB13" s="35"/>
      <c r="CC13" s="35"/>
      <c r="CD13" s="35"/>
    </row>
    <row r="14" spans="2:82" x14ac:dyDescent="0.25">
      <c r="B14" s="36"/>
      <c r="C14" s="36"/>
      <c r="D14" s="36"/>
      <c r="E14" s="36"/>
      <c r="F14" s="36"/>
      <c r="G14" s="36"/>
      <c r="H14" s="36"/>
      <c r="I14" s="36"/>
      <c r="J14" s="36"/>
      <c r="K14" s="36"/>
      <c r="L14" s="36"/>
      <c r="M14" s="36"/>
      <c r="N14" s="36"/>
      <c r="O14" s="36"/>
      <c r="P14" s="36"/>
      <c r="Q14" s="36"/>
      <c r="R14" s="36"/>
      <c r="S14" s="36"/>
      <c r="T14" s="36"/>
      <c r="U14" s="36"/>
      <c r="V14" s="36"/>
      <c r="W14" s="36"/>
      <c r="X14" s="36"/>
      <c r="AZ14" s="33"/>
      <c r="BB14" s="41" t="s">
        <v>92</v>
      </c>
      <c r="BK14" s="35"/>
      <c r="BL14" s="35"/>
      <c r="BM14" s="35"/>
      <c r="BN14" s="35"/>
      <c r="BO14" s="35"/>
      <c r="BP14" s="35"/>
      <c r="BQ14" s="35"/>
      <c r="BR14" s="35"/>
      <c r="BS14" s="35"/>
      <c r="BT14" s="35"/>
      <c r="BU14" s="35"/>
      <c r="BV14" s="35"/>
      <c r="BW14" s="35"/>
      <c r="BX14" s="35"/>
      <c r="BY14" s="35"/>
      <c r="BZ14" s="35"/>
      <c r="CA14" s="35"/>
      <c r="CB14" s="35"/>
      <c r="CC14" s="35"/>
      <c r="CD14" s="35"/>
    </row>
    <row r="15" spans="2:82" x14ac:dyDescent="0.25">
      <c r="B15" s="36"/>
      <c r="C15" s="36"/>
      <c r="D15" s="36"/>
      <c r="E15" s="36"/>
      <c r="F15" s="36"/>
      <c r="G15" s="36"/>
      <c r="H15" s="36"/>
      <c r="I15" s="36"/>
      <c r="J15" s="36"/>
      <c r="K15" s="36"/>
      <c r="L15" s="36"/>
      <c r="M15" s="36"/>
      <c r="N15" s="36"/>
      <c r="O15" s="36"/>
      <c r="P15" s="36"/>
      <c r="Q15" s="36"/>
      <c r="R15" s="36"/>
      <c r="S15" s="36"/>
      <c r="T15" s="36"/>
      <c r="U15" s="36"/>
      <c r="V15" s="36"/>
      <c r="W15" s="36"/>
      <c r="X15" s="36"/>
      <c r="AZ15" s="33"/>
      <c r="BB15" s="35" t="s">
        <v>31</v>
      </c>
      <c r="BK15" s="35"/>
      <c r="BL15" s="35"/>
      <c r="BM15" s="35"/>
      <c r="BN15" s="35"/>
      <c r="BO15" s="35"/>
      <c r="BP15" s="35"/>
      <c r="BQ15" s="35"/>
      <c r="BR15" s="35"/>
      <c r="BS15" s="35"/>
      <c r="BT15" s="35"/>
      <c r="BU15" s="35"/>
      <c r="BV15" s="35"/>
      <c r="BW15" s="35"/>
      <c r="BX15" s="35"/>
      <c r="BY15" s="35"/>
      <c r="BZ15" s="35"/>
      <c r="CA15" s="35"/>
      <c r="CB15" s="35"/>
      <c r="CC15" s="35"/>
      <c r="CD15" s="35"/>
    </row>
    <row r="16" spans="2:82" x14ac:dyDescent="0.25">
      <c r="B16" s="36"/>
      <c r="C16" s="36"/>
      <c r="D16" s="36"/>
      <c r="E16" s="36"/>
      <c r="F16" s="36"/>
      <c r="G16" s="36"/>
      <c r="H16" s="36"/>
      <c r="I16" s="36"/>
      <c r="J16" s="36"/>
      <c r="K16" s="36"/>
      <c r="L16" s="36"/>
      <c r="M16" s="36"/>
      <c r="N16" s="36"/>
      <c r="O16" s="36"/>
      <c r="P16" s="36"/>
      <c r="Q16" s="36"/>
      <c r="R16" s="36"/>
      <c r="S16" s="36"/>
      <c r="T16" s="36"/>
      <c r="U16" s="36"/>
      <c r="V16" s="36"/>
      <c r="W16" s="36"/>
      <c r="X16" s="36"/>
      <c r="AZ16" s="33"/>
      <c r="BB16" s="42"/>
      <c r="BK16" s="35"/>
      <c r="BL16" s="35"/>
      <c r="BM16" s="35"/>
      <c r="BN16" s="35"/>
      <c r="BO16" s="35"/>
      <c r="BP16" s="35"/>
      <c r="BQ16" s="35"/>
      <c r="BR16" s="35"/>
      <c r="BS16" s="35"/>
      <c r="BT16" s="35"/>
      <c r="BU16" s="35"/>
      <c r="BV16" s="35"/>
      <c r="BW16" s="35"/>
      <c r="BX16" s="35"/>
      <c r="BY16" s="35"/>
      <c r="BZ16" s="35"/>
      <c r="CA16" s="35"/>
      <c r="CB16" s="35"/>
      <c r="CC16" s="35"/>
      <c r="CD16" s="35"/>
    </row>
    <row r="17" spans="2:82" x14ac:dyDescent="0.25">
      <c r="B17" s="36"/>
      <c r="C17" s="36"/>
      <c r="D17" s="36"/>
      <c r="E17" s="36"/>
      <c r="F17" s="36"/>
      <c r="G17" s="36"/>
      <c r="H17" s="36"/>
      <c r="I17" s="36"/>
      <c r="J17" s="36"/>
      <c r="K17" s="36"/>
      <c r="L17" s="36"/>
      <c r="M17" s="36"/>
      <c r="N17" s="36"/>
      <c r="O17" s="36"/>
      <c r="P17" s="36"/>
      <c r="Q17" s="36"/>
      <c r="R17" s="36"/>
      <c r="S17" s="36"/>
      <c r="T17" s="36"/>
      <c r="U17" s="36"/>
      <c r="V17" s="36"/>
      <c r="W17" s="36"/>
      <c r="X17" s="36"/>
      <c r="AZ17" s="33"/>
      <c r="BB17" s="43"/>
      <c r="BK17" s="35"/>
      <c r="BL17" s="35"/>
      <c r="BM17" s="35"/>
      <c r="BN17" s="35"/>
      <c r="BO17" s="35"/>
      <c r="BP17" s="35"/>
      <c r="BQ17" s="35"/>
      <c r="BR17" s="35"/>
      <c r="BS17" s="35"/>
      <c r="BT17" s="35"/>
      <c r="BU17" s="35"/>
      <c r="BV17" s="35"/>
      <c r="BW17" s="35"/>
      <c r="BX17" s="35"/>
      <c r="BY17" s="35"/>
      <c r="BZ17" s="35"/>
      <c r="CA17" s="35"/>
      <c r="CB17" s="35"/>
      <c r="CC17" s="35"/>
      <c r="CD17" s="35"/>
    </row>
    <row r="18" spans="2:82" x14ac:dyDescent="0.25">
      <c r="B18" s="36"/>
      <c r="C18" s="36"/>
      <c r="D18" s="36"/>
      <c r="E18" s="36"/>
      <c r="F18" s="36"/>
      <c r="G18" s="36"/>
      <c r="H18" s="36"/>
      <c r="I18" s="36"/>
      <c r="J18" s="36"/>
      <c r="K18" s="36"/>
      <c r="L18" s="36"/>
      <c r="M18" s="36"/>
      <c r="N18" s="36"/>
      <c r="O18" s="36"/>
      <c r="P18" s="36"/>
      <c r="Q18" s="36"/>
      <c r="R18" s="36"/>
      <c r="S18" s="36"/>
      <c r="T18" s="36"/>
      <c r="U18" s="36"/>
      <c r="V18" s="36"/>
      <c r="W18" s="36"/>
      <c r="X18" s="36"/>
      <c r="AZ18" s="33"/>
      <c r="BK18" s="35"/>
      <c r="BL18" s="35"/>
      <c r="BM18" s="35"/>
      <c r="BN18" s="35"/>
      <c r="BO18" s="35"/>
      <c r="BP18" s="35"/>
      <c r="BQ18" s="35"/>
      <c r="BR18" s="35"/>
      <c r="BS18" s="35"/>
      <c r="BT18" s="35"/>
      <c r="BU18" s="35"/>
      <c r="BV18" s="35"/>
      <c r="BW18" s="35"/>
      <c r="BX18" s="35"/>
      <c r="BY18" s="35"/>
      <c r="BZ18" s="35"/>
      <c r="CA18" s="35"/>
      <c r="CB18" s="35"/>
      <c r="CC18" s="35"/>
      <c r="CD18" s="35"/>
    </row>
    <row r="19" spans="2:82" x14ac:dyDescent="0.25">
      <c r="B19" s="36"/>
      <c r="C19" s="36"/>
      <c r="D19" s="36"/>
      <c r="E19" s="36"/>
      <c r="F19" s="36"/>
      <c r="G19" s="36"/>
      <c r="H19" s="36"/>
      <c r="I19" s="36"/>
      <c r="J19" s="36"/>
      <c r="K19" s="36"/>
      <c r="L19" s="36"/>
      <c r="M19" s="36"/>
      <c r="N19" s="36"/>
      <c r="O19" s="36"/>
      <c r="P19" s="36"/>
      <c r="Q19" s="36"/>
      <c r="R19" s="36"/>
      <c r="S19" s="36"/>
      <c r="T19" s="36"/>
      <c r="U19" s="36"/>
      <c r="V19" s="36"/>
      <c r="W19" s="36"/>
      <c r="X19" s="36"/>
      <c r="AZ19" s="33"/>
      <c r="BB19" s="35" t="str">
        <f>IF(C33="Intentional self-harm", "(includes suicide)", "")</f>
        <v/>
      </c>
      <c r="BK19" s="35"/>
      <c r="BL19" s="35"/>
      <c r="BM19" s="35"/>
      <c r="BN19" s="35"/>
      <c r="BO19" s="35"/>
      <c r="BP19" s="35"/>
      <c r="BQ19" s="35"/>
      <c r="BR19" s="35"/>
      <c r="BS19" s="35"/>
      <c r="BT19" s="35"/>
      <c r="BU19" s="35"/>
      <c r="BV19" s="35"/>
      <c r="BW19" s="35"/>
      <c r="BX19" s="35"/>
      <c r="BY19" s="35"/>
      <c r="BZ19" s="35"/>
      <c r="CA19" s="35"/>
      <c r="CB19" s="35"/>
      <c r="CC19" s="35"/>
      <c r="CD19" s="35"/>
    </row>
    <row r="20" spans="2:82" x14ac:dyDescent="0.25">
      <c r="B20" s="36"/>
      <c r="C20" s="36"/>
      <c r="D20" s="36"/>
      <c r="E20" s="36"/>
      <c r="F20" s="36"/>
      <c r="G20" s="36"/>
      <c r="H20" s="36"/>
      <c r="I20" s="36"/>
      <c r="J20" s="36"/>
      <c r="K20" s="36"/>
      <c r="L20" s="36"/>
      <c r="M20" s="36"/>
      <c r="N20" s="36"/>
      <c r="O20" s="36"/>
      <c r="P20" s="36"/>
      <c r="Q20" s="36"/>
      <c r="R20" s="36"/>
      <c r="S20" s="36"/>
      <c r="T20" s="36"/>
      <c r="U20" s="36"/>
      <c r="V20" s="36"/>
      <c r="W20" s="36"/>
      <c r="X20" s="36"/>
      <c r="AZ20" s="33"/>
      <c r="BK20" s="35"/>
      <c r="BL20" s="35"/>
      <c r="BM20" s="35"/>
      <c r="BN20" s="35"/>
      <c r="BO20" s="35"/>
      <c r="BP20" s="35"/>
      <c r="BQ20" s="35"/>
      <c r="BR20" s="35"/>
      <c r="BS20" s="35"/>
      <c r="BT20" s="35"/>
      <c r="BU20" s="35"/>
      <c r="BV20" s="35"/>
      <c r="BW20" s="35"/>
      <c r="BX20" s="35"/>
      <c r="BY20" s="35"/>
      <c r="BZ20" s="35"/>
      <c r="CA20" s="35"/>
      <c r="CB20" s="35"/>
      <c r="CC20" s="35"/>
      <c r="CD20" s="35"/>
    </row>
    <row r="21" spans="2:82" x14ac:dyDescent="0.25">
      <c r="B21" s="36"/>
      <c r="C21" s="36"/>
      <c r="D21" s="36"/>
      <c r="E21" s="36"/>
      <c r="F21" s="36"/>
      <c r="G21" s="36"/>
      <c r="H21" s="36"/>
      <c r="I21" s="36"/>
      <c r="J21" s="36"/>
      <c r="K21" s="36"/>
      <c r="L21" s="36"/>
      <c r="M21" s="36"/>
      <c r="N21" s="36"/>
      <c r="O21" s="36"/>
      <c r="P21" s="36"/>
      <c r="Q21" s="36"/>
      <c r="R21" s="36"/>
      <c r="S21" s="36"/>
      <c r="T21" s="36"/>
      <c r="U21" s="36"/>
      <c r="V21" s="36"/>
      <c r="W21" s="36"/>
      <c r="X21" s="36"/>
      <c r="AZ21" s="33"/>
      <c r="BK21" s="35"/>
      <c r="BL21" s="35"/>
      <c r="BM21" s="35"/>
      <c r="BN21" s="35"/>
      <c r="BO21" s="35"/>
      <c r="BP21" s="35"/>
      <c r="BQ21" s="35"/>
      <c r="BR21" s="35"/>
      <c r="BS21" s="35"/>
      <c r="BT21" s="35"/>
      <c r="BU21" s="35"/>
      <c r="BV21" s="35"/>
      <c r="BW21" s="35"/>
      <c r="BX21" s="35"/>
      <c r="BY21" s="35"/>
      <c r="BZ21" s="35"/>
      <c r="CA21" s="35"/>
      <c r="CB21" s="35"/>
      <c r="CC21" s="35"/>
      <c r="CD21" s="35"/>
    </row>
    <row r="22" spans="2:82" x14ac:dyDescent="0.25">
      <c r="B22" s="36"/>
      <c r="C22" s="36"/>
      <c r="D22" s="36"/>
      <c r="E22" s="36"/>
      <c r="F22" s="36"/>
      <c r="G22" s="36"/>
      <c r="H22" s="36"/>
      <c r="I22" s="36"/>
      <c r="J22" s="36"/>
      <c r="K22" s="36"/>
      <c r="L22" s="36"/>
      <c r="M22" s="36"/>
      <c r="N22" s="36"/>
      <c r="O22" s="36"/>
      <c r="P22" s="36"/>
      <c r="Q22" s="36"/>
      <c r="R22" s="36"/>
      <c r="S22" s="36"/>
      <c r="T22" s="36"/>
      <c r="U22" s="36"/>
      <c r="V22" s="36"/>
      <c r="W22" s="36"/>
      <c r="X22" s="36"/>
      <c r="AZ22" s="33"/>
      <c r="BK22" s="35"/>
      <c r="BL22" s="35"/>
      <c r="BM22" s="35"/>
      <c r="BN22" s="35"/>
      <c r="BO22" s="35"/>
      <c r="BP22" s="35"/>
      <c r="BQ22" s="35"/>
      <c r="BR22" s="35"/>
      <c r="BS22" s="35"/>
      <c r="BT22" s="35"/>
      <c r="BU22" s="35"/>
      <c r="BV22" s="35"/>
      <c r="BW22" s="35"/>
      <c r="BX22" s="35"/>
      <c r="BY22" s="35"/>
      <c r="BZ22" s="35"/>
      <c r="CA22" s="35"/>
      <c r="CB22" s="35"/>
      <c r="CC22" s="35"/>
      <c r="CD22" s="35"/>
    </row>
    <row r="23" spans="2:82" x14ac:dyDescent="0.25">
      <c r="B23" s="36"/>
      <c r="C23" s="36"/>
      <c r="D23" s="36"/>
      <c r="E23" s="36"/>
      <c r="F23" s="36"/>
      <c r="G23" s="36"/>
      <c r="H23" s="36"/>
      <c r="I23" s="36"/>
      <c r="J23" s="36"/>
      <c r="K23" s="36"/>
      <c r="L23" s="36"/>
      <c r="M23" s="36"/>
      <c r="N23" s="36"/>
      <c r="O23" s="36"/>
      <c r="P23" s="36"/>
      <c r="Q23" s="36"/>
      <c r="R23" s="36"/>
      <c r="S23" s="36"/>
      <c r="T23" s="36"/>
      <c r="U23" s="36"/>
      <c r="V23" s="36"/>
      <c r="W23" s="36"/>
      <c r="X23" s="36"/>
      <c r="AZ23" s="33"/>
      <c r="BK23" s="35"/>
      <c r="BL23" s="35"/>
      <c r="BM23" s="35"/>
      <c r="BN23" s="35"/>
      <c r="BO23" s="35"/>
      <c r="BP23" s="35"/>
      <c r="BQ23" s="35"/>
      <c r="BR23" s="35"/>
      <c r="BS23" s="35"/>
      <c r="BT23" s="35"/>
      <c r="BU23" s="35"/>
      <c r="BV23" s="35"/>
      <c r="BW23" s="35"/>
      <c r="BX23" s="35"/>
      <c r="BY23" s="35"/>
      <c r="BZ23" s="35"/>
      <c r="CA23" s="35"/>
      <c r="CB23" s="35"/>
      <c r="CC23" s="35"/>
      <c r="CD23" s="35"/>
    </row>
    <row r="24" spans="2:82" ht="4.5" customHeight="1" x14ac:dyDescent="0.25">
      <c r="B24" s="36"/>
      <c r="C24" s="36"/>
      <c r="D24" s="36"/>
      <c r="E24" s="36"/>
      <c r="F24" s="36"/>
      <c r="G24" s="36"/>
      <c r="H24" s="36"/>
      <c r="I24" s="36"/>
      <c r="J24" s="36"/>
      <c r="K24" s="36"/>
      <c r="L24" s="36"/>
      <c r="M24" s="36"/>
      <c r="N24" s="36"/>
      <c r="O24" s="36"/>
      <c r="P24" s="36"/>
      <c r="Q24" s="36"/>
      <c r="R24" s="36"/>
      <c r="S24" s="36"/>
      <c r="T24" s="36"/>
      <c r="U24" s="36"/>
      <c r="V24" s="36"/>
      <c r="W24" s="36"/>
      <c r="X24" s="36"/>
      <c r="AZ24" s="33"/>
      <c r="BK24" s="35"/>
      <c r="BL24" s="35"/>
      <c r="BM24" s="35"/>
      <c r="BN24" s="35"/>
      <c r="BO24" s="35"/>
      <c r="BP24" s="35"/>
      <c r="BQ24" s="35"/>
      <c r="BR24" s="35"/>
      <c r="BS24" s="35"/>
      <c r="BT24" s="35"/>
      <c r="BU24" s="35"/>
      <c r="BV24" s="35"/>
      <c r="BW24" s="35"/>
      <c r="BX24" s="35"/>
      <c r="BY24" s="35"/>
      <c r="BZ24" s="35"/>
      <c r="CA24" s="35"/>
      <c r="CB24" s="35"/>
      <c r="CC24" s="35"/>
      <c r="CD24" s="35"/>
    </row>
    <row r="25" spans="2:82" x14ac:dyDescent="0.25">
      <c r="B25" s="36"/>
      <c r="C25" s="36"/>
      <c r="D25" s="36"/>
      <c r="E25" s="36"/>
      <c r="F25" s="36"/>
      <c r="G25" s="36"/>
      <c r="H25" s="36"/>
      <c r="I25" s="36"/>
      <c r="J25" s="36"/>
      <c r="K25" s="36"/>
      <c r="L25" s="36"/>
      <c r="M25" s="36"/>
      <c r="N25" s="36"/>
      <c r="O25" s="36"/>
      <c r="P25" s="36"/>
      <c r="Q25" s="36"/>
      <c r="R25" s="36"/>
      <c r="S25" s="36"/>
      <c r="T25" s="36"/>
      <c r="U25" s="36"/>
      <c r="V25" s="36"/>
      <c r="W25" s="36"/>
      <c r="X25" s="36"/>
      <c r="AZ25" s="33"/>
      <c r="BK25" s="35"/>
      <c r="BL25" s="35"/>
      <c r="BM25" s="35"/>
      <c r="BN25" s="35"/>
      <c r="BO25" s="35"/>
      <c r="BP25" s="35"/>
      <c r="BQ25" s="35"/>
      <c r="BR25" s="35"/>
      <c r="BS25" s="35"/>
      <c r="BT25" s="35"/>
      <c r="BU25" s="35"/>
      <c r="BV25" s="35"/>
      <c r="BW25" s="35"/>
      <c r="BX25" s="35"/>
      <c r="BY25" s="35"/>
      <c r="BZ25" s="35"/>
      <c r="CA25" s="35"/>
      <c r="CB25" s="35"/>
      <c r="CC25" s="35"/>
      <c r="CD25" s="35"/>
    </row>
    <row r="26" spans="2:82" x14ac:dyDescent="0.25">
      <c r="B26" s="36"/>
      <c r="C26" s="36"/>
      <c r="D26" s="36"/>
      <c r="E26" s="36"/>
      <c r="F26" s="36"/>
      <c r="G26" s="36"/>
      <c r="H26" s="36"/>
      <c r="I26" s="36"/>
      <c r="J26" s="36"/>
      <c r="K26" s="36"/>
      <c r="L26" s="36"/>
      <c r="M26" s="36"/>
      <c r="N26" s="36"/>
      <c r="O26" s="36"/>
      <c r="P26" s="36"/>
      <c r="Q26" s="36"/>
      <c r="R26" s="36"/>
      <c r="S26" s="36"/>
      <c r="T26" s="36"/>
      <c r="U26" s="36"/>
      <c r="V26" s="36"/>
      <c r="W26" s="36"/>
      <c r="X26" s="36"/>
      <c r="AZ26" s="33"/>
      <c r="BK26" s="35"/>
      <c r="BL26" s="35"/>
      <c r="BM26" s="35"/>
      <c r="BN26" s="35"/>
      <c r="BO26" s="35"/>
      <c r="BP26" s="35"/>
      <c r="BQ26" s="35"/>
      <c r="BR26" s="35"/>
      <c r="BS26" s="35"/>
      <c r="BT26" s="35"/>
      <c r="BU26" s="35"/>
      <c r="BV26" s="35"/>
      <c r="BW26" s="35"/>
      <c r="BX26" s="35"/>
      <c r="BY26" s="35"/>
      <c r="BZ26" s="35"/>
      <c r="CA26" s="35"/>
      <c r="CB26" s="35"/>
      <c r="CC26" s="35"/>
      <c r="CD26" s="35"/>
    </row>
    <row r="27" spans="2:82" ht="9"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AZ27" s="33"/>
      <c r="BK27" s="35"/>
      <c r="BL27" s="35"/>
      <c r="BM27" s="35"/>
      <c r="BN27" s="35"/>
      <c r="BO27" s="35"/>
      <c r="BP27" s="35"/>
      <c r="BQ27" s="35"/>
      <c r="BR27" s="35"/>
      <c r="BS27" s="35"/>
      <c r="BT27" s="35"/>
      <c r="BU27" s="35"/>
      <c r="BV27" s="35"/>
      <c r="BW27" s="35"/>
      <c r="BX27" s="35"/>
      <c r="BY27" s="35"/>
      <c r="BZ27" s="35"/>
      <c r="CA27" s="35"/>
      <c r="CB27" s="35"/>
      <c r="CC27" s="35"/>
      <c r="CD27" s="35"/>
    </row>
    <row r="28" spans="2:82" ht="3.75" customHeight="1" x14ac:dyDescent="0.25">
      <c r="B28" s="36"/>
      <c r="C28" s="36"/>
      <c r="D28" s="36"/>
      <c r="E28" s="36"/>
      <c r="F28" s="36"/>
      <c r="G28" s="36"/>
      <c r="H28" s="36"/>
      <c r="I28" s="36"/>
      <c r="J28" s="36"/>
      <c r="K28" s="36"/>
      <c r="L28" s="36"/>
      <c r="M28" s="36"/>
      <c r="N28" s="36"/>
      <c r="O28" s="36"/>
      <c r="P28" s="36"/>
      <c r="Q28" s="36"/>
      <c r="R28" s="36"/>
      <c r="S28" s="36"/>
      <c r="T28" s="36"/>
      <c r="U28" s="36"/>
      <c r="V28" s="36"/>
      <c r="W28" s="36"/>
      <c r="X28" s="36"/>
      <c r="AZ28" s="33"/>
      <c r="BK28" s="35"/>
      <c r="BL28" s="35"/>
      <c r="BM28" s="35"/>
      <c r="BN28" s="35"/>
      <c r="BO28" s="35"/>
      <c r="BP28" s="35"/>
      <c r="BQ28" s="35"/>
      <c r="BR28" s="35"/>
      <c r="BS28" s="35"/>
      <c r="BT28" s="35"/>
      <c r="BU28" s="35"/>
      <c r="BV28" s="35"/>
      <c r="BW28" s="35"/>
      <c r="BX28" s="35"/>
      <c r="BY28" s="35"/>
      <c r="BZ28" s="35"/>
      <c r="CA28" s="35"/>
      <c r="CB28" s="35"/>
      <c r="CC28" s="35"/>
      <c r="CD28" s="35"/>
    </row>
    <row r="29" spans="2:82" x14ac:dyDescent="0.25">
      <c r="B29" s="44"/>
      <c r="C29" s="44"/>
      <c r="D29" s="44"/>
      <c r="E29" s="44"/>
      <c r="F29" s="44"/>
      <c r="G29" s="44"/>
      <c r="H29" s="44"/>
      <c r="I29" s="36"/>
      <c r="J29" s="36"/>
      <c r="K29" s="36"/>
      <c r="L29" s="36"/>
      <c r="M29" s="36"/>
      <c r="N29" s="36"/>
      <c r="O29" s="36"/>
      <c r="P29" s="36"/>
      <c r="Q29" s="36"/>
      <c r="R29" s="36"/>
      <c r="S29" s="36"/>
      <c r="T29" s="36"/>
      <c r="U29" s="36"/>
      <c r="V29" s="36"/>
      <c r="W29" s="36"/>
      <c r="X29" s="36"/>
      <c r="AZ29" s="33"/>
      <c r="BB29" s="35" t="str">
        <f>VLOOKUP(BB4, RefCauseofDeath, 3, FALSE)</f>
        <v>Infant mortality</v>
      </c>
      <c r="BK29" s="35"/>
      <c r="BL29" s="35"/>
      <c r="BM29" s="35"/>
      <c r="BN29" s="35"/>
      <c r="BO29" s="35"/>
      <c r="BP29" s="35"/>
      <c r="BQ29" s="35"/>
      <c r="BR29" s="35"/>
      <c r="BS29" s="35"/>
      <c r="BT29" s="35"/>
      <c r="BU29" s="35"/>
      <c r="BV29" s="35"/>
      <c r="BW29" s="35"/>
      <c r="BX29" s="35"/>
      <c r="BY29" s="35"/>
      <c r="BZ29" s="35"/>
      <c r="CA29" s="35"/>
      <c r="CB29" s="35"/>
      <c r="CC29" s="35"/>
      <c r="CD29" s="35"/>
    </row>
    <row r="30" spans="2:82" ht="11.25" customHeight="1" x14ac:dyDescent="0.25">
      <c r="B30" s="44"/>
      <c r="C30" s="44"/>
      <c r="D30" s="44"/>
      <c r="E30" s="44"/>
      <c r="F30" s="44"/>
      <c r="G30" s="44"/>
      <c r="H30" s="44"/>
      <c r="I30" s="36"/>
      <c r="J30" s="36"/>
      <c r="K30" s="36"/>
      <c r="L30" s="36"/>
      <c r="M30" s="36"/>
      <c r="N30" s="36"/>
      <c r="O30" s="36"/>
      <c r="P30" s="36"/>
      <c r="Q30" s="36"/>
      <c r="R30" s="36"/>
      <c r="S30" s="36"/>
      <c r="T30" s="36"/>
      <c r="U30" s="36"/>
      <c r="V30" s="36"/>
      <c r="W30" s="36"/>
      <c r="X30" s="36"/>
      <c r="AZ30" s="33"/>
      <c r="BK30" s="35"/>
      <c r="BL30" s="35"/>
      <c r="BM30" s="35"/>
      <c r="BN30" s="35"/>
      <c r="BO30" s="35"/>
      <c r="BP30" s="35"/>
      <c r="BQ30" s="35"/>
      <c r="BR30" s="35"/>
      <c r="BS30" s="35"/>
      <c r="BT30" s="35"/>
      <c r="BU30" s="35"/>
      <c r="BV30" s="35"/>
      <c r="BW30" s="35"/>
      <c r="BX30" s="35"/>
      <c r="BY30" s="35"/>
      <c r="BZ30" s="35"/>
      <c r="CA30" s="35"/>
      <c r="CB30" s="35"/>
      <c r="CC30" s="35"/>
      <c r="CD30" s="35"/>
    </row>
    <row r="31" spans="2:82" s="45" customFormat="1" x14ac:dyDescent="0.25">
      <c r="B31" s="44"/>
      <c r="C31" s="44"/>
      <c r="D31" s="44"/>
      <c r="E31" s="44"/>
      <c r="F31" s="44"/>
      <c r="G31" s="44"/>
      <c r="H31" s="44"/>
      <c r="I31" s="37"/>
      <c r="J31" s="37"/>
      <c r="K31" s="37"/>
      <c r="L31" s="37"/>
      <c r="M31" s="37"/>
      <c r="N31" s="37"/>
      <c r="O31" s="37"/>
      <c r="P31" s="37"/>
      <c r="Q31" s="37"/>
      <c r="R31" s="37"/>
      <c r="S31" s="37"/>
      <c r="T31" s="37"/>
      <c r="U31" s="37"/>
      <c r="V31" s="37"/>
      <c r="W31" s="37"/>
      <c r="X31" s="37"/>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1"/>
      <c r="BB31" s="41" t="s">
        <v>92</v>
      </c>
      <c r="BC31" s="41"/>
      <c r="BD31" s="41"/>
      <c r="BE31" s="41"/>
      <c r="BF31" s="41"/>
      <c r="BG31" s="41"/>
      <c r="BH31" s="41"/>
      <c r="BI31" s="41"/>
      <c r="BJ31" s="41"/>
      <c r="BK31" s="41"/>
      <c r="BL31" s="41"/>
      <c r="BM31" s="41"/>
      <c r="BN31" s="41"/>
      <c r="BO31" s="41" t="s">
        <v>91</v>
      </c>
      <c r="BP31" s="41"/>
      <c r="BQ31" s="41"/>
      <c r="BR31" s="41"/>
      <c r="BS31" s="41"/>
      <c r="BT31" s="41"/>
      <c r="BU31" s="41"/>
      <c r="BV31" s="41"/>
      <c r="BW31" s="41"/>
      <c r="BX31" s="41"/>
      <c r="BY31" s="41"/>
      <c r="BZ31" s="41"/>
      <c r="CA31" s="41"/>
      <c r="CB31" s="41"/>
      <c r="CC31" s="41"/>
      <c r="CD31" s="41"/>
    </row>
    <row r="32" spans="2:82" ht="7.5" customHeight="1" x14ac:dyDescent="0.25">
      <c r="B32" s="44"/>
      <c r="C32" s="44"/>
      <c r="D32" s="44"/>
      <c r="E32" s="44"/>
      <c r="F32" s="44"/>
      <c r="G32" s="44"/>
      <c r="H32" s="44"/>
      <c r="I32" s="36"/>
      <c r="J32" s="36"/>
      <c r="K32" s="36"/>
      <c r="L32" s="36"/>
      <c r="M32" s="36"/>
      <c r="N32" s="36"/>
      <c r="O32" s="36"/>
      <c r="P32" s="36"/>
      <c r="Q32" s="36"/>
      <c r="R32" s="36"/>
      <c r="S32" s="36"/>
      <c r="T32" s="36"/>
      <c r="U32" s="36"/>
      <c r="V32" s="36"/>
      <c r="W32" s="36"/>
      <c r="X32" s="36"/>
      <c r="AZ32" s="33"/>
      <c r="BK32" s="35"/>
      <c r="BL32" s="35"/>
      <c r="BM32" s="35"/>
      <c r="BN32" s="35"/>
      <c r="BO32" s="35"/>
      <c r="BP32" s="35"/>
      <c r="BQ32" s="35"/>
      <c r="BR32" s="35"/>
      <c r="BS32" s="35"/>
      <c r="BT32" s="35"/>
      <c r="BU32" s="35"/>
      <c r="BV32" s="35"/>
      <c r="BW32" s="35"/>
      <c r="BX32" s="35"/>
      <c r="BY32" s="35"/>
      <c r="BZ32" s="35"/>
      <c r="CA32" s="35"/>
      <c r="CB32" s="35"/>
      <c r="CC32" s="35"/>
      <c r="CD32" s="35"/>
    </row>
    <row r="33" spans="2:82" s="48" customFormat="1" ht="26.25" customHeight="1" x14ac:dyDescent="0.3">
      <c r="B33" s="44"/>
      <c r="C33" s="38" t="str">
        <f>VLOOKUP(BB4, RefCauseofDeath, 3, FALSE)</f>
        <v>Infant mortality</v>
      </c>
      <c r="D33" s="36"/>
      <c r="E33" s="36"/>
      <c r="F33" s="36"/>
      <c r="G33" s="36"/>
      <c r="H33" s="36"/>
      <c r="I33" s="44"/>
      <c r="J33" s="44"/>
      <c r="K33" s="44"/>
      <c r="L33" s="44"/>
      <c r="M33" s="44"/>
      <c r="N33" s="47"/>
      <c r="O33" s="38" t="str">
        <f>VLOOKUP(BB4, RefCauseofDeath,3,FALSE)</f>
        <v>Infant mortality</v>
      </c>
      <c r="P33" s="36"/>
      <c r="Q33" s="36"/>
      <c r="R33" s="36"/>
      <c r="S33" s="36"/>
      <c r="T33" s="36"/>
      <c r="U33" s="44"/>
      <c r="V33" s="44"/>
      <c r="W33" s="44"/>
      <c r="X33" s="44"/>
      <c r="Z33" s="49"/>
      <c r="AA33" s="49"/>
      <c r="AB33" s="49"/>
      <c r="AC33" s="49"/>
      <c r="AD33" s="49"/>
      <c r="AE33" s="49"/>
      <c r="AF33" s="49"/>
      <c r="AG33" s="49"/>
      <c r="AH33" s="49"/>
      <c r="AI33" s="49"/>
      <c r="AJ33" s="49"/>
      <c r="AK33" s="49"/>
      <c r="AL33" s="49"/>
      <c r="AM33" s="49"/>
      <c r="AN33" s="49"/>
      <c r="AO33" s="49"/>
      <c r="AP33" s="49"/>
      <c r="AQ33" s="49"/>
      <c r="AR33" s="49"/>
      <c r="AS33" s="50"/>
      <c r="AT33" s="51"/>
      <c r="AU33" s="51"/>
      <c r="AV33" s="51"/>
      <c r="AW33" s="51"/>
      <c r="AX33" s="51"/>
      <c r="AY33" s="52"/>
      <c r="AZ33" s="52"/>
      <c r="BA33" s="53"/>
      <c r="BB33" s="53"/>
      <c r="BC33" s="53" t="s">
        <v>6</v>
      </c>
      <c r="BD33" s="53" t="s">
        <v>9</v>
      </c>
      <c r="BE33" s="53" t="s">
        <v>10</v>
      </c>
      <c r="BF33" s="53" t="s">
        <v>11</v>
      </c>
      <c r="BG33" s="53"/>
      <c r="BH33" s="53" t="s">
        <v>9</v>
      </c>
      <c r="BI33" s="53" t="s">
        <v>9</v>
      </c>
      <c r="BJ33" s="53"/>
      <c r="BK33" s="53" t="s">
        <v>10</v>
      </c>
      <c r="BL33" s="53" t="s">
        <v>10</v>
      </c>
      <c r="BM33" s="53"/>
      <c r="BN33" s="53"/>
      <c r="BO33" s="53"/>
      <c r="BP33" s="53" t="s">
        <v>6</v>
      </c>
      <c r="BQ33" s="53" t="s">
        <v>33</v>
      </c>
      <c r="BR33" s="53"/>
      <c r="BS33" s="53" t="s">
        <v>11</v>
      </c>
      <c r="BT33" s="53"/>
      <c r="BU33" s="53"/>
      <c r="BV33" s="53"/>
      <c r="BW33" s="53"/>
      <c r="BX33" s="35" t="s">
        <v>34</v>
      </c>
      <c r="BY33" s="53"/>
      <c r="BZ33" s="53"/>
      <c r="CA33" s="53"/>
      <c r="CB33" s="53"/>
      <c r="CC33" s="53"/>
      <c r="CD33" s="53"/>
    </row>
    <row r="34" spans="2:82" ht="12" customHeight="1" x14ac:dyDescent="0.25">
      <c r="B34" s="36"/>
      <c r="C34" s="36"/>
      <c r="D34" s="36"/>
      <c r="E34" s="36"/>
      <c r="F34" s="36"/>
      <c r="G34" s="36"/>
      <c r="H34" s="36"/>
      <c r="I34" s="36"/>
      <c r="J34" s="36"/>
      <c r="K34" s="36"/>
      <c r="L34" s="36"/>
      <c r="M34" s="36"/>
      <c r="N34" s="54"/>
      <c r="O34" s="36" t="str">
        <f>BB19</f>
        <v/>
      </c>
      <c r="P34" s="36"/>
      <c r="Q34" s="36"/>
      <c r="R34" s="36"/>
      <c r="S34" s="36"/>
      <c r="T34" s="36"/>
      <c r="U34" s="36"/>
      <c r="V34" s="36"/>
      <c r="W34" s="36"/>
      <c r="X34" s="36"/>
      <c r="AS34" s="51"/>
      <c r="AT34" s="51"/>
      <c r="AU34" s="51"/>
      <c r="AV34" s="51"/>
      <c r="AW34" s="51"/>
      <c r="AX34" s="51"/>
      <c r="AY34" s="51"/>
      <c r="AZ34" s="51"/>
      <c r="BH34" s="35" t="s">
        <v>22</v>
      </c>
      <c r="BI34" s="35" t="s">
        <v>21</v>
      </c>
      <c r="BK34" s="35" t="s">
        <v>22</v>
      </c>
      <c r="BL34" s="35" t="s">
        <v>21</v>
      </c>
      <c r="BM34" s="35"/>
      <c r="BN34" s="35"/>
      <c r="BO34" s="35"/>
      <c r="BP34" s="35"/>
      <c r="BQ34" s="35"/>
      <c r="BR34" s="35"/>
      <c r="BS34" s="35"/>
      <c r="BT34" s="35"/>
      <c r="BU34" s="35" t="s">
        <v>22</v>
      </c>
      <c r="BV34" s="35" t="s">
        <v>21</v>
      </c>
      <c r="BW34" s="35"/>
      <c r="BX34" s="35"/>
      <c r="BY34" s="35"/>
      <c r="BZ34" s="35"/>
      <c r="CA34" s="35"/>
      <c r="CB34" s="35"/>
      <c r="CC34" s="35"/>
      <c r="CD34" s="35"/>
    </row>
    <row r="35" spans="2:82" s="48" customFormat="1" x14ac:dyDescent="0.25">
      <c r="B35" s="44"/>
      <c r="C35" s="55" t="s">
        <v>111</v>
      </c>
      <c r="D35" s="55"/>
      <c r="E35" s="55"/>
      <c r="F35" s="55"/>
      <c r="G35" s="55"/>
      <c r="H35" s="55"/>
      <c r="I35" s="44"/>
      <c r="J35" s="44"/>
      <c r="K35" s="44"/>
      <c r="L35" s="44"/>
      <c r="M35" s="44"/>
      <c r="N35" s="44"/>
      <c r="O35" s="55" t="s">
        <v>89</v>
      </c>
      <c r="P35" s="44"/>
      <c r="Q35" s="44"/>
      <c r="R35" s="44"/>
      <c r="S35" s="44"/>
      <c r="T35" s="44"/>
      <c r="U35" s="44"/>
      <c r="V35" s="44"/>
      <c r="W35" s="44"/>
      <c r="X35" s="44"/>
      <c r="Z35" s="49"/>
      <c r="AA35" s="49"/>
      <c r="AB35" s="49"/>
      <c r="AC35" s="49"/>
      <c r="AD35" s="49"/>
      <c r="AE35" s="49"/>
      <c r="AF35" s="49"/>
      <c r="AG35" s="49"/>
      <c r="AH35" s="49"/>
      <c r="AI35" s="49"/>
      <c r="AJ35" s="49"/>
      <c r="AK35" s="49"/>
      <c r="AL35" s="49"/>
      <c r="AM35" s="49"/>
      <c r="AN35" s="49"/>
      <c r="AO35" s="49"/>
      <c r="AP35" s="49"/>
      <c r="AQ35" s="49"/>
      <c r="AR35" s="49"/>
      <c r="AS35" s="56"/>
      <c r="AT35" s="56"/>
      <c r="AU35" s="56"/>
      <c r="AV35" s="56"/>
      <c r="AW35" s="56"/>
      <c r="AX35" s="56"/>
      <c r="AY35" s="52"/>
      <c r="AZ35" s="52"/>
      <c r="BA35" s="35" t="s">
        <v>5</v>
      </c>
      <c r="BB35" s="53" t="s">
        <v>51</v>
      </c>
      <c r="BC35" s="53">
        <v>1996</v>
      </c>
      <c r="BD35" s="53">
        <f t="shared" ref="BD35:BD51" si="0">IFERROR(VALUE(FIXED(VLOOKUP($BC35&amp;$BB$29&amp;$BB$12&amp;"Maori",ethnicdata,7,FALSE),1)),NA())</f>
        <v>10.199999999999999</v>
      </c>
      <c r="BE35" s="53">
        <f t="shared" ref="BE35:BE51" si="1">IFERROR(VALUE(FIXED(VLOOKUP($BC35&amp;$BB$29&amp;$BB$12&amp;"nonMaori",ethnicdata,7,FALSE),1)),NA())</f>
        <v>5.2</v>
      </c>
      <c r="BF35" s="53">
        <f>MAX(BD35:BE87)</f>
        <v>11.4</v>
      </c>
      <c r="BG35" s="53"/>
      <c r="BH35" s="57">
        <f>D39-E39</f>
        <v>-0.90000000000000036</v>
      </c>
      <c r="BI35" s="57">
        <f>F39-D39</f>
        <v>-0.89999999999999858</v>
      </c>
      <c r="BJ35" s="53"/>
      <c r="BK35" s="57">
        <f>G39-H39</f>
        <v>-0.39999999999999947</v>
      </c>
      <c r="BL35" s="57">
        <f>I39-G39</f>
        <v>-0.40000000000000036</v>
      </c>
      <c r="BM35" s="53"/>
      <c r="BN35" s="35" t="s">
        <v>5</v>
      </c>
      <c r="BO35" s="53" t="s">
        <v>51</v>
      </c>
      <c r="BP35" s="53">
        <v>1996</v>
      </c>
      <c r="BQ35" s="53">
        <f t="shared" ref="BQ35:BQ51" si="2">IFERROR(VALUE(FIXED(VLOOKUP($BC35&amp;$BB$29&amp;$BB$12&amp;"Maori",ethnicdata,10,FALSE),2)),NA())</f>
        <v>1.95</v>
      </c>
      <c r="BR35" s="53"/>
      <c r="BS35" s="53">
        <f>MAX(BQ35:BQ87)</f>
        <v>2.02</v>
      </c>
      <c r="BT35" s="53"/>
      <c r="BU35" s="57">
        <f>P39-Q39</f>
        <v>0.21999999999999997</v>
      </c>
      <c r="BV35" s="57">
        <f>R39-P39</f>
        <v>0.24</v>
      </c>
      <c r="BW35" s="53"/>
      <c r="BX35" s="53">
        <v>1</v>
      </c>
      <c r="BY35" s="53"/>
      <c r="BZ35" s="53"/>
      <c r="CA35" s="53"/>
      <c r="CB35" s="53"/>
      <c r="CC35" s="53"/>
      <c r="CD35" s="53"/>
    </row>
    <row r="36" spans="2:82" x14ac:dyDescent="0.25">
      <c r="B36" s="36"/>
      <c r="C36" s="36"/>
      <c r="D36" s="36"/>
      <c r="E36" s="36"/>
      <c r="F36" s="36"/>
      <c r="G36" s="36"/>
      <c r="H36" s="36"/>
      <c r="I36" s="36"/>
      <c r="J36" s="36"/>
      <c r="K36" s="36"/>
      <c r="L36" s="36"/>
      <c r="M36" s="36"/>
      <c r="N36" s="36"/>
      <c r="O36" s="36"/>
      <c r="P36" s="36"/>
      <c r="Q36" s="36"/>
      <c r="R36" s="36"/>
      <c r="S36" s="36"/>
      <c r="T36" s="36"/>
      <c r="U36" s="36"/>
      <c r="V36" s="36"/>
      <c r="W36" s="36"/>
      <c r="X36" s="36"/>
      <c r="AS36" s="51"/>
      <c r="AT36" s="51"/>
      <c r="AU36" s="51"/>
      <c r="AV36" s="51"/>
      <c r="AW36" s="51"/>
      <c r="AX36" s="51"/>
      <c r="AY36" s="51"/>
      <c r="AZ36" s="51"/>
      <c r="BB36" s="58" t="s">
        <v>52</v>
      </c>
      <c r="BC36" s="35">
        <v>1997</v>
      </c>
      <c r="BD36" s="53">
        <f t="shared" si="0"/>
        <v>9.1999999999999993</v>
      </c>
      <c r="BE36" s="53">
        <f t="shared" si="1"/>
        <v>4.9000000000000004</v>
      </c>
      <c r="BF36" s="53">
        <f>MIN(BD35:BE87)</f>
        <v>3.6</v>
      </c>
      <c r="BH36" s="57">
        <f t="shared" ref="BH36:BH51" si="3">D40-E40</f>
        <v>-0.90000000000000036</v>
      </c>
      <c r="BI36" s="57">
        <f t="shared" ref="BI36:BI51" si="4">F40-D40</f>
        <v>-0.89999999999999858</v>
      </c>
      <c r="BK36" s="57">
        <f t="shared" ref="BK36:BK51" si="5">G40-H40</f>
        <v>-0.39999999999999947</v>
      </c>
      <c r="BL36" s="57">
        <f t="shared" ref="BL36:BL51" si="6">I40-G40</f>
        <v>-0.40000000000000036</v>
      </c>
      <c r="BM36" s="35"/>
      <c r="BN36" s="35"/>
      <c r="BO36" s="58" t="s">
        <v>52</v>
      </c>
      <c r="BP36" s="58">
        <v>1997</v>
      </c>
      <c r="BQ36" s="53">
        <f t="shared" si="2"/>
        <v>1.87</v>
      </c>
      <c r="BR36" s="53"/>
      <c r="BS36" s="53">
        <f>MIN(BQ35:BQ87)</f>
        <v>1.2</v>
      </c>
      <c r="BT36" s="35"/>
      <c r="BU36" s="57">
        <f t="shared" ref="BU36:BU51" si="7">P40-Q40</f>
        <v>0.21000000000000019</v>
      </c>
      <c r="BV36" s="57">
        <f t="shared" ref="BV36:BV51" si="8">R40-P40</f>
        <v>0.25</v>
      </c>
      <c r="BW36" s="35"/>
      <c r="BX36" s="35">
        <v>1</v>
      </c>
      <c r="BY36" s="35"/>
      <c r="BZ36" s="35"/>
      <c r="CA36" s="35"/>
      <c r="CB36" s="35"/>
      <c r="CC36" s="35"/>
      <c r="CD36" s="35"/>
    </row>
    <row r="37" spans="2:82" s="8" customFormat="1" x14ac:dyDescent="0.25">
      <c r="B37" s="59"/>
      <c r="C37" s="60" t="s">
        <v>6</v>
      </c>
      <c r="D37" s="104" t="s">
        <v>9</v>
      </c>
      <c r="E37" s="104"/>
      <c r="F37" s="104"/>
      <c r="G37" s="104" t="s">
        <v>10</v>
      </c>
      <c r="H37" s="104"/>
      <c r="I37" s="104"/>
      <c r="J37" s="59"/>
      <c r="K37" s="59"/>
      <c r="L37" s="59"/>
      <c r="M37" s="59"/>
      <c r="N37" s="59"/>
      <c r="O37" s="61" t="s">
        <v>6</v>
      </c>
      <c r="P37" s="105" t="s">
        <v>23</v>
      </c>
      <c r="Q37" s="105"/>
      <c r="R37" s="105"/>
      <c r="S37" s="62"/>
      <c r="T37" s="59"/>
      <c r="U37" s="59"/>
      <c r="V37" s="59"/>
      <c r="W37" s="59"/>
      <c r="X37" s="59"/>
      <c r="Z37" s="63"/>
      <c r="AA37" s="63"/>
      <c r="AB37" s="63"/>
      <c r="AC37" s="63"/>
      <c r="AD37" s="63"/>
      <c r="AE37" s="63"/>
      <c r="AF37" s="63"/>
      <c r="AG37" s="63"/>
      <c r="AH37" s="63"/>
      <c r="AI37" s="63"/>
      <c r="AJ37" s="63"/>
      <c r="AK37" s="63"/>
      <c r="AL37" s="63"/>
      <c r="AM37" s="63"/>
      <c r="AN37" s="63"/>
      <c r="AO37" s="63"/>
      <c r="AP37" s="63"/>
      <c r="AQ37" s="63"/>
      <c r="AR37" s="63"/>
      <c r="AS37" s="64"/>
      <c r="AT37" s="103"/>
      <c r="AU37" s="103"/>
      <c r="AV37" s="103"/>
      <c r="AW37" s="103"/>
      <c r="AX37" s="103"/>
      <c r="AY37" s="103"/>
      <c r="AZ37" s="65"/>
      <c r="BA37" s="66"/>
      <c r="BB37" s="66" t="s">
        <v>53</v>
      </c>
      <c r="BC37" s="66">
        <v>1998</v>
      </c>
      <c r="BD37" s="53">
        <f t="shared" si="0"/>
        <v>8.6</v>
      </c>
      <c r="BE37" s="53">
        <f t="shared" si="1"/>
        <v>5</v>
      </c>
      <c r="BF37" s="53"/>
      <c r="BG37" s="66"/>
      <c r="BH37" s="57">
        <f t="shared" si="3"/>
        <v>-0.90000000000000036</v>
      </c>
      <c r="BI37" s="57">
        <f t="shared" si="4"/>
        <v>-0.79999999999999982</v>
      </c>
      <c r="BJ37" s="66"/>
      <c r="BK37" s="57">
        <f t="shared" si="5"/>
        <v>-0.40000000000000036</v>
      </c>
      <c r="BL37" s="57">
        <f t="shared" si="6"/>
        <v>-0.40000000000000036</v>
      </c>
      <c r="BM37" s="66"/>
      <c r="BN37" s="66"/>
      <c r="BO37" s="66" t="s">
        <v>53</v>
      </c>
      <c r="BP37" s="66">
        <v>1998</v>
      </c>
      <c r="BQ37" s="53">
        <f t="shared" si="2"/>
        <v>1.72</v>
      </c>
      <c r="BR37" s="53"/>
      <c r="BS37" s="53"/>
      <c r="BT37" s="66"/>
      <c r="BU37" s="57">
        <f t="shared" si="7"/>
        <v>0.19999999999999996</v>
      </c>
      <c r="BV37" s="57">
        <f t="shared" si="8"/>
        <v>0.24</v>
      </c>
      <c r="BW37" s="66"/>
      <c r="BX37" s="66">
        <v>1</v>
      </c>
      <c r="BY37" s="66"/>
      <c r="BZ37" s="66"/>
      <c r="CA37" s="66"/>
      <c r="CB37" s="66"/>
      <c r="CC37" s="66"/>
      <c r="CD37" s="66"/>
    </row>
    <row r="38" spans="2:82" x14ac:dyDescent="0.25">
      <c r="B38" s="36"/>
      <c r="C38" s="54"/>
      <c r="D38" s="67" t="s">
        <v>13</v>
      </c>
      <c r="E38" s="68" t="s">
        <v>14</v>
      </c>
      <c r="F38" s="68" t="s">
        <v>15</v>
      </c>
      <c r="G38" s="67" t="s">
        <v>13</v>
      </c>
      <c r="H38" s="68" t="s">
        <v>14</v>
      </c>
      <c r="I38" s="68" t="s">
        <v>15</v>
      </c>
      <c r="J38" s="36"/>
      <c r="K38" s="36"/>
      <c r="L38" s="36"/>
      <c r="M38" s="36"/>
      <c r="N38" s="36"/>
      <c r="O38" s="36"/>
      <c r="P38" s="67" t="s">
        <v>32</v>
      </c>
      <c r="Q38" s="68" t="s">
        <v>14</v>
      </c>
      <c r="R38" s="68" t="s">
        <v>15</v>
      </c>
      <c r="S38" s="36"/>
      <c r="T38" s="36"/>
      <c r="U38" s="36"/>
      <c r="V38" s="36"/>
      <c r="W38" s="36"/>
      <c r="X38" s="36"/>
      <c r="AS38" s="51"/>
      <c r="AT38" s="69"/>
      <c r="AU38" s="70"/>
      <c r="AV38" s="70"/>
      <c r="AW38" s="70"/>
      <c r="AX38" s="70"/>
      <c r="AY38" s="70"/>
      <c r="AZ38" s="51"/>
      <c r="BB38" s="58" t="s">
        <v>54</v>
      </c>
      <c r="BC38" s="35">
        <v>1999</v>
      </c>
      <c r="BD38" s="53">
        <f t="shared" si="0"/>
        <v>8.8000000000000007</v>
      </c>
      <c r="BE38" s="53">
        <f t="shared" si="1"/>
        <v>4.8</v>
      </c>
      <c r="BF38" s="53"/>
      <c r="BH38" s="57">
        <f t="shared" si="3"/>
        <v>-0.89999999999999858</v>
      </c>
      <c r="BI38" s="57">
        <f t="shared" si="4"/>
        <v>-0.80000000000000071</v>
      </c>
      <c r="BK38" s="57">
        <f t="shared" si="5"/>
        <v>-0.40000000000000036</v>
      </c>
      <c r="BL38" s="57">
        <f t="shared" si="6"/>
        <v>-0.29999999999999982</v>
      </c>
      <c r="BM38" s="35"/>
      <c r="BN38" s="35"/>
      <c r="BO38" s="58" t="s">
        <v>54</v>
      </c>
      <c r="BP38" s="58">
        <v>1999</v>
      </c>
      <c r="BQ38" s="53">
        <f t="shared" si="2"/>
        <v>1.81</v>
      </c>
      <c r="BR38" s="53"/>
      <c r="BS38" s="53"/>
      <c r="BT38" s="35"/>
      <c r="BU38" s="57">
        <f t="shared" si="7"/>
        <v>0.20999999999999996</v>
      </c>
      <c r="BV38" s="57">
        <f t="shared" si="8"/>
        <v>0.23999999999999977</v>
      </c>
      <c r="BW38" s="35"/>
      <c r="BX38" s="35">
        <v>1</v>
      </c>
      <c r="BY38" s="35"/>
      <c r="BZ38" s="35"/>
      <c r="CA38" s="35"/>
      <c r="CB38" s="35"/>
      <c r="CC38" s="35"/>
      <c r="CD38" s="35"/>
    </row>
    <row r="39" spans="2:82" x14ac:dyDescent="0.25">
      <c r="B39" s="36"/>
      <c r="C39" s="36" t="s">
        <v>51</v>
      </c>
      <c r="D39" s="71">
        <f t="shared" ref="D39:D55" si="9">IFERROR(VALUE(FIXED(VLOOKUP($BC35&amp;$C$33&amp;$BB$12&amp;"Maori",ethnicdata,7,FALSE),1)),"N/A")</f>
        <v>10.199999999999999</v>
      </c>
      <c r="E39" s="72">
        <f t="shared" ref="E39:E55" si="10">IFERROR(VALUE(FIXED(VLOOKUP($BC35&amp;$C$33&amp;$BB$12&amp;"Maori",ethnicdata,6,FALSE),1)),"N/A")</f>
        <v>11.1</v>
      </c>
      <c r="F39" s="72">
        <f t="shared" ref="F39:F55" si="11">IFERROR(VALUE(FIXED(VLOOKUP($BC35&amp;$C$33&amp;$BB$12&amp;"Maori",ethnicdata,8,FALSE),1)),"N/A")</f>
        <v>9.3000000000000007</v>
      </c>
      <c r="G39" s="71">
        <f t="shared" ref="G39:G55" si="12">IFERROR(VALUE(FIXED(VLOOKUP($BC35&amp;$C$33&amp;$BB$12&amp;"nonMaori",ethnicdata,7,FALSE),1)),"N/A")</f>
        <v>5.2</v>
      </c>
      <c r="H39" s="72">
        <f t="shared" ref="H39:H55" si="13">IFERROR(VALUE(FIXED(VLOOKUP($BC35&amp;$C$33&amp;$BB$12&amp;"nonMaori",ethnicdata,6,FALSE),1)),"N/A")</f>
        <v>5.6</v>
      </c>
      <c r="I39" s="72">
        <f t="shared" ref="I39:I55" si="14">IFERROR(VALUE(FIXED(VLOOKUP($BC35&amp;$C$33&amp;$BB$12&amp;"nonMaori",ethnicdata,8,FALSE),1)),"N/A")</f>
        <v>4.8</v>
      </c>
      <c r="J39" s="73"/>
      <c r="K39" s="36"/>
      <c r="L39" s="36"/>
      <c r="M39" s="36"/>
      <c r="N39" s="36"/>
      <c r="O39" s="36" t="s">
        <v>51</v>
      </c>
      <c r="P39" s="74">
        <f t="shared" ref="P39:P55" si="15">IFERROR(VALUE(FIXED(VLOOKUP($BC35&amp;$O$33&amp;$BB$12&amp;"Maori",ethnicdata,10,FALSE),2)),"N/A")</f>
        <v>1.95</v>
      </c>
      <c r="Q39" s="75">
        <f t="shared" ref="Q39:Q55" si="16">IFERROR(VALUE(FIXED(VLOOKUP($BC35&amp;$O$33&amp;$BB$12&amp;"Maori",ethnicdata,9,FALSE),2)),"N/A")</f>
        <v>1.73</v>
      </c>
      <c r="R39" s="75">
        <f t="shared" ref="R39:R55" si="17">IFERROR(VALUE(FIXED(VLOOKUP($BC35&amp;$O$33&amp;$BB$12&amp;"Maori",ethnicdata,11,FALSE),2)),"N/A")</f>
        <v>2.19</v>
      </c>
      <c r="S39" s="76"/>
      <c r="T39" s="36"/>
      <c r="U39" s="36"/>
      <c r="V39" s="36"/>
      <c r="W39" s="36"/>
      <c r="X39" s="36"/>
      <c r="AS39" s="51"/>
      <c r="AT39" s="77"/>
      <c r="AU39" s="78"/>
      <c r="AV39" s="78"/>
      <c r="AW39" s="77"/>
      <c r="AX39" s="78"/>
      <c r="AY39" s="78"/>
      <c r="AZ39" s="51"/>
      <c r="BB39" s="58" t="s">
        <v>55</v>
      </c>
      <c r="BC39" s="53">
        <v>2000</v>
      </c>
      <c r="BD39" s="53">
        <f t="shared" si="0"/>
        <v>8.6</v>
      </c>
      <c r="BE39" s="53">
        <f t="shared" si="1"/>
        <v>5</v>
      </c>
      <c r="BF39" s="53"/>
      <c r="BH39" s="57">
        <f t="shared" si="3"/>
        <v>-0.90000000000000036</v>
      </c>
      <c r="BI39" s="57">
        <f t="shared" si="4"/>
        <v>-0.79999999999999982</v>
      </c>
      <c r="BK39" s="57">
        <f t="shared" si="5"/>
        <v>-0.40000000000000036</v>
      </c>
      <c r="BL39" s="57">
        <f t="shared" si="6"/>
        <v>-0.40000000000000036</v>
      </c>
      <c r="BM39" s="35"/>
      <c r="BN39" s="35"/>
      <c r="BO39" s="58" t="s">
        <v>55</v>
      </c>
      <c r="BP39" s="58">
        <v>2000</v>
      </c>
      <c r="BQ39" s="53">
        <f t="shared" si="2"/>
        <v>1.73</v>
      </c>
      <c r="BR39" s="53"/>
      <c r="BS39" s="53"/>
      <c r="BT39" s="35"/>
      <c r="BU39" s="57">
        <f t="shared" si="7"/>
        <v>0.19999999999999996</v>
      </c>
      <c r="BV39" s="57">
        <f t="shared" si="8"/>
        <v>0.24</v>
      </c>
      <c r="BW39" s="35"/>
      <c r="BX39" s="35">
        <v>1</v>
      </c>
      <c r="BY39" s="35"/>
      <c r="BZ39" s="35"/>
      <c r="CA39" s="35"/>
      <c r="CB39" s="35"/>
      <c r="CC39" s="35"/>
      <c r="CD39" s="35"/>
    </row>
    <row r="40" spans="2:82" x14ac:dyDescent="0.25">
      <c r="B40" s="36"/>
      <c r="C40" s="36" t="s">
        <v>52</v>
      </c>
      <c r="D40" s="71">
        <f t="shared" si="9"/>
        <v>9.1999999999999993</v>
      </c>
      <c r="E40" s="72">
        <f t="shared" si="10"/>
        <v>10.1</v>
      </c>
      <c r="F40" s="72">
        <f t="shared" si="11"/>
        <v>8.3000000000000007</v>
      </c>
      <c r="G40" s="71">
        <f t="shared" si="12"/>
        <v>4.9000000000000004</v>
      </c>
      <c r="H40" s="72">
        <f t="shared" si="13"/>
        <v>5.3</v>
      </c>
      <c r="I40" s="72">
        <f t="shared" si="14"/>
        <v>4.5</v>
      </c>
      <c r="J40" s="73"/>
      <c r="K40" s="36"/>
      <c r="L40" s="36"/>
      <c r="M40" s="36"/>
      <c r="N40" s="36"/>
      <c r="O40" s="36" t="s">
        <v>52</v>
      </c>
      <c r="P40" s="74">
        <f t="shared" si="15"/>
        <v>1.87</v>
      </c>
      <c r="Q40" s="75">
        <f t="shared" si="16"/>
        <v>1.66</v>
      </c>
      <c r="R40" s="75">
        <f t="shared" si="17"/>
        <v>2.12</v>
      </c>
      <c r="S40" s="76"/>
      <c r="T40" s="36"/>
      <c r="U40" s="36"/>
      <c r="V40" s="36"/>
      <c r="W40" s="36"/>
      <c r="X40" s="36"/>
      <c r="AS40" s="51"/>
      <c r="AT40" s="77"/>
      <c r="AU40" s="78"/>
      <c r="AV40" s="78"/>
      <c r="AW40" s="77"/>
      <c r="AX40" s="78"/>
      <c r="AY40" s="78"/>
      <c r="AZ40" s="51"/>
      <c r="BB40" s="35" t="s">
        <v>56</v>
      </c>
      <c r="BC40" s="35">
        <v>2001</v>
      </c>
      <c r="BD40" s="53">
        <f t="shared" si="0"/>
        <v>8.3000000000000007</v>
      </c>
      <c r="BE40" s="53">
        <f t="shared" si="1"/>
        <v>4.5999999999999996</v>
      </c>
      <c r="BF40" s="53"/>
      <c r="BH40" s="57">
        <f t="shared" si="3"/>
        <v>-0.79999999999999893</v>
      </c>
      <c r="BI40" s="57">
        <f t="shared" si="4"/>
        <v>-0.80000000000000071</v>
      </c>
      <c r="BK40" s="57">
        <f t="shared" si="5"/>
        <v>-0.40000000000000036</v>
      </c>
      <c r="BL40" s="57">
        <f t="shared" si="6"/>
        <v>-0.29999999999999982</v>
      </c>
      <c r="BM40" s="35"/>
      <c r="BN40" s="35"/>
      <c r="BO40" s="35" t="s">
        <v>56</v>
      </c>
      <c r="BP40" s="35">
        <v>2001</v>
      </c>
      <c r="BQ40" s="53">
        <f t="shared" si="2"/>
        <v>1.78</v>
      </c>
      <c r="BR40" s="53"/>
      <c r="BS40" s="53"/>
      <c r="BT40" s="35"/>
      <c r="BU40" s="57">
        <f t="shared" si="7"/>
        <v>0.21999999999999997</v>
      </c>
      <c r="BV40" s="57">
        <f t="shared" si="8"/>
        <v>0.24999999999999978</v>
      </c>
      <c r="BW40" s="35"/>
      <c r="BX40" s="35">
        <v>1</v>
      </c>
      <c r="BY40" s="35"/>
      <c r="BZ40" s="35"/>
      <c r="CA40" s="35"/>
      <c r="CB40" s="35"/>
      <c r="CC40" s="35"/>
      <c r="CD40" s="35"/>
    </row>
    <row r="41" spans="2:82" x14ac:dyDescent="0.25">
      <c r="B41" s="36"/>
      <c r="C41" s="36" t="s">
        <v>53</v>
      </c>
      <c r="D41" s="71">
        <f t="shared" si="9"/>
        <v>8.6</v>
      </c>
      <c r="E41" s="72">
        <f t="shared" si="10"/>
        <v>9.5</v>
      </c>
      <c r="F41" s="72">
        <f t="shared" si="11"/>
        <v>7.8</v>
      </c>
      <c r="G41" s="71">
        <f t="shared" si="12"/>
        <v>5</v>
      </c>
      <c r="H41" s="72">
        <f t="shared" si="13"/>
        <v>5.4</v>
      </c>
      <c r="I41" s="72">
        <f t="shared" si="14"/>
        <v>4.5999999999999996</v>
      </c>
      <c r="J41" s="73"/>
      <c r="K41" s="36"/>
      <c r="L41" s="36"/>
      <c r="M41" s="36"/>
      <c r="N41" s="36"/>
      <c r="O41" s="36" t="s">
        <v>53</v>
      </c>
      <c r="P41" s="74">
        <f t="shared" si="15"/>
        <v>1.72</v>
      </c>
      <c r="Q41" s="75">
        <f t="shared" si="16"/>
        <v>1.52</v>
      </c>
      <c r="R41" s="75">
        <f t="shared" si="17"/>
        <v>1.96</v>
      </c>
      <c r="S41" s="76"/>
      <c r="T41" s="36"/>
      <c r="U41" s="36"/>
      <c r="V41" s="36"/>
      <c r="W41" s="36"/>
      <c r="X41" s="36"/>
      <c r="AS41" s="51"/>
      <c r="AT41" s="77"/>
      <c r="AU41" s="78"/>
      <c r="AV41" s="78"/>
      <c r="AW41" s="77"/>
      <c r="AX41" s="78"/>
      <c r="AY41" s="78"/>
      <c r="AZ41" s="51"/>
      <c r="BB41" s="66" t="s">
        <v>57</v>
      </c>
      <c r="BC41" s="66">
        <v>2002</v>
      </c>
      <c r="BD41" s="53">
        <f t="shared" si="0"/>
        <v>7.8</v>
      </c>
      <c r="BE41" s="53">
        <f t="shared" si="1"/>
        <v>5</v>
      </c>
      <c r="BF41" s="53"/>
      <c r="BH41" s="57">
        <f t="shared" si="3"/>
        <v>-0.89999999999999947</v>
      </c>
      <c r="BI41" s="57">
        <f t="shared" si="4"/>
        <v>-0.79999999999999982</v>
      </c>
      <c r="BK41" s="57">
        <f t="shared" si="5"/>
        <v>-0.40000000000000036</v>
      </c>
      <c r="BL41" s="57">
        <f t="shared" si="6"/>
        <v>-0.40000000000000036</v>
      </c>
      <c r="BM41" s="35"/>
      <c r="BN41" s="35"/>
      <c r="BO41" s="66" t="s">
        <v>57</v>
      </c>
      <c r="BP41" s="66">
        <v>2002</v>
      </c>
      <c r="BQ41" s="53">
        <f t="shared" si="2"/>
        <v>1.56</v>
      </c>
      <c r="BR41" s="53"/>
      <c r="BS41" s="53"/>
      <c r="BT41" s="35"/>
      <c r="BU41" s="57">
        <f t="shared" si="7"/>
        <v>0.18999999999999995</v>
      </c>
      <c r="BV41" s="57">
        <f t="shared" si="8"/>
        <v>0.20999999999999996</v>
      </c>
      <c r="BW41" s="35"/>
      <c r="BX41" s="35">
        <v>1</v>
      </c>
      <c r="BY41" s="35"/>
      <c r="BZ41" s="35"/>
      <c r="CA41" s="35"/>
      <c r="CB41" s="35"/>
      <c r="CC41" s="35"/>
      <c r="CD41" s="35"/>
    </row>
    <row r="42" spans="2:82" x14ac:dyDescent="0.25">
      <c r="B42" s="36"/>
      <c r="C42" s="36" t="s">
        <v>54</v>
      </c>
      <c r="D42" s="71">
        <f t="shared" si="9"/>
        <v>8.8000000000000007</v>
      </c>
      <c r="E42" s="72">
        <f t="shared" si="10"/>
        <v>9.6999999999999993</v>
      </c>
      <c r="F42" s="72">
        <f t="shared" si="11"/>
        <v>8</v>
      </c>
      <c r="G42" s="71">
        <f t="shared" si="12"/>
        <v>4.8</v>
      </c>
      <c r="H42" s="72">
        <f t="shared" si="13"/>
        <v>5.2</v>
      </c>
      <c r="I42" s="72">
        <f t="shared" si="14"/>
        <v>4.5</v>
      </c>
      <c r="J42" s="73"/>
      <c r="K42" s="36"/>
      <c r="L42" s="36"/>
      <c r="M42" s="36"/>
      <c r="N42" s="36"/>
      <c r="O42" s="36" t="s">
        <v>54</v>
      </c>
      <c r="P42" s="74">
        <f t="shared" si="15"/>
        <v>1.81</v>
      </c>
      <c r="Q42" s="75">
        <f t="shared" si="16"/>
        <v>1.6</v>
      </c>
      <c r="R42" s="75">
        <f t="shared" si="17"/>
        <v>2.0499999999999998</v>
      </c>
      <c r="S42" s="76"/>
      <c r="T42" s="36"/>
      <c r="U42" s="36"/>
      <c r="V42" s="36"/>
      <c r="W42" s="36"/>
      <c r="X42" s="36"/>
      <c r="AS42" s="51"/>
      <c r="AT42" s="77"/>
      <c r="AU42" s="78"/>
      <c r="AV42" s="78"/>
      <c r="AW42" s="77"/>
      <c r="AX42" s="78"/>
      <c r="AY42" s="78"/>
      <c r="AZ42" s="51"/>
      <c r="BB42" s="35" t="s">
        <v>58</v>
      </c>
      <c r="BC42" s="35">
        <v>2003</v>
      </c>
      <c r="BD42" s="53">
        <f t="shared" si="0"/>
        <v>7.5</v>
      </c>
      <c r="BE42" s="53">
        <f t="shared" si="1"/>
        <v>4.8</v>
      </c>
      <c r="BF42" s="53"/>
      <c r="BH42" s="57">
        <f t="shared" si="3"/>
        <v>-0.80000000000000071</v>
      </c>
      <c r="BI42" s="57">
        <f t="shared" si="4"/>
        <v>-0.70000000000000018</v>
      </c>
      <c r="BK42" s="57">
        <f t="shared" si="5"/>
        <v>-0.40000000000000036</v>
      </c>
      <c r="BL42" s="57">
        <f t="shared" si="6"/>
        <v>-0.39999999999999947</v>
      </c>
      <c r="BM42" s="35"/>
      <c r="BN42" s="35"/>
      <c r="BO42" s="35" t="s">
        <v>58</v>
      </c>
      <c r="BP42" s="35">
        <v>2003</v>
      </c>
      <c r="BQ42" s="53">
        <f t="shared" si="2"/>
        <v>1.56</v>
      </c>
      <c r="BR42" s="53"/>
      <c r="BS42" s="53"/>
      <c r="BT42" s="35"/>
      <c r="BU42" s="57">
        <f t="shared" si="7"/>
        <v>0.18999999999999995</v>
      </c>
      <c r="BV42" s="57">
        <f t="shared" si="8"/>
        <v>0.20999999999999996</v>
      </c>
      <c r="BW42" s="35"/>
      <c r="BX42" s="35">
        <v>1</v>
      </c>
      <c r="BY42" s="35"/>
      <c r="BZ42" s="35"/>
      <c r="CA42" s="35"/>
      <c r="CB42" s="35"/>
      <c r="CC42" s="35"/>
      <c r="CD42" s="35"/>
    </row>
    <row r="43" spans="2:82" x14ac:dyDescent="0.25">
      <c r="B43" s="36"/>
      <c r="C43" s="36" t="s">
        <v>55</v>
      </c>
      <c r="D43" s="71">
        <f t="shared" si="9"/>
        <v>8.6</v>
      </c>
      <c r="E43" s="72">
        <f t="shared" si="10"/>
        <v>9.5</v>
      </c>
      <c r="F43" s="72">
        <f t="shared" si="11"/>
        <v>7.8</v>
      </c>
      <c r="G43" s="71">
        <f t="shared" si="12"/>
        <v>5</v>
      </c>
      <c r="H43" s="72">
        <f t="shared" si="13"/>
        <v>5.4</v>
      </c>
      <c r="I43" s="72">
        <f t="shared" si="14"/>
        <v>4.5999999999999996</v>
      </c>
      <c r="J43" s="73"/>
      <c r="K43" s="36"/>
      <c r="L43" s="36"/>
      <c r="M43" s="36"/>
      <c r="N43" s="36"/>
      <c r="O43" s="36" t="s">
        <v>55</v>
      </c>
      <c r="P43" s="74">
        <f t="shared" si="15"/>
        <v>1.73</v>
      </c>
      <c r="Q43" s="75">
        <f t="shared" si="16"/>
        <v>1.53</v>
      </c>
      <c r="R43" s="75">
        <f t="shared" si="17"/>
        <v>1.97</v>
      </c>
      <c r="S43" s="76"/>
      <c r="T43" s="36"/>
      <c r="U43" s="36"/>
      <c r="V43" s="36"/>
      <c r="W43" s="36"/>
      <c r="X43" s="36"/>
      <c r="AS43" s="51"/>
      <c r="AT43" s="77"/>
      <c r="AU43" s="78"/>
      <c r="AV43" s="78"/>
      <c r="AW43" s="77"/>
      <c r="AX43" s="78"/>
      <c r="AY43" s="78"/>
      <c r="AZ43" s="51"/>
      <c r="BB43" s="35" t="s">
        <v>59</v>
      </c>
      <c r="BC43" s="53">
        <v>2004</v>
      </c>
      <c r="BD43" s="53">
        <f t="shared" si="0"/>
        <v>7.6</v>
      </c>
      <c r="BE43" s="53">
        <f t="shared" si="1"/>
        <v>4.8</v>
      </c>
      <c r="BF43" s="53"/>
      <c r="BH43" s="57">
        <f t="shared" si="3"/>
        <v>-0.80000000000000071</v>
      </c>
      <c r="BI43" s="57">
        <f t="shared" si="4"/>
        <v>-0.79999999999999982</v>
      </c>
      <c r="BK43" s="57">
        <f t="shared" si="5"/>
        <v>-0.40000000000000036</v>
      </c>
      <c r="BL43" s="57">
        <f t="shared" si="6"/>
        <v>-0.29999999999999982</v>
      </c>
      <c r="BM43" s="35"/>
      <c r="BN43" s="35"/>
      <c r="BO43" s="35" t="s">
        <v>59</v>
      </c>
      <c r="BP43" s="35">
        <v>2004</v>
      </c>
      <c r="BQ43" s="53">
        <f t="shared" si="2"/>
        <v>1.56</v>
      </c>
      <c r="BR43" s="53"/>
      <c r="BS43" s="53"/>
      <c r="BT43" s="35"/>
      <c r="BU43" s="57">
        <f t="shared" si="7"/>
        <v>0.18000000000000016</v>
      </c>
      <c r="BV43" s="57">
        <f t="shared" si="8"/>
        <v>0.21999999999999997</v>
      </c>
      <c r="BW43" s="35"/>
      <c r="BX43" s="35">
        <v>1</v>
      </c>
      <c r="BY43" s="35"/>
      <c r="BZ43" s="35"/>
      <c r="CA43" s="35"/>
      <c r="CB43" s="35"/>
      <c r="CC43" s="35"/>
      <c r="CD43" s="35"/>
    </row>
    <row r="44" spans="2:82" x14ac:dyDescent="0.25">
      <c r="B44" s="36"/>
      <c r="C44" s="36" t="s">
        <v>56</v>
      </c>
      <c r="D44" s="71">
        <f t="shared" si="9"/>
        <v>8.3000000000000007</v>
      </c>
      <c r="E44" s="72">
        <f t="shared" si="10"/>
        <v>9.1</v>
      </c>
      <c r="F44" s="72">
        <f t="shared" si="11"/>
        <v>7.5</v>
      </c>
      <c r="G44" s="71">
        <f t="shared" si="12"/>
        <v>4.5999999999999996</v>
      </c>
      <c r="H44" s="72">
        <f t="shared" si="13"/>
        <v>5</v>
      </c>
      <c r="I44" s="72">
        <f t="shared" si="14"/>
        <v>4.3</v>
      </c>
      <c r="J44" s="73"/>
      <c r="K44" s="36"/>
      <c r="L44" s="36"/>
      <c r="M44" s="36"/>
      <c r="N44" s="36"/>
      <c r="O44" s="36" t="s">
        <v>56</v>
      </c>
      <c r="P44" s="74">
        <f t="shared" si="15"/>
        <v>1.78</v>
      </c>
      <c r="Q44" s="75">
        <f t="shared" si="16"/>
        <v>1.56</v>
      </c>
      <c r="R44" s="75">
        <f t="shared" si="17"/>
        <v>2.0299999999999998</v>
      </c>
      <c r="S44" s="76"/>
      <c r="T44" s="36"/>
      <c r="U44" s="36"/>
      <c r="V44" s="36"/>
      <c r="W44" s="36"/>
      <c r="X44" s="36"/>
      <c r="AS44" s="51"/>
      <c r="AT44" s="77"/>
      <c r="AU44" s="78"/>
      <c r="AV44" s="78"/>
      <c r="AW44" s="77"/>
      <c r="AX44" s="78"/>
      <c r="AY44" s="78"/>
      <c r="AZ44" s="51"/>
      <c r="BB44" s="35" t="s">
        <v>60</v>
      </c>
      <c r="BC44" s="35">
        <v>2005</v>
      </c>
      <c r="BD44" s="53">
        <f t="shared" si="0"/>
        <v>7.3</v>
      </c>
      <c r="BE44" s="53">
        <f t="shared" si="1"/>
        <v>4.4000000000000004</v>
      </c>
      <c r="BF44" s="53"/>
      <c r="BH44" s="57">
        <f t="shared" si="3"/>
        <v>-0.70000000000000018</v>
      </c>
      <c r="BI44" s="57">
        <f t="shared" si="4"/>
        <v>-0.70000000000000018</v>
      </c>
      <c r="BK44" s="57">
        <f t="shared" si="5"/>
        <v>-0.39999999999999947</v>
      </c>
      <c r="BL44" s="57">
        <f t="shared" si="6"/>
        <v>-0.30000000000000071</v>
      </c>
      <c r="BM44" s="35"/>
      <c r="BN44" s="35"/>
      <c r="BO44" s="35" t="s">
        <v>60</v>
      </c>
      <c r="BP44" s="35">
        <v>2005</v>
      </c>
      <c r="BQ44" s="53">
        <f t="shared" si="2"/>
        <v>1.64</v>
      </c>
      <c r="BR44" s="53"/>
      <c r="BS44" s="53"/>
      <c r="BT44" s="35"/>
      <c r="BU44" s="57">
        <f t="shared" si="7"/>
        <v>0.19999999999999996</v>
      </c>
      <c r="BV44" s="57">
        <f t="shared" si="8"/>
        <v>0.2200000000000002</v>
      </c>
      <c r="BW44" s="35"/>
      <c r="BX44" s="35">
        <v>1</v>
      </c>
      <c r="BY44" s="35"/>
      <c r="BZ44" s="35"/>
      <c r="CA44" s="35"/>
      <c r="CB44" s="35"/>
      <c r="CC44" s="35"/>
      <c r="CD44" s="35"/>
    </row>
    <row r="45" spans="2:82" x14ac:dyDescent="0.25">
      <c r="B45" s="36"/>
      <c r="C45" s="36" t="s">
        <v>57</v>
      </c>
      <c r="D45" s="71">
        <f t="shared" si="9"/>
        <v>7.8</v>
      </c>
      <c r="E45" s="72">
        <f t="shared" si="10"/>
        <v>8.6999999999999993</v>
      </c>
      <c r="F45" s="72">
        <f t="shared" si="11"/>
        <v>7</v>
      </c>
      <c r="G45" s="71">
        <f t="shared" si="12"/>
        <v>5</v>
      </c>
      <c r="H45" s="72">
        <f t="shared" si="13"/>
        <v>5.4</v>
      </c>
      <c r="I45" s="72">
        <f t="shared" si="14"/>
        <v>4.5999999999999996</v>
      </c>
      <c r="J45" s="73"/>
      <c r="K45" s="36"/>
      <c r="L45" s="36"/>
      <c r="M45" s="36"/>
      <c r="N45" s="36"/>
      <c r="O45" s="36" t="s">
        <v>57</v>
      </c>
      <c r="P45" s="74">
        <f t="shared" si="15"/>
        <v>1.56</v>
      </c>
      <c r="Q45" s="75">
        <f t="shared" si="16"/>
        <v>1.37</v>
      </c>
      <c r="R45" s="75">
        <f t="shared" si="17"/>
        <v>1.77</v>
      </c>
      <c r="S45" s="76"/>
      <c r="T45" s="36"/>
      <c r="U45" s="36"/>
      <c r="V45" s="36"/>
      <c r="W45" s="36"/>
      <c r="X45" s="36"/>
      <c r="AS45" s="51"/>
      <c r="AT45" s="77"/>
      <c r="AU45" s="78"/>
      <c r="AV45" s="78"/>
      <c r="AW45" s="77"/>
      <c r="AX45" s="78"/>
      <c r="AY45" s="78"/>
      <c r="AZ45" s="51"/>
      <c r="BB45" s="35" t="s">
        <v>61</v>
      </c>
      <c r="BC45" s="35">
        <v>2006</v>
      </c>
      <c r="BD45" s="53">
        <f t="shared" si="0"/>
        <v>6.9</v>
      </c>
      <c r="BE45" s="53">
        <f t="shared" si="1"/>
        <v>4.3</v>
      </c>
      <c r="BF45" s="53"/>
      <c r="BH45" s="57">
        <f t="shared" si="3"/>
        <v>-0.69999999999999929</v>
      </c>
      <c r="BI45" s="57">
        <f t="shared" si="4"/>
        <v>-0.70000000000000018</v>
      </c>
      <c r="BK45" s="57">
        <f t="shared" si="5"/>
        <v>-0.40000000000000036</v>
      </c>
      <c r="BL45" s="57">
        <f t="shared" si="6"/>
        <v>-0.29999999999999982</v>
      </c>
      <c r="BM45" s="35"/>
      <c r="BN45" s="35"/>
      <c r="BO45" s="35" t="s">
        <v>61</v>
      </c>
      <c r="BP45" s="35">
        <v>2006</v>
      </c>
      <c r="BQ45" s="53">
        <f t="shared" si="2"/>
        <v>1.61</v>
      </c>
      <c r="BR45" s="53"/>
      <c r="BS45" s="53"/>
      <c r="BT45" s="35"/>
      <c r="BU45" s="57">
        <f t="shared" si="7"/>
        <v>0.20000000000000018</v>
      </c>
      <c r="BV45" s="57">
        <f t="shared" si="8"/>
        <v>0.21999999999999997</v>
      </c>
      <c r="BW45" s="35"/>
      <c r="BX45" s="35">
        <v>1</v>
      </c>
      <c r="BY45" s="35"/>
      <c r="BZ45" s="35"/>
      <c r="CA45" s="35"/>
      <c r="CB45" s="35"/>
      <c r="CC45" s="35"/>
      <c r="CD45" s="35"/>
    </row>
    <row r="46" spans="2:82" x14ac:dyDescent="0.25">
      <c r="B46" s="36"/>
      <c r="C46" s="36" t="s">
        <v>58</v>
      </c>
      <c r="D46" s="71">
        <f t="shared" si="9"/>
        <v>7.5</v>
      </c>
      <c r="E46" s="72">
        <f t="shared" si="10"/>
        <v>8.3000000000000007</v>
      </c>
      <c r="F46" s="72">
        <f t="shared" si="11"/>
        <v>6.8</v>
      </c>
      <c r="G46" s="71">
        <f t="shared" si="12"/>
        <v>4.8</v>
      </c>
      <c r="H46" s="72">
        <f t="shared" si="13"/>
        <v>5.2</v>
      </c>
      <c r="I46" s="72">
        <f t="shared" si="14"/>
        <v>4.4000000000000004</v>
      </c>
      <c r="J46" s="73"/>
      <c r="K46" s="36"/>
      <c r="L46" s="36"/>
      <c r="M46" s="36"/>
      <c r="N46" s="36"/>
      <c r="O46" s="36" t="s">
        <v>58</v>
      </c>
      <c r="P46" s="74">
        <f t="shared" si="15"/>
        <v>1.56</v>
      </c>
      <c r="Q46" s="75">
        <f t="shared" si="16"/>
        <v>1.37</v>
      </c>
      <c r="R46" s="75">
        <f t="shared" si="17"/>
        <v>1.77</v>
      </c>
      <c r="S46" s="76"/>
      <c r="T46" s="36"/>
      <c r="U46" s="36"/>
      <c r="V46" s="36"/>
      <c r="W46" s="36"/>
      <c r="X46" s="36"/>
      <c r="AS46" s="51"/>
      <c r="AT46" s="77"/>
      <c r="AU46" s="78"/>
      <c r="AV46" s="78"/>
      <c r="AW46" s="77"/>
      <c r="AX46" s="78"/>
      <c r="AY46" s="78"/>
      <c r="AZ46" s="51"/>
      <c r="BB46" s="35" t="s">
        <v>62</v>
      </c>
      <c r="BC46" s="35">
        <v>2007</v>
      </c>
      <c r="BD46" s="53">
        <f t="shared" si="0"/>
        <v>6.8</v>
      </c>
      <c r="BE46" s="53">
        <f t="shared" si="1"/>
        <v>4.2</v>
      </c>
      <c r="BF46" s="53"/>
      <c r="BH46" s="57">
        <f t="shared" si="3"/>
        <v>-0.70000000000000018</v>
      </c>
      <c r="BI46" s="57">
        <f t="shared" si="4"/>
        <v>-0.70000000000000018</v>
      </c>
      <c r="BK46" s="57">
        <f t="shared" si="5"/>
        <v>-0.29999999999999982</v>
      </c>
      <c r="BL46" s="57">
        <f t="shared" si="6"/>
        <v>-0.40000000000000036</v>
      </c>
      <c r="BM46" s="35"/>
      <c r="BN46" s="35"/>
      <c r="BO46" s="35" t="s">
        <v>62</v>
      </c>
      <c r="BP46" s="35">
        <v>2007</v>
      </c>
      <c r="BQ46" s="53">
        <f t="shared" si="2"/>
        <v>1.62</v>
      </c>
      <c r="BR46" s="53"/>
      <c r="BS46" s="53"/>
      <c r="BT46" s="35"/>
      <c r="BU46" s="57">
        <f t="shared" si="7"/>
        <v>0.19000000000000017</v>
      </c>
      <c r="BV46" s="57">
        <f t="shared" si="8"/>
        <v>0.22999999999999998</v>
      </c>
      <c r="BW46" s="35"/>
      <c r="BX46" s="35">
        <v>1</v>
      </c>
      <c r="BY46" s="35"/>
      <c r="BZ46" s="35"/>
      <c r="CA46" s="35"/>
      <c r="CB46" s="35"/>
      <c r="CC46" s="35"/>
      <c r="CD46" s="35"/>
    </row>
    <row r="47" spans="2:82" x14ac:dyDescent="0.25">
      <c r="B47" s="36"/>
      <c r="C47" s="36" t="s">
        <v>59</v>
      </c>
      <c r="D47" s="71">
        <f t="shared" si="9"/>
        <v>7.6</v>
      </c>
      <c r="E47" s="72">
        <f t="shared" si="10"/>
        <v>8.4</v>
      </c>
      <c r="F47" s="72">
        <f t="shared" si="11"/>
        <v>6.8</v>
      </c>
      <c r="G47" s="71">
        <f t="shared" si="12"/>
        <v>4.8</v>
      </c>
      <c r="H47" s="72">
        <f t="shared" si="13"/>
        <v>5.2</v>
      </c>
      <c r="I47" s="72">
        <f t="shared" si="14"/>
        <v>4.5</v>
      </c>
      <c r="J47" s="73"/>
      <c r="K47" s="36"/>
      <c r="L47" s="36"/>
      <c r="M47" s="36"/>
      <c r="N47" s="36"/>
      <c r="O47" s="36" t="s">
        <v>59</v>
      </c>
      <c r="P47" s="74">
        <f t="shared" si="15"/>
        <v>1.56</v>
      </c>
      <c r="Q47" s="75">
        <f t="shared" si="16"/>
        <v>1.38</v>
      </c>
      <c r="R47" s="75">
        <f t="shared" si="17"/>
        <v>1.78</v>
      </c>
      <c r="S47" s="76"/>
      <c r="T47" s="36"/>
      <c r="U47" s="36"/>
      <c r="V47" s="36"/>
      <c r="W47" s="36"/>
      <c r="X47" s="36"/>
      <c r="AS47" s="51"/>
      <c r="AT47" s="77"/>
      <c r="AU47" s="78"/>
      <c r="AV47" s="78"/>
      <c r="AW47" s="77"/>
      <c r="AX47" s="78"/>
      <c r="AY47" s="78"/>
      <c r="AZ47" s="51"/>
      <c r="BB47" s="35" t="s">
        <v>63</v>
      </c>
      <c r="BC47" s="35">
        <v>2008</v>
      </c>
      <c r="BD47" s="53">
        <f t="shared" si="0"/>
        <v>6.8</v>
      </c>
      <c r="BE47" s="53">
        <f t="shared" si="1"/>
        <v>4.3</v>
      </c>
      <c r="BF47" s="53"/>
      <c r="BH47" s="57">
        <f t="shared" si="3"/>
        <v>-0.70000000000000018</v>
      </c>
      <c r="BI47" s="57">
        <f t="shared" si="4"/>
        <v>-0.70000000000000018</v>
      </c>
      <c r="BK47" s="57">
        <f t="shared" si="5"/>
        <v>-0.40000000000000036</v>
      </c>
      <c r="BL47" s="57">
        <f t="shared" si="6"/>
        <v>-0.29999999999999982</v>
      </c>
      <c r="BM47" s="35"/>
      <c r="BN47" s="35"/>
      <c r="BO47" s="35" t="s">
        <v>63</v>
      </c>
      <c r="BP47" s="35">
        <v>2008</v>
      </c>
      <c r="BQ47" s="53">
        <f t="shared" si="2"/>
        <v>1.57</v>
      </c>
      <c r="BR47" s="53"/>
      <c r="BS47" s="53"/>
      <c r="BT47" s="35"/>
      <c r="BU47" s="57">
        <f t="shared" si="7"/>
        <v>0.19000000000000017</v>
      </c>
      <c r="BV47" s="57">
        <f t="shared" si="8"/>
        <v>0.21999999999999997</v>
      </c>
      <c r="BW47" s="35"/>
      <c r="BX47" s="35">
        <v>1</v>
      </c>
      <c r="BY47" s="35"/>
      <c r="BZ47" s="35"/>
      <c r="CA47" s="35"/>
      <c r="CB47" s="35"/>
      <c r="CC47" s="35"/>
      <c r="CD47" s="35"/>
    </row>
    <row r="48" spans="2:82" x14ac:dyDescent="0.25">
      <c r="B48" s="36"/>
      <c r="C48" s="36" t="s">
        <v>60</v>
      </c>
      <c r="D48" s="71">
        <f t="shared" si="9"/>
        <v>7.3</v>
      </c>
      <c r="E48" s="72">
        <f t="shared" si="10"/>
        <v>8</v>
      </c>
      <c r="F48" s="72">
        <f t="shared" si="11"/>
        <v>6.6</v>
      </c>
      <c r="G48" s="71">
        <f t="shared" si="12"/>
        <v>4.4000000000000004</v>
      </c>
      <c r="H48" s="72">
        <f t="shared" si="13"/>
        <v>4.8</v>
      </c>
      <c r="I48" s="72">
        <f t="shared" si="14"/>
        <v>4.0999999999999996</v>
      </c>
      <c r="J48" s="73"/>
      <c r="K48" s="36"/>
      <c r="L48" s="36"/>
      <c r="M48" s="36"/>
      <c r="N48" s="36"/>
      <c r="O48" s="36" t="s">
        <v>60</v>
      </c>
      <c r="P48" s="74">
        <f t="shared" si="15"/>
        <v>1.64</v>
      </c>
      <c r="Q48" s="75">
        <f t="shared" si="16"/>
        <v>1.44</v>
      </c>
      <c r="R48" s="75">
        <f t="shared" si="17"/>
        <v>1.86</v>
      </c>
      <c r="S48" s="76"/>
      <c r="T48" s="36"/>
      <c r="U48" s="36"/>
      <c r="V48" s="36"/>
      <c r="W48" s="36"/>
      <c r="X48" s="36"/>
      <c r="AS48" s="51"/>
      <c r="AT48" s="77"/>
      <c r="AU48" s="78"/>
      <c r="AV48" s="78"/>
      <c r="AW48" s="77"/>
      <c r="AX48" s="78"/>
      <c r="AY48" s="78"/>
      <c r="AZ48" s="51"/>
      <c r="BB48" s="35" t="s">
        <v>64</v>
      </c>
      <c r="BC48" s="35">
        <v>2009</v>
      </c>
      <c r="BD48" s="53">
        <f t="shared" si="0"/>
        <v>7.2</v>
      </c>
      <c r="BE48" s="53">
        <f t="shared" si="1"/>
        <v>4.3</v>
      </c>
      <c r="BF48" s="53"/>
      <c r="BH48" s="57">
        <f t="shared" si="3"/>
        <v>-0.70000000000000018</v>
      </c>
      <c r="BI48" s="57">
        <f t="shared" si="4"/>
        <v>-0.70000000000000018</v>
      </c>
      <c r="BK48" s="57">
        <f t="shared" si="5"/>
        <v>-0.29999999999999982</v>
      </c>
      <c r="BL48" s="57">
        <f t="shared" si="6"/>
        <v>-0.39999999999999991</v>
      </c>
      <c r="BM48" s="35"/>
      <c r="BN48" s="35"/>
      <c r="BO48" s="35" t="s">
        <v>64</v>
      </c>
      <c r="BP48" s="35">
        <v>2009</v>
      </c>
      <c r="BQ48" s="53">
        <f t="shared" si="2"/>
        <v>1.68</v>
      </c>
      <c r="BR48" s="53"/>
      <c r="BS48" s="53"/>
      <c r="BT48" s="35"/>
      <c r="BU48" s="57">
        <f t="shared" si="7"/>
        <v>0.19999999999999996</v>
      </c>
      <c r="BV48" s="57">
        <f t="shared" si="8"/>
        <v>0.22999999999999998</v>
      </c>
      <c r="BW48" s="35"/>
      <c r="BX48" s="35">
        <v>1</v>
      </c>
      <c r="BY48" s="35"/>
      <c r="BZ48" s="35"/>
      <c r="CA48" s="35"/>
      <c r="CB48" s="35"/>
      <c r="CC48" s="35"/>
      <c r="CD48" s="35"/>
    </row>
    <row r="49" spans="2:82" x14ac:dyDescent="0.25">
      <c r="B49" s="36"/>
      <c r="C49" s="36" t="s">
        <v>61</v>
      </c>
      <c r="D49" s="71">
        <f t="shared" si="9"/>
        <v>6.9</v>
      </c>
      <c r="E49" s="72">
        <f t="shared" si="10"/>
        <v>7.6</v>
      </c>
      <c r="F49" s="72">
        <f t="shared" si="11"/>
        <v>6.2</v>
      </c>
      <c r="G49" s="71">
        <f t="shared" si="12"/>
        <v>4.3</v>
      </c>
      <c r="H49" s="72">
        <f t="shared" si="13"/>
        <v>4.7</v>
      </c>
      <c r="I49" s="72">
        <f t="shared" si="14"/>
        <v>4</v>
      </c>
      <c r="J49" s="73"/>
      <c r="K49" s="36"/>
      <c r="L49" s="36"/>
      <c r="M49" s="36"/>
      <c r="N49" s="36"/>
      <c r="O49" s="36" t="s">
        <v>61</v>
      </c>
      <c r="P49" s="74">
        <f t="shared" si="15"/>
        <v>1.61</v>
      </c>
      <c r="Q49" s="75">
        <f t="shared" si="16"/>
        <v>1.41</v>
      </c>
      <c r="R49" s="75">
        <f t="shared" si="17"/>
        <v>1.83</v>
      </c>
      <c r="S49" s="76"/>
      <c r="T49" s="36"/>
      <c r="U49" s="36"/>
      <c r="V49" s="36"/>
      <c r="W49" s="36"/>
      <c r="X49" s="36"/>
      <c r="AS49" s="51"/>
      <c r="AT49" s="77"/>
      <c r="AU49" s="78"/>
      <c r="AV49" s="78"/>
      <c r="AW49" s="77"/>
      <c r="AX49" s="78"/>
      <c r="AY49" s="78"/>
      <c r="AZ49" s="51"/>
      <c r="BB49" s="35" t="s">
        <v>65</v>
      </c>
      <c r="BC49" s="35">
        <v>2010</v>
      </c>
      <c r="BD49" s="53">
        <f t="shared" si="0"/>
        <v>6.6</v>
      </c>
      <c r="BE49" s="53">
        <f t="shared" si="1"/>
        <v>4.4000000000000004</v>
      </c>
      <c r="BF49" s="53"/>
      <c r="BH49" s="57">
        <f t="shared" si="3"/>
        <v>-0.70000000000000018</v>
      </c>
      <c r="BI49" s="57">
        <f t="shared" si="4"/>
        <v>-0.59999999999999964</v>
      </c>
      <c r="BK49" s="57">
        <f t="shared" si="5"/>
        <v>-0.39999999999999947</v>
      </c>
      <c r="BL49" s="57">
        <f t="shared" si="6"/>
        <v>-0.40000000000000036</v>
      </c>
      <c r="BM49" s="35"/>
      <c r="BN49" s="35"/>
      <c r="BO49" s="35" t="s">
        <v>65</v>
      </c>
      <c r="BP49" s="35">
        <v>2010</v>
      </c>
      <c r="BQ49" s="53">
        <f t="shared" si="2"/>
        <v>1.51</v>
      </c>
      <c r="BR49" s="53"/>
      <c r="BS49" s="53"/>
      <c r="BT49" s="35"/>
      <c r="BU49" s="57">
        <f t="shared" si="7"/>
        <v>0.18999999999999995</v>
      </c>
      <c r="BV49" s="57">
        <f t="shared" si="8"/>
        <v>0.20999999999999996</v>
      </c>
      <c r="BW49" s="35"/>
      <c r="BX49" s="35">
        <v>1</v>
      </c>
      <c r="BY49" s="35"/>
      <c r="BZ49" s="35"/>
      <c r="CA49" s="35"/>
      <c r="CB49" s="35"/>
      <c r="CC49" s="35"/>
      <c r="CD49" s="35"/>
    </row>
    <row r="50" spans="2:82" x14ac:dyDescent="0.25">
      <c r="B50" s="36"/>
      <c r="C50" s="36" t="s">
        <v>62</v>
      </c>
      <c r="D50" s="71">
        <f t="shared" si="9"/>
        <v>6.8</v>
      </c>
      <c r="E50" s="72">
        <f t="shared" si="10"/>
        <v>7.5</v>
      </c>
      <c r="F50" s="72">
        <f t="shared" si="11"/>
        <v>6.1</v>
      </c>
      <c r="G50" s="71">
        <f t="shared" si="12"/>
        <v>4.2</v>
      </c>
      <c r="H50" s="72">
        <f t="shared" si="13"/>
        <v>4.5</v>
      </c>
      <c r="I50" s="72">
        <f t="shared" si="14"/>
        <v>3.8</v>
      </c>
      <c r="J50" s="73"/>
      <c r="K50" s="36"/>
      <c r="L50" s="36"/>
      <c r="M50" s="36"/>
      <c r="N50" s="36"/>
      <c r="O50" s="36" t="s">
        <v>62</v>
      </c>
      <c r="P50" s="74">
        <f t="shared" si="15"/>
        <v>1.62</v>
      </c>
      <c r="Q50" s="75">
        <f t="shared" si="16"/>
        <v>1.43</v>
      </c>
      <c r="R50" s="75">
        <f t="shared" si="17"/>
        <v>1.85</v>
      </c>
      <c r="S50" s="76"/>
      <c r="T50" s="36"/>
      <c r="U50" s="36"/>
      <c r="V50" s="36"/>
      <c r="W50" s="36"/>
      <c r="X50" s="36"/>
      <c r="AS50" s="51"/>
      <c r="AT50" s="77"/>
      <c r="AU50" s="78"/>
      <c r="AV50" s="78"/>
      <c r="AW50" s="77"/>
      <c r="AX50" s="78"/>
      <c r="AY50" s="78"/>
      <c r="AZ50" s="51"/>
      <c r="BB50" s="35" t="s">
        <v>66</v>
      </c>
      <c r="BC50" s="35">
        <v>2011</v>
      </c>
      <c r="BD50" s="53">
        <f t="shared" si="0"/>
        <v>6.2</v>
      </c>
      <c r="BE50" s="53">
        <f t="shared" si="1"/>
        <v>4.4000000000000004</v>
      </c>
      <c r="BF50" s="53"/>
      <c r="BH50" s="57">
        <f t="shared" si="3"/>
        <v>-0.70000000000000018</v>
      </c>
      <c r="BI50" s="57">
        <f t="shared" si="4"/>
        <v>-0.70000000000000018</v>
      </c>
      <c r="BK50" s="57">
        <f t="shared" si="5"/>
        <v>-0.39999999999999947</v>
      </c>
      <c r="BL50" s="57">
        <f t="shared" si="6"/>
        <v>-0.30000000000000071</v>
      </c>
      <c r="BM50" s="35"/>
      <c r="BN50" s="35"/>
      <c r="BO50" s="35" t="s">
        <v>66</v>
      </c>
      <c r="BP50" s="35">
        <v>2011</v>
      </c>
      <c r="BQ50" s="53">
        <f t="shared" si="2"/>
        <v>1.39</v>
      </c>
      <c r="BR50" s="53"/>
      <c r="BS50" s="53"/>
      <c r="BT50" s="35"/>
      <c r="BU50" s="57">
        <f t="shared" si="7"/>
        <v>0.17999999999999994</v>
      </c>
      <c r="BV50" s="57">
        <f t="shared" si="8"/>
        <v>0.20000000000000018</v>
      </c>
      <c r="BW50" s="35"/>
      <c r="BX50" s="35">
        <v>1</v>
      </c>
      <c r="BY50" s="35"/>
      <c r="BZ50" s="35"/>
      <c r="CA50" s="35"/>
      <c r="CB50" s="35"/>
      <c r="CC50" s="35"/>
      <c r="CD50" s="35"/>
    </row>
    <row r="51" spans="2:82" x14ac:dyDescent="0.25">
      <c r="B51" s="36"/>
      <c r="C51" s="36" t="s">
        <v>63</v>
      </c>
      <c r="D51" s="71">
        <f t="shared" si="9"/>
        <v>6.8</v>
      </c>
      <c r="E51" s="72">
        <f t="shared" si="10"/>
        <v>7.5</v>
      </c>
      <c r="F51" s="72">
        <f t="shared" si="11"/>
        <v>6.1</v>
      </c>
      <c r="G51" s="71">
        <f t="shared" si="12"/>
        <v>4.3</v>
      </c>
      <c r="H51" s="72">
        <f t="shared" si="13"/>
        <v>4.7</v>
      </c>
      <c r="I51" s="72">
        <f t="shared" si="14"/>
        <v>4</v>
      </c>
      <c r="J51" s="73"/>
      <c r="K51" s="36"/>
      <c r="L51" s="36"/>
      <c r="M51" s="36"/>
      <c r="N51" s="36"/>
      <c r="O51" s="36" t="s">
        <v>63</v>
      </c>
      <c r="P51" s="74">
        <f t="shared" si="15"/>
        <v>1.57</v>
      </c>
      <c r="Q51" s="75">
        <f t="shared" si="16"/>
        <v>1.38</v>
      </c>
      <c r="R51" s="75">
        <f t="shared" si="17"/>
        <v>1.79</v>
      </c>
      <c r="S51" s="76"/>
      <c r="T51" s="36"/>
      <c r="U51" s="36"/>
      <c r="V51" s="36"/>
      <c r="W51" s="36"/>
      <c r="X51" s="36"/>
      <c r="AS51" s="51"/>
      <c r="AT51" s="77"/>
      <c r="AU51" s="78"/>
      <c r="AV51" s="78"/>
      <c r="AW51" s="77"/>
      <c r="AX51" s="78"/>
      <c r="AY51" s="78"/>
      <c r="AZ51" s="51"/>
      <c r="BB51" s="35" t="s">
        <v>67</v>
      </c>
      <c r="BC51" s="35">
        <v>2012</v>
      </c>
      <c r="BD51" s="53">
        <f t="shared" si="0"/>
        <v>5.8</v>
      </c>
      <c r="BE51" s="53">
        <f t="shared" si="1"/>
        <v>4.5999999999999996</v>
      </c>
      <c r="BF51" s="53"/>
      <c r="BH51" s="57">
        <f t="shared" si="3"/>
        <v>-0.70000000000000018</v>
      </c>
      <c r="BI51" s="57">
        <f t="shared" si="4"/>
        <v>-0.59999999999999964</v>
      </c>
      <c r="BK51" s="57">
        <f t="shared" si="5"/>
        <v>-0.40000000000000036</v>
      </c>
      <c r="BL51" s="57">
        <f t="shared" si="6"/>
        <v>-0.29999999999999982</v>
      </c>
      <c r="BM51" s="35"/>
      <c r="BN51" s="35"/>
      <c r="BO51" s="35" t="s">
        <v>67</v>
      </c>
      <c r="BP51" s="35">
        <v>2012</v>
      </c>
      <c r="BQ51" s="53">
        <f t="shared" si="2"/>
        <v>1.26</v>
      </c>
      <c r="BR51" s="53"/>
      <c r="BS51" s="53"/>
      <c r="BT51" s="35"/>
      <c r="BU51" s="57">
        <f t="shared" si="7"/>
        <v>0.16999999999999993</v>
      </c>
      <c r="BV51" s="57">
        <f t="shared" si="8"/>
        <v>0.17999999999999994</v>
      </c>
      <c r="BW51" s="35"/>
      <c r="BX51" s="35">
        <v>1</v>
      </c>
      <c r="BY51" s="35"/>
      <c r="BZ51" s="35"/>
      <c r="CA51" s="35"/>
      <c r="CB51" s="35"/>
      <c r="CC51" s="35"/>
      <c r="CD51" s="35"/>
    </row>
    <row r="52" spans="2:82" x14ac:dyDescent="0.25">
      <c r="B52" s="36"/>
      <c r="C52" s="36" t="s">
        <v>64</v>
      </c>
      <c r="D52" s="71">
        <f t="shared" si="9"/>
        <v>7.2</v>
      </c>
      <c r="E52" s="72">
        <f t="shared" si="10"/>
        <v>7.9</v>
      </c>
      <c r="F52" s="72">
        <f t="shared" si="11"/>
        <v>6.5</v>
      </c>
      <c r="G52" s="71">
        <f t="shared" si="12"/>
        <v>4.3</v>
      </c>
      <c r="H52" s="72">
        <f t="shared" si="13"/>
        <v>4.5999999999999996</v>
      </c>
      <c r="I52" s="72">
        <f t="shared" si="14"/>
        <v>3.9</v>
      </c>
      <c r="J52" s="73"/>
      <c r="K52" s="36"/>
      <c r="L52" s="36"/>
      <c r="M52" s="36"/>
      <c r="N52" s="36"/>
      <c r="O52" s="36" t="s">
        <v>64</v>
      </c>
      <c r="P52" s="74">
        <f t="shared" si="15"/>
        <v>1.68</v>
      </c>
      <c r="Q52" s="75">
        <f t="shared" si="16"/>
        <v>1.48</v>
      </c>
      <c r="R52" s="75">
        <f t="shared" si="17"/>
        <v>1.91</v>
      </c>
      <c r="S52" s="76"/>
      <c r="T52" s="36"/>
      <c r="U52" s="36"/>
      <c r="V52" s="36"/>
      <c r="W52" s="36"/>
      <c r="X52" s="36"/>
      <c r="AS52" s="51"/>
      <c r="AT52" s="77"/>
      <c r="AU52" s="78"/>
      <c r="AV52" s="78"/>
      <c r="AW52" s="77"/>
      <c r="AX52" s="78"/>
      <c r="AY52" s="78"/>
      <c r="AZ52" s="51"/>
      <c r="BK52" s="35"/>
      <c r="BL52" s="35"/>
      <c r="BM52" s="35"/>
      <c r="BN52" s="35"/>
      <c r="BO52" s="35"/>
      <c r="BP52" s="35"/>
      <c r="BQ52" s="35"/>
      <c r="BR52" s="35"/>
      <c r="BS52" s="35"/>
      <c r="BT52" s="35"/>
      <c r="BU52" s="35"/>
      <c r="BV52" s="35"/>
      <c r="BW52" s="35"/>
      <c r="BX52" s="35"/>
      <c r="BY52" s="35"/>
      <c r="BZ52" s="35"/>
      <c r="CA52" s="35"/>
      <c r="CB52" s="35"/>
      <c r="CC52" s="35"/>
      <c r="CD52" s="35"/>
    </row>
    <row r="53" spans="2:82" x14ac:dyDescent="0.25">
      <c r="B53" s="36"/>
      <c r="C53" s="36" t="s">
        <v>65</v>
      </c>
      <c r="D53" s="71">
        <f t="shared" si="9"/>
        <v>6.6</v>
      </c>
      <c r="E53" s="72">
        <f t="shared" si="10"/>
        <v>7.3</v>
      </c>
      <c r="F53" s="72">
        <f t="shared" si="11"/>
        <v>6</v>
      </c>
      <c r="G53" s="71">
        <f t="shared" si="12"/>
        <v>4.4000000000000004</v>
      </c>
      <c r="H53" s="72">
        <f t="shared" si="13"/>
        <v>4.8</v>
      </c>
      <c r="I53" s="72">
        <f t="shared" si="14"/>
        <v>4</v>
      </c>
      <c r="J53" s="73"/>
      <c r="K53" s="36"/>
      <c r="L53" s="36"/>
      <c r="M53" s="36"/>
      <c r="N53" s="36"/>
      <c r="O53" s="36" t="s">
        <v>65</v>
      </c>
      <c r="P53" s="74">
        <f t="shared" si="15"/>
        <v>1.51</v>
      </c>
      <c r="Q53" s="75">
        <f t="shared" si="16"/>
        <v>1.32</v>
      </c>
      <c r="R53" s="75">
        <f t="shared" si="17"/>
        <v>1.72</v>
      </c>
      <c r="S53" s="76"/>
      <c r="T53" s="36"/>
      <c r="U53" s="36"/>
      <c r="V53" s="36"/>
      <c r="W53" s="36"/>
      <c r="X53" s="36"/>
      <c r="AS53" s="51"/>
      <c r="AT53" s="77"/>
      <c r="AU53" s="78"/>
      <c r="AV53" s="78"/>
      <c r="AW53" s="77"/>
      <c r="AX53" s="78"/>
      <c r="AY53" s="78"/>
      <c r="AZ53" s="51"/>
      <c r="BA53" s="35" t="s">
        <v>93</v>
      </c>
      <c r="BB53" s="53" t="s">
        <v>51</v>
      </c>
      <c r="BC53" s="53">
        <v>1996</v>
      </c>
      <c r="BD53" s="53">
        <f t="shared" ref="BD53:BD69" si="18">IFERROR(VALUE(FIXED(VLOOKUP($BC53&amp;$BB$29&amp;$BD$12&amp;"Maori",ethnicdata,7,FALSE),1)),NA())</f>
        <v>11.4</v>
      </c>
      <c r="BE53" s="53">
        <f t="shared" ref="BE53:BE69" si="19">IFERROR(VALUE(FIXED(VLOOKUP($BC53&amp;$BB$29&amp;$BD$12&amp;"nonMaori",ethnicdata,7,FALSE),1)),NA())</f>
        <v>5.8</v>
      </c>
      <c r="BF53" s="53"/>
      <c r="BK53" s="35"/>
      <c r="BL53" s="35"/>
      <c r="BM53" s="35"/>
      <c r="BN53" s="35" t="s">
        <v>93</v>
      </c>
      <c r="BO53" s="53" t="s">
        <v>51</v>
      </c>
      <c r="BP53" s="53">
        <v>1996</v>
      </c>
      <c r="BQ53" s="53">
        <f t="shared" ref="BQ53:BQ69" si="20">IFERROR(VALUE(FIXED(VLOOKUP($BC53&amp;$BB$29&amp;$BD$12&amp;"Maori",ethnicdata,10,FALSE),2)),NA())</f>
        <v>1.97</v>
      </c>
      <c r="BR53" s="53"/>
      <c r="BS53" s="53"/>
      <c r="BT53" s="35"/>
      <c r="BU53" s="35"/>
      <c r="BV53" s="35"/>
      <c r="BW53" s="35"/>
      <c r="BX53" s="35"/>
      <c r="BY53" s="35"/>
      <c r="BZ53" s="35"/>
      <c r="CA53" s="35"/>
      <c r="CB53" s="35"/>
      <c r="CC53" s="35"/>
      <c r="CD53" s="35"/>
    </row>
    <row r="54" spans="2:82" x14ac:dyDescent="0.25">
      <c r="B54" s="36"/>
      <c r="C54" s="36" t="s">
        <v>66</v>
      </c>
      <c r="D54" s="71">
        <f t="shared" si="9"/>
        <v>6.2</v>
      </c>
      <c r="E54" s="72">
        <f t="shared" si="10"/>
        <v>6.9</v>
      </c>
      <c r="F54" s="72">
        <f t="shared" si="11"/>
        <v>5.5</v>
      </c>
      <c r="G54" s="71">
        <f t="shared" si="12"/>
        <v>4.4000000000000004</v>
      </c>
      <c r="H54" s="72">
        <f t="shared" si="13"/>
        <v>4.8</v>
      </c>
      <c r="I54" s="72">
        <f t="shared" si="14"/>
        <v>4.0999999999999996</v>
      </c>
      <c r="J54" s="73"/>
      <c r="K54" s="36"/>
      <c r="L54" s="36"/>
      <c r="M54" s="36"/>
      <c r="N54" s="36"/>
      <c r="O54" s="36" t="s">
        <v>66</v>
      </c>
      <c r="P54" s="74">
        <f t="shared" si="15"/>
        <v>1.39</v>
      </c>
      <c r="Q54" s="75">
        <f t="shared" si="16"/>
        <v>1.21</v>
      </c>
      <c r="R54" s="75">
        <f t="shared" si="17"/>
        <v>1.59</v>
      </c>
      <c r="S54" s="76"/>
      <c r="T54" s="36"/>
      <c r="U54" s="36"/>
      <c r="V54" s="36"/>
      <c r="W54" s="36"/>
      <c r="X54" s="36"/>
      <c r="AS54" s="51"/>
      <c r="AT54" s="77"/>
      <c r="AU54" s="78"/>
      <c r="AV54" s="78"/>
      <c r="AW54" s="77"/>
      <c r="AX54" s="78"/>
      <c r="AY54" s="78"/>
      <c r="AZ54" s="51"/>
      <c r="BB54" s="58" t="s">
        <v>52</v>
      </c>
      <c r="BC54" s="35">
        <v>1997</v>
      </c>
      <c r="BD54" s="53">
        <f t="shared" si="18"/>
        <v>10.9</v>
      </c>
      <c r="BE54" s="53">
        <f t="shared" si="19"/>
        <v>5.4</v>
      </c>
      <c r="BF54" s="53"/>
      <c r="BK54" s="35"/>
      <c r="BL54" s="35"/>
      <c r="BM54" s="35"/>
      <c r="BN54" s="35"/>
      <c r="BO54" s="58" t="s">
        <v>52</v>
      </c>
      <c r="BP54" s="35">
        <v>1997</v>
      </c>
      <c r="BQ54" s="53">
        <f t="shared" si="20"/>
        <v>2.02</v>
      </c>
      <c r="BR54" s="53"/>
      <c r="BS54" s="53"/>
      <c r="BT54" s="35"/>
      <c r="BU54" s="35"/>
      <c r="BV54" s="35"/>
      <c r="BW54" s="35"/>
      <c r="BX54" s="35"/>
      <c r="BY54" s="35"/>
      <c r="BZ54" s="35"/>
      <c r="CA54" s="35"/>
      <c r="CB54" s="35"/>
      <c r="CC54" s="35"/>
      <c r="CD54" s="35"/>
    </row>
    <row r="55" spans="2:82" x14ac:dyDescent="0.25">
      <c r="B55" s="36"/>
      <c r="C55" s="79" t="s">
        <v>67</v>
      </c>
      <c r="D55" s="80">
        <f t="shared" si="9"/>
        <v>5.8</v>
      </c>
      <c r="E55" s="81">
        <f t="shared" si="10"/>
        <v>6.5</v>
      </c>
      <c r="F55" s="81">
        <f t="shared" si="11"/>
        <v>5.2</v>
      </c>
      <c r="G55" s="80">
        <f t="shared" si="12"/>
        <v>4.5999999999999996</v>
      </c>
      <c r="H55" s="81">
        <f t="shared" si="13"/>
        <v>5</v>
      </c>
      <c r="I55" s="81">
        <f t="shared" si="14"/>
        <v>4.3</v>
      </c>
      <c r="J55" s="73"/>
      <c r="K55" s="36"/>
      <c r="L55" s="36"/>
      <c r="M55" s="36"/>
      <c r="N55" s="36"/>
      <c r="O55" s="79" t="s">
        <v>67</v>
      </c>
      <c r="P55" s="82">
        <f t="shared" si="15"/>
        <v>1.26</v>
      </c>
      <c r="Q55" s="83">
        <f t="shared" si="16"/>
        <v>1.0900000000000001</v>
      </c>
      <c r="R55" s="83">
        <f t="shared" si="17"/>
        <v>1.44</v>
      </c>
      <c r="S55" s="76"/>
      <c r="T55" s="36"/>
      <c r="U55" s="36"/>
      <c r="V55" s="36"/>
      <c r="W55" s="36"/>
      <c r="X55" s="36"/>
      <c r="AS55" s="51"/>
      <c r="AT55" s="77"/>
      <c r="AU55" s="78"/>
      <c r="AV55" s="78"/>
      <c r="AW55" s="77"/>
      <c r="AX55" s="78"/>
      <c r="AY55" s="78"/>
      <c r="AZ55" s="51"/>
      <c r="BB55" s="66" t="s">
        <v>53</v>
      </c>
      <c r="BC55" s="66">
        <v>1998</v>
      </c>
      <c r="BD55" s="53">
        <f t="shared" si="18"/>
        <v>10.3</v>
      </c>
      <c r="BE55" s="53">
        <f t="shared" si="19"/>
        <v>5.5</v>
      </c>
      <c r="BF55" s="53"/>
      <c r="BK55" s="35"/>
      <c r="BL55" s="35"/>
      <c r="BM55" s="35"/>
      <c r="BN55" s="35"/>
      <c r="BO55" s="66" t="s">
        <v>53</v>
      </c>
      <c r="BP55" s="66">
        <v>1998</v>
      </c>
      <c r="BQ55" s="53">
        <f t="shared" si="20"/>
        <v>1.85</v>
      </c>
      <c r="BR55" s="53"/>
      <c r="BS55" s="53"/>
      <c r="BT55" s="35"/>
      <c r="BU55" s="35"/>
      <c r="BV55" s="35"/>
      <c r="BW55" s="35"/>
      <c r="BX55" s="35"/>
      <c r="BY55" s="35"/>
      <c r="BZ55" s="35"/>
      <c r="CA55" s="35"/>
      <c r="CB55" s="35"/>
      <c r="CC55" s="35"/>
      <c r="CD55" s="35"/>
    </row>
    <row r="56" spans="2:82" x14ac:dyDescent="0.25">
      <c r="B56" s="36"/>
      <c r="C56" s="40"/>
      <c r="D56" s="40"/>
      <c r="E56" s="40"/>
      <c r="F56" s="40"/>
      <c r="G56" s="84"/>
      <c r="H56" s="40"/>
      <c r="I56" s="40"/>
      <c r="J56" s="40"/>
      <c r="K56" s="40"/>
      <c r="L56" s="40"/>
      <c r="M56" s="40"/>
      <c r="N56" s="40"/>
      <c r="O56" s="40"/>
      <c r="P56" s="40"/>
      <c r="Q56" s="40"/>
      <c r="R56" s="36"/>
      <c r="S56" s="36"/>
      <c r="T56" s="36"/>
      <c r="U56" s="36"/>
      <c r="V56" s="36"/>
      <c r="W56" s="36"/>
      <c r="X56" s="36"/>
      <c r="AS56" s="85"/>
      <c r="AT56" s="85"/>
      <c r="AU56" s="85"/>
      <c r="AV56" s="85"/>
      <c r="AW56" s="85"/>
      <c r="AX56" s="85"/>
      <c r="AY56" s="85"/>
      <c r="AZ56" s="85"/>
      <c r="BB56" s="58" t="s">
        <v>54</v>
      </c>
      <c r="BC56" s="35">
        <v>1999</v>
      </c>
      <c r="BD56" s="53">
        <f t="shared" si="18"/>
        <v>10</v>
      </c>
      <c r="BE56" s="53">
        <f t="shared" si="19"/>
        <v>5.4</v>
      </c>
      <c r="BF56" s="53"/>
      <c r="BK56" s="35"/>
      <c r="BL56" s="35"/>
      <c r="BM56" s="35"/>
      <c r="BN56" s="35"/>
      <c r="BO56" s="58" t="s">
        <v>54</v>
      </c>
      <c r="BP56" s="35">
        <v>1999</v>
      </c>
      <c r="BQ56" s="53">
        <f t="shared" si="20"/>
        <v>1.83</v>
      </c>
      <c r="BR56" s="53"/>
      <c r="BS56" s="53"/>
      <c r="BT56" s="35"/>
      <c r="BU56" s="35"/>
      <c r="BV56" s="35"/>
      <c r="BW56" s="35"/>
      <c r="BX56" s="35"/>
      <c r="BY56" s="35"/>
      <c r="BZ56" s="35"/>
      <c r="CA56" s="35"/>
      <c r="CB56" s="35"/>
      <c r="CC56" s="35"/>
      <c r="CD56" s="35"/>
    </row>
    <row r="57" spans="2:82" x14ac:dyDescent="0.25">
      <c r="B57" s="36"/>
      <c r="C57" s="40" t="s">
        <v>17</v>
      </c>
      <c r="D57" s="40"/>
      <c r="E57" s="40"/>
      <c r="F57" s="40"/>
      <c r="G57" s="40"/>
      <c r="H57" s="40"/>
      <c r="I57" s="40"/>
      <c r="J57" s="40"/>
      <c r="K57" s="40"/>
      <c r="L57" s="40"/>
      <c r="M57" s="40"/>
      <c r="N57" s="40"/>
      <c r="O57" s="40" t="s">
        <v>17</v>
      </c>
      <c r="P57" s="40"/>
      <c r="Q57" s="40"/>
      <c r="R57" s="36"/>
      <c r="S57" s="36"/>
      <c r="T57" s="36"/>
      <c r="U57" s="36"/>
      <c r="V57" s="36"/>
      <c r="W57" s="36"/>
      <c r="X57" s="36"/>
      <c r="AV57" s="51"/>
      <c r="AW57" s="77"/>
      <c r="AX57" s="86"/>
      <c r="AY57" s="86"/>
      <c r="AZ57" s="85"/>
      <c r="BB57" s="58" t="s">
        <v>55</v>
      </c>
      <c r="BC57" s="53">
        <v>2000</v>
      </c>
      <c r="BD57" s="53">
        <f t="shared" si="18"/>
        <v>9.5</v>
      </c>
      <c r="BE57" s="53">
        <f t="shared" si="19"/>
        <v>5.5</v>
      </c>
      <c r="BF57" s="53"/>
      <c r="BK57" s="35"/>
      <c r="BL57" s="35"/>
      <c r="BM57" s="35"/>
      <c r="BN57" s="35"/>
      <c r="BO57" s="58" t="s">
        <v>55</v>
      </c>
      <c r="BP57" s="53">
        <v>2000</v>
      </c>
      <c r="BQ57" s="53">
        <f t="shared" si="20"/>
        <v>1.73</v>
      </c>
      <c r="BR57" s="53"/>
      <c r="BS57" s="53"/>
      <c r="BT57" s="35"/>
      <c r="BU57" s="35"/>
      <c r="BV57" s="35"/>
      <c r="BW57" s="35"/>
      <c r="BX57" s="35"/>
      <c r="BY57" s="35"/>
      <c r="BZ57" s="35"/>
      <c r="CA57" s="35"/>
      <c r="CB57" s="35"/>
      <c r="CC57" s="35"/>
      <c r="CD57" s="35"/>
    </row>
    <row r="58" spans="2:82" x14ac:dyDescent="0.25">
      <c r="B58" s="36"/>
      <c r="C58" s="40" t="s">
        <v>74</v>
      </c>
      <c r="D58" s="36"/>
      <c r="E58" s="36"/>
      <c r="F58" s="36"/>
      <c r="G58" s="36"/>
      <c r="H58" s="36"/>
      <c r="I58" s="36"/>
      <c r="J58" s="36"/>
      <c r="K58" s="36"/>
      <c r="L58" s="36"/>
      <c r="M58" s="36"/>
      <c r="N58" s="36"/>
      <c r="O58" s="40" t="s">
        <v>29</v>
      </c>
      <c r="P58" s="36"/>
      <c r="Q58" s="40"/>
      <c r="R58" s="36"/>
      <c r="S58" s="36"/>
      <c r="T58" s="36"/>
      <c r="U58" s="36"/>
      <c r="V58" s="36"/>
      <c r="W58" s="36"/>
      <c r="X58" s="36"/>
      <c r="AV58" s="51"/>
      <c r="AW58" s="77"/>
      <c r="AX58" s="86"/>
      <c r="AY58" s="86"/>
      <c r="AZ58" s="85"/>
      <c r="BB58" s="35" t="s">
        <v>56</v>
      </c>
      <c r="BC58" s="35">
        <v>2001</v>
      </c>
      <c r="BD58" s="53">
        <f t="shared" si="18"/>
        <v>9.3000000000000007</v>
      </c>
      <c r="BE58" s="53">
        <f t="shared" si="19"/>
        <v>5.0999999999999996</v>
      </c>
      <c r="BF58" s="53"/>
      <c r="BK58" s="35"/>
      <c r="BL58" s="35"/>
      <c r="BM58" s="35"/>
      <c r="BN58" s="35"/>
      <c r="BO58" s="35" t="s">
        <v>56</v>
      </c>
      <c r="BP58" s="35">
        <v>2001</v>
      </c>
      <c r="BQ58" s="53">
        <f t="shared" si="20"/>
        <v>1.84</v>
      </c>
      <c r="BR58" s="53"/>
      <c r="BS58" s="53"/>
      <c r="BT58" s="35"/>
      <c r="BU58" s="35"/>
      <c r="BV58" s="35"/>
      <c r="BW58" s="35"/>
      <c r="BX58" s="35"/>
      <c r="BY58" s="35"/>
      <c r="BZ58" s="35"/>
      <c r="CA58" s="35"/>
      <c r="CB58" s="35"/>
      <c r="CC58" s="35"/>
      <c r="CD58" s="35"/>
    </row>
    <row r="59" spans="2:82" ht="12" customHeight="1" x14ac:dyDescent="0.25">
      <c r="B59" s="40"/>
      <c r="C59" s="40" t="s">
        <v>18</v>
      </c>
      <c r="D59" s="36"/>
      <c r="E59" s="36"/>
      <c r="F59" s="36"/>
      <c r="G59" s="36"/>
      <c r="H59" s="36"/>
      <c r="I59" s="40"/>
      <c r="J59" s="40"/>
      <c r="K59" s="40"/>
      <c r="L59" s="40"/>
      <c r="M59" s="40"/>
      <c r="N59" s="40"/>
      <c r="O59" s="40" t="s">
        <v>18</v>
      </c>
      <c r="P59" s="73"/>
      <c r="Q59" s="73"/>
      <c r="R59" s="36"/>
      <c r="S59" s="36"/>
      <c r="T59" s="36"/>
      <c r="U59" s="36"/>
      <c r="V59" s="36"/>
      <c r="W59" s="36"/>
      <c r="X59" s="36"/>
      <c r="AV59" s="51"/>
      <c r="AW59" s="77"/>
      <c r="AX59" s="86"/>
      <c r="AY59" s="86"/>
      <c r="AZ59" s="85"/>
      <c r="BB59" s="66" t="s">
        <v>57</v>
      </c>
      <c r="BC59" s="66">
        <v>2002</v>
      </c>
      <c r="BD59" s="53">
        <f t="shared" si="18"/>
        <v>8.6999999999999993</v>
      </c>
      <c r="BE59" s="53">
        <f t="shared" si="19"/>
        <v>5.2</v>
      </c>
      <c r="BF59" s="53"/>
      <c r="BK59" s="35"/>
      <c r="BL59" s="35"/>
      <c r="BM59" s="35"/>
      <c r="BN59" s="35"/>
      <c r="BO59" s="66" t="s">
        <v>57</v>
      </c>
      <c r="BP59" s="66">
        <v>2002</v>
      </c>
      <c r="BQ59" s="53">
        <f t="shared" si="20"/>
        <v>1.68</v>
      </c>
      <c r="BR59" s="53"/>
      <c r="BS59" s="53"/>
      <c r="BT59" s="35"/>
      <c r="BU59" s="35"/>
      <c r="BV59" s="35"/>
      <c r="BW59" s="35"/>
      <c r="BX59" s="35"/>
      <c r="BY59" s="35"/>
      <c r="BZ59" s="35"/>
      <c r="CA59" s="35"/>
      <c r="CB59" s="35"/>
      <c r="CC59" s="35"/>
      <c r="CD59" s="35"/>
    </row>
    <row r="60" spans="2:82" x14ac:dyDescent="0.25">
      <c r="B60" s="36"/>
      <c r="C60" s="40" t="s">
        <v>19</v>
      </c>
      <c r="D60" s="40"/>
      <c r="E60" s="40"/>
      <c r="F60" s="40"/>
      <c r="G60" s="40"/>
      <c r="H60" s="40"/>
      <c r="I60" s="36"/>
      <c r="J60" s="40"/>
      <c r="K60" s="40"/>
      <c r="L60" s="40"/>
      <c r="M60" s="40"/>
      <c r="N60" s="40"/>
      <c r="O60" s="40" t="s">
        <v>19</v>
      </c>
      <c r="P60" s="36"/>
      <c r="Q60" s="73"/>
      <c r="R60" s="36"/>
      <c r="S60" s="36"/>
      <c r="T60" s="36"/>
      <c r="U60" s="36"/>
      <c r="V60" s="36"/>
      <c r="W60" s="36"/>
      <c r="X60" s="36"/>
      <c r="AV60" s="51"/>
      <c r="AW60" s="77"/>
      <c r="AX60" s="86"/>
      <c r="AY60" s="86"/>
      <c r="AZ60" s="85"/>
      <c r="BB60" s="35" t="s">
        <v>58</v>
      </c>
      <c r="BC60" s="35">
        <v>2003</v>
      </c>
      <c r="BD60" s="53">
        <f t="shared" si="18"/>
        <v>8.4</v>
      </c>
      <c r="BE60" s="53">
        <f t="shared" si="19"/>
        <v>5.3</v>
      </c>
      <c r="BF60" s="53"/>
      <c r="BK60" s="35"/>
      <c r="BL60" s="35"/>
      <c r="BM60" s="35"/>
      <c r="BN60" s="35"/>
      <c r="BO60" s="35" t="s">
        <v>58</v>
      </c>
      <c r="BP60" s="35">
        <v>2003</v>
      </c>
      <c r="BQ60" s="53">
        <f t="shared" si="20"/>
        <v>1.61</v>
      </c>
      <c r="BR60" s="53"/>
      <c r="BS60" s="53"/>
      <c r="BT60" s="35"/>
      <c r="BU60" s="35"/>
      <c r="BV60" s="35"/>
      <c r="BW60" s="35"/>
      <c r="BX60" s="35"/>
      <c r="BY60" s="35"/>
      <c r="BZ60" s="35"/>
      <c r="CA60" s="35"/>
      <c r="CB60" s="35"/>
      <c r="CC60" s="35"/>
      <c r="CD60" s="35"/>
    </row>
    <row r="61" spans="2:82" x14ac:dyDescent="0.25">
      <c r="B61" s="40"/>
      <c r="C61" s="40" t="s">
        <v>90</v>
      </c>
      <c r="D61" s="40"/>
      <c r="E61" s="40"/>
      <c r="F61" s="40"/>
      <c r="G61" s="40"/>
      <c r="H61" s="40"/>
      <c r="I61" s="40"/>
      <c r="J61" s="36"/>
      <c r="K61" s="36"/>
      <c r="L61" s="36"/>
      <c r="M61" s="36"/>
      <c r="N61" s="36"/>
      <c r="O61" s="40" t="s">
        <v>30</v>
      </c>
      <c r="P61" s="36"/>
      <c r="Q61" s="36"/>
      <c r="R61" s="36"/>
      <c r="S61" s="36"/>
      <c r="T61" s="36"/>
      <c r="U61" s="36"/>
      <c r="V61" s="36"/>
      <c r="W61" s="36"/>
      <c r="X61" s="36"/>
      <c r="AV61" s="51"/>
      <c r="AW61" s="77"/>
      <c r="AX61" s="86"/>
      <c r="AY61" s="86"/>
      <c r="AZ61" s="85"/>
      <c r="BB61" s="35" t="s">
        <v>59</v>
      </c>
      <c r="BC61" s="53">
        <v>2004</v>
      </c>
      <c r="BD61" s="53">
        <f t="shared" si="18"/>
        <v>8.1999999999999993</v>
      </c>
      <c r="BE61" s="53">
        <f t="shared" si="19"/>
        <v>5.5</v>
      </c>
      <c r="BF61" s="53"/>
      <c r="BK61" s="35"/>
      <c r="BL61" s="35"/>
      <c r="BM61" s="35"/>
      <c r="BN61" s="35"/>
      <c r="BO61" s="35" t="s">
        <v>59</v>
      </c>
      <c r="BP61" s="53">
        <v>2004</v>
      </c>
      <c r="BQ61" s="53">
        <f t="shared" si="20"/>
        <v>1.5</v>
      </c>
      <c r="BR61" s="53"/>
      <c r="BS61" s="53"/>
      <c r="BT61" s="35"/>
      <c r="BU61" s="35"/>
      <c r="BV61" s="35"/>
      <c r="BW61" s="35"/>
      <c r="BX61" s="35"/>
      <c r="BY61" s="35"/>
      <c r="BZ61" s="35"/>
      <c r="CA61" s="35"/>
      <c r="CB61" s="35"/>
      <c r="CC61" s="35"/>
      <c r="CD61" s="35"/>
    </row>
    <row r="62" spans="2:82" x14ac:dyDescent="0.25">
      <c r="B62" s="40"/>
      <c r="C62" s="40"/>
      <c r="D62" s="40"/>
      <c r="E62" s="40"/>
      <c r="F62" s="40"/>
      <c r="G62" s="40"/>
      <c r="H62" s="40"/>
      <c r="I62" s="40"/>
      <c r="J62" s="36"/>
      <c r="K62" s="36"/>
      <c r="L62" s="36"/>
      <c r="M62" s="36"/>
      <c r="N62" s="36"/>
      <c r="O62" s="36"/>
      <c r="P62" s="36"/>
      <c r="Q62" s="36"/>
      <c r="R62" s="36"/>
      <c r="S62" s="36"/>
      <c r="T62" s="36"/>
      <c r="U62" s="36"/>
      <c r="V62" s="36"/>
      <c r="W62" s="36"/>
      <c r="X62" s="36"/>
      <c r="AV62" s="51"/>
      <c r="AW62" s="77"/>
      <c r="AX62" s="86"/>
      <c r="AY62" s="86"/>
      <c r="AZ62" s="85"/>
      <c r="BB62" s="35" t="s">
        <v>60</v>
      </c>
      <c r="BC62" s="35">
        <v>2005</v>
      </c>
      <c r="BD62" s="53">
        <f t="shared" si="18"/>
        <v>7.8</v>
      </c>
      <c r="BE62" s="53">
        <f t="shared" si="19"/>
        <v>5.0999999999999996</v>
      </c>
      <c r="BF62" s="53"/>
      <c r="BK62" s="35"/>
      <c r="BL62" s="35"/>
      <c r="BM62" s="35"/>
      <c r="BN62" s="35"/>
      <c r="BO62" s="35" t="s">
        <v>60</v>
      </c>
      <c r="BP62" s="35">
        <v>2005</v>
      </c>
      <c r="BQ62" s="53">
        <f t="shared" si="20"/>
        <v>1.53</v>
      </c>
      <c r="BR62" s="53"/>
      <c r="BS62" s="53"/>
      <c r="BT62" s="35"/>
      <c r="BU62" s="35"/>
      <c r="BV62" s="35"/>
      <c r="BW62" s="35"/>
      <c r="BX62" s="35"/>
      <c r="BY62" s="35"/>
      <c r="BZ62" s="35"/>
      <c r="CA62" s="35"/>
      <c r="CB62" s="35"/>
      <c r="CC62" s="35"/>
      <c r="CD62" s="35"/>
    </row>
    <row r="63" spans="2:82" x14ac:dyDescent="0.25">
      <c r="B63" s="36"/>
      <c r="C63" s="40" t="s">
        <v>95</v>
      </c>
      <c r="D63" s="36"/>
      <c r="E63" s="36"/>
      <c r="F63" s="36"/>
      <c r="G63" s="36"/>
      <c r="H63" s="36"/>
      <c r="I63" s="36"/>
      <c r="J63" s="36"/>
      <c r="K63" s="36"/>
      <c r="L63" s="36"/>
      <c r="M63" s="36"/>
      <c r="N63" s="36"/>
      <c r="O63" s="40" t="s">
        <v>95</v>
      </c>
      <c r="P63" s="73"/>
      <c r="Q63" s="73"/>
      <c r="R63" s="36"/>
      <c r="S63" s="36"/>
      <c r="T63" s="36"/>
      <c r="U63" s="36"/>
      <c r="V63" s="36"/>
      <c r="W63" s="36"/>
      <c r="X63" s="36"/>
      <c r="AV63" s="51"/>
      <c r="AW63" s="77"/>
      <c r="AX63" s="86"/>
      <c r="AY63" s="86"/>
      <c r="AZ63" s="85"/>
      <c r="BB63" s="35" t="s">
        <v>61</v>
      </c>
      <c r="BC63" s="35">
        <v>2006</v>
      </c>
      <c r="BD63" s="53">
        <f t="shared" si="18"/>
        <v>7.3</v>
      </c>
      <c r="BE63" s="53">
        <f t="shared" si="19"/>
        <v>4.9000000000000004</v>
      </c>
      <c r="BF63" s="53"/>
      <c r="BK63" s="35"/>
      <c r="BL63" s="35"/>
      <c r="BM63" s="35"/>
      <c r="BN63" s="35"/>
      <c r="BO63" s="35" t="s">
        <v>61</v>
      </c>
      <c r="BP63" s="35">
        <v>2006</v>
      </c>
      <c r="BQ63" s="53">
        <f t="shared" si="20"/>
        <v>1.49</v>
      </c>
      <c r="BR63" s="53"/>
      <c r="BS63" s="53"/>
      <c r="BT63" s="35"/>
      <c r="BU63" s="35"/>
      <c r="BV63" s="35"/>
      <c r="BW63" s="35"/>
      <c r="BX63" s="35"/>
      <c r="BY63" s="35"/>
      <c r="BZ63" s="35"/>
      <c r="CA63" s="35"/>
      <c r="CB63" s="35"/>
      <c r="CC63" s="35"/>
      <c r="CD63" s="35"/>
    </row>
    <row r="64" spans="2:82" x14ac:dyDescent="0.25">
      <c r="B64" s="36"/>
      <c r="C64" s="40"/>
      <c r="D64" s="40"/>
      <c r="E64" s="40"/>
      <c r="F64" s="40"/>
      <c r="G64" s="40"/>
      <c r="H64" s="40"/>
      <c r="I64" s="36"/>
      <c r="J64" s="36"/>
      <c r="K64" s="36"/>
      <c r="L64" s="36"/>
      <c r="M64" s="36"/>
      <c r="N64" s="36"/>
      <c r="O64" s="40"/>
      <c r="P64" s="73"/>
      <c r="Q64" s="73"/>
      <c r="R64" s="36"/>
      <c r="S64" s="36"/>
      <c r="T64" s="36"/>
      <c r="U64" s="36"/>
      <c r="V64" s="36"/>
      <c r="W64" s="36"/>
      <c r="X64" s="36"/>
      <c r="AV64" s="51"/>
      <c r="AW64" s="77"/>
      <c r="AX64" s="86"/>
      <c r="AY64" s="86"/>
      <c r="AZ64" s="85"/>
      <c r="BB64" s="35" t="s">
        <v>62</v>
      </c>
      <c r="BC64" s="35">
        <v>2007</v>
      </c>
      <c r="BD64" s="53">
        <f t="shared" si="18"/>
        <v>7.3</v>
      </c>
      <c r="BE64" s="53">
        <f t="shared" si="19"/>
        <v>4.5999999999999996</v>
      </c>
      <c r="BK64" s="35"/>
      <c r="BL64" s="35"/>
      <c r="BM64" s="35"/>
      <c r="BN64" s="35"/>
      <c r="BO64" s="35" t="s">
        <v>62</v>
      </c>
      <c r="BP64" s="35">
        <v>2007</v>
      </c>
      <c r="BQ64" s="53">
        <f t="shared" si="20"/>
        <v>1.61</v>
      </c>
      <c r="BR64" s="35"/>
      <c r="BS64" s="35"/>
      <c r="BT64" s="35"/>
      <c r="BU64" s="35"/>
      <c r="BV64" s="35"/>
      <c r="BW64" s="35"/>
      <c r="BX64" s="35"/>
      <c r="BY64" s="35"/>
      <c r="BZ64" s="35"/>
      <c r="CA64" s="35"/>
      <c r="CB64" s="35"/>
      <c r="CC64" s="35"/>
      <c r="CD64" s="35"/>
    </row>
    <row r="65" spans="2:82" ht="12.75" customHeight="1" x14ac:dyDescent="0.25">
      <c r="B65" s="36"/>
      <c r="C65" s="101" t="s">
        <v>109</v>
      </c>
      <c r="D65" s="101"/>
      <c r="E65" s="101"/>
      <c r="F65" s="101"/>
      <c r="G65" s="101"/>
      <c r="H65" s="101"/>
      <c r="I65" s="101"/>
      <c r="J65" s="101"/>
      <c r="K65" s="101"/>
      <c r="L65" s="101"/>
      <c r="M65" s="36"/>
      <c r="N65" s="36"/>
      <c r="O65" s="102" t="s">
        <v>109</v>
      </c>
      <c r="P65" s="102"/>
      <c r="Q65" s="102"/>
      <c r="R65" s="102"/>
      <c r="S65" s="102"/>
      <c r="T65" s="102"/>
      <c r="U65" s="102"/>
      <c r="V65" s="102"/>
      <c r="W65" s="102"/>
      <c r="X65" s="36"/>
      <c r="AV65" s="51"/>
      <c r="AW65" s="77"/>
      <c r="AX65" s="86"/>
      <c r="AY65" s="86"/>
      <c r="AZ65" s="85"/>
      <c r="BB65" s="35" t="s">
        <v>63</v>
      </c>
      <c r="BC65" s="35">
        <v>2008</v>
      </c>
      <c r="BD65" s="53">
        <f t="shared" si="18"/>
        <v>7.7</v>
      </c>
      <c r="BE65" s="53">
        <f t="shared" si="19"/>
        <v>4.8</v>
      </c>
      <c r="BF65" s="53"/>
      <c r="BK65" s="35"/>
      <c r="BL65" s="35"/>
      <c r="BM65" s="35"/>
      <c r="BN65" s="35"/>
      <c r="BO65" s="35" t="s">
        <v>63</v>
      </c>
      <c r="BP65" s="35">
        <v>2008</v>
      </c>
      <c r="BQ65" s="53">
        <f t="shared" si="20"/>
        <v>1.59</v>
      </c>
      <c r="BR65" s="53"/>
      <c r="BS65" s="53"/>
      <c r="BT65" s="35"/>
      <c r="BU65" s="35"/>
      <c r="BV65" s="35"/>
      <c r="BW65" s="35"/>
      <c r="BX65" s="35"/>
      <c r="BY65" s="35"/>
      <c r="BZ65" s="35"/>
      <c r="CA65" s="35"/>
      <c r="CB65" s="35"/>
      <c r="CC65" s="35"/>
      <c r="CD65" s="35"/>
    </row>
    <row r="66" spans="2:82" ht="12.75" customHeight="1" x14ac:dyDescent="0.25">
      <c r="B66" s="36"/>
      <c r="C66" s="101"/>
      <c r="D66" s="101"/>
      <c r="E66" s="101"/>
      <c r="F66" s="101"/>
      <c r="G66" s="101"/>
      <c r="H66" s="101"/>
      <c r="I66" s="101"/>
      <c r="J66" s="101"/>
      <c r="K66" s="101"/>
      <c r="L66" s="101"/>
      <c r="M66" s="36"/>
      <c r="N66" s="36"/>
      <c r="O66" s="102"/>
      <c r="P66" s="102"/>
      <c r="Q66" s="102"/>
      <c r="R66" s="102"/>
      <c r="S66" s="102"/>
      <c r="T66" s="102"/>
      <c r="U66" s="102"/>
      <c r="V66" s="102"/>
      <c r="W66" s="102"/>
      <c r="X66" s="36"/>
      <c r="AV66" s="51"/>
      <c r="AW66" s="77"/>
      <c r="AX66" s="86"/>
      <c r="AY66" s="86"/>
      <c r="AZ66" s="85"/>
      <c r="BB66" s="35" t="s">
        <v>64</v>
      </c>
      <c r="BC66" s="35">
        <v>2009</v>
      </c>
      <c r="BD66" s="53">
        <f t="shared" si="18"/>
        <v>8.1999999999999993</v>
      </c>
      <c r="BE66" s="53">
        <f t="shared" si="19"/>
        <v>4.5999999999999996</v>
      </c>
      <c r="BF66" s="53"/>
      <c r="BK66" s="35"/>
      <c r="BL66" s="35"/>
      <c r="BM66" s="35"/>
      <c r="BN66" s="35"/>
      <c r="BO66" s="35" t="s">
        <v>64</v>
      </c>
      <c r="BP66" s="35">
        <v>2009</v>
      </c>
      <c r="BQ66" s="53">
        <f t="shared" si="20"/>
        <v>1.77</v>
      </c>
      <c r="BR66" s="53"/>
      <c r="BS66" s="53"/>
      <c r="BT66" s="35"/>
      <c r="BU66" s="35"/>
      <c r="BV66" s="35"/>
      <c r="BW66" s="35"/>
      <c r="BX66" s="35"/>
      <c r="BY66" s="35"/>
      <c r="BZ66" s="35"/>
      <c r="CA66" s="35"/>
      <c r="CB66" s="35"/>
      <c r="CC66" s="35"/>
      <c r="CD66" s="35"/>
    </row>
    <row r="67" spans="2:82" x14ac:dyDescent="0.25">
      <c r="B67" s="36"/>
      <c r="C67" s="101"/>
      <c r="D67" s="101"/>
      <c r="E67" s="101"/>
      <c r="F67" s="101"/>
      <c r="G67" s="101"/>
      <c r="H67" s="101"/>
      <c r="I67" s="101"/>
      <c r="J67" s="101"/>
      <c r="K67" s="101"/>
      <c r="L67" s="101"/>
      <c r="M67" s="36"/>
      <c r="N67" s="36"/>
      <c r="O67" s="102"/>
      <c r="P67" s="102"/>
      <c r="Q67" s="102"/>
      <c r="R67" s="102"/>
      <c r="S67" s="102"/>
      <c r="T67" s="102"/>
      <c r="U67" s="102"/>
      <c r="V67" s="102"/>
      <c r="W67" s="102"/>
      <c r="X67" s="36"/>
      <c r="AV67" s="51"/>
      <c r="AW67" s="77"/>
      <c r="AX67" s="86"/>
      <c r="AY67" s="86"/>
      <c r="AZ67" s="85"/>
      <c r="BB67" s="35" t="s">
        <v>65</v>
      </c>
      <c r="BC67" s="35">
        <v>2010</v>
      </c>
      <c r="BD67" s="53">
        <f t="shared" si="18"/>
        <v>7.3</v>
      </c>
      <c r="BE67" s="53">
        <f t="shared" si="19"/>
        <v>4.9000000000000004</v>
      </c>
      <c r="BF67" s="53"/>
      <c r="BK67" s="35"/>
      <c r="BL67" s="35"/>
      <c r="BM67" s="35"/>
      <c r="BN67" s="35"/>
      <c r="BO67" s="35" t="s">
        <v>65</v>
      </c>
      <c r="BP67" s="35">
        <v>2010</v>
      </c>
      <c r="BQ67" s="53">
        <f t="shared" si="20"/>
        <v>1.5</v>
      </c>
      <c r="BR67" s="53"/>
      <c r="BS67" s="53"/>
      <c r="BT67" s="35"/>
      <c r="BU67" s="35"/>
      <c r="BV67" s="35"/>
      <c r="BW67" s="35"/>
      <c r="BX67" s="35"/>
      <c r="BY67" s="35"/>
      <c r="BZ67" s="35"/>
      <c r="CA67" s="35"/>
      <c r="CB67" s="35"/>
      <c r="CC67" s="35"/>
      <c r="CD67" s="35"/>
    </row>
    <row r="68" spans="2:82" x14ac:dyDescent="0.25">
      <c r="B68" s="36"/>
      <c r="C68" s="40"/>
      <c r="D68" s="36"/>
      <c r="E68" s="36"/>
      <c r="F68" s="36"/>
      <c r="G68" s="36"/>
      <c r="H68" s="36"/>
      <c r="I68" s="36"/>
      <c r="J68" s="36"/>
      <c r="K68" s="36"/>
      <c r="L68" s="36"/>
      <c r="M68" s="36"/>
      <c r="N68" s="36"/>
      <c r="O68" s="87"/>
      <c r="P68" s="87"/>
      <c r="Q68" s="87"/>
      <c r="R68" s="87"/>
      <c r="S68" s="87"/>
      <c r="T68" s="87"/>
      <c r="U68" s="87"/>
      <c r="V68" s="87"/>
      <c r="W68" s="87"/>
      <c r="X68" s="36"/>
      <c r="AV68" s="51"/>
      <c r="AW68" s="77"/>
      <c r="AX68" s="86"/>
      <c r="AY68" s="86"/>
      <c r="AZ68" s="85"/>
      <c r="BB68" s="35" t="s">
        <v>66</v>
      </c>
      <c r="BC68" s="35">
        <v>2011</v>
      </c>
      <c r="BD68" s="53">
        <f t="shared" si="18"/>
        <v>6.7</v>
      </c>
      <c r="BE68" s="53">
        <f t="shared" si="19"/>
        <v>4.9000000000000004</v>
      </c>
      <c r="BF68" s="53"/>
      <c r="BK68" s="35"/>
      <c r="BL68" s="35"/>
      <c r="BM68" s="35"/>
      <c r="BN68" s="35"/>
      <c r="BO68" s="35" t="s">
        <v>66</v>
      </c>
      <c r="BP68" s="35">
        <v>2011</v>
      </c>
      <c r="BQ68" s="53">
        <f t="shared" si="20"/>
        <v>1.38</v>
      </c>
      <c r="BR68" s="53"/>
      <c r="BS68" s="53"/>
      <c r="BT68" s="35"/>
      <c r="BU68" s="35"/>
      <c r="BV68" s="35"/>
      <c r="BW68" s="35"/>
      <c r="BX68" s="35"/>
      <c r="BY68" s="35"/>
      <c r="BZ68" s="35"/>
      <c r="CA68" s="35"/>
      <c r="CB68" s="35"/>
      <c r="CC68" s="35"/>
      <c r="CD68" s="35"/>
    </row>
    <row r="69" spans="2:82" ht="12.75" customHeight="1" x14ac:dyDescent="0.25">
      <c r="B69" s="36"/>
      <c r="C69" s="101" t="s">
        <v>110</v>
      </c>
      <c r="D69" s="101"/>
      <c r="E69" s="101"/>
      <c r="F69" s="101"/>
      <c r="G69" s="101"/>
      <c r="H69" s="101"/>
      <c r="I69" s="101"/>
      <c r="J69" s="101"/>
      <c r="K69" s="101"/>
      <c r="L69" s="101"/>
      <c r="M69" s="36"/>
      <c r="N69" s="36"/>
      <c r="O69" s="101" t="s">
        <v>110</v>
      </c>
      <c r="P69" s="101"/>
      <c r="Q69" s="101"/>
      <c r="R69" s="101"/>
      <c r="S69" s="101"/>
      <c r="T69" s="101"/>
      <c r="U69" s="101"/>
      <c r="V69" s="101"/>
      <c r="W69" s="101"/>
      <c r="X69" s="36"/>
      <c r="AV69" s="51"/>
      <c r="AW69" s="77"/>
      <c r="AX69" s="86"/>
      <c r="AY69" s="86"/>
      <c r="AZ69" s="85"/>
      <c r="BB69" s="35" t="s">
        <v>67</v>
      </c>
      <c r="BC69" s="35">
        <v>2012</v>
      </c>
      <c r="BD69" s="53">
        <f t="shared" si="18"/>
        <v>6.2</v>
      </c>
      <c r="BE69" s="53">
        <f t="shared" si="19"/>
        <v>5.0999999999999996</v>
      </c>
      <c r="BF69" s="53"/>
      <c r="BK69" s="35"/>
      <c r="BL69" s="35"/>
      <c r="BM69" s="35"/>
      <c r="BN69" s="35"/>
      <c r="BO69" s="35" t="s">
        <v>67</v>
      </c>
      <c r="BP69" s="35">
        <v>2012</v>
      </c>
      <c r="BQ69" s="53">
        <f t="shared" si="20"/>
        <v>1.2</v>
      </c>
      <c r="BR69" s="53"/>
      <c r="BS69" s="53"/>
      <c r="BT69" s="35"/>
      <c r="BU69" s="35"/>
      <c r="BV69" s="35"/>
      <c r="BW69" s="35"/>
      <c r="BX69" s="35"/>
      <c r="BY69" s="35"/>
      <c r="BZ69" s="35"/>
      <c r="CA69" s="35"/>
      <c r="CB69" s="35"/>
      <c r="CC69" s="35"/>
      <c r="CD69" s="35"/>
    </row>
    <row r="70" spans="2:82" x14ac:dyDescent="0.25">
      <c r="B70" s="36"/>
      <c r="C70" s="101"/>
      <c r="D70" s="101"/>
      <c r="E70" s="101"/>
      <c r="F70" s="101"/>
      <c r="G70" s="101"/>
      <c r="H70" s="101"/>
      <c r="I70" s="101"/>
      <c r="J70" s="101"/>
      <c r="K70" s="101"/>
      <c r="L70" s="101"/>
      <c r="M70" s="36"/>
      <c r="N70" s="36"/>
      <c r="O70" s="101"/>
      <c r="P70" s="101"/>
      <c r="Q70" s="101"/>
      <c r="R70" s="101"/>
      <c r="S70" s="101"/>
      <c r="T70" s="101"/>
      <c r="U70" s="101"/>
      <c r="V70" s="101"/>
      <c r="W70" s="101"/>
      <c r="X70" s="36"/>
      <c r="AV70" s="51"/>
      <c r="AW70" s="77"/>
      <c r="AX70" s="86"/>
      <c r="AY70" s="86"/>
      <c r="AZ70" s="85"/>
      <c r="BD70" s="53"/>
      <c r="BE70" s="53"/>
      <c r="BF70" s="53"/>
      <c r="BK70" s="35"/>
      <c r="BL70" s="35"/>
      <c r="BM70" s="35"/>
      <c r="BN70" s="35"/>
      <c r="BO70" s="35"/>
      <c r="BP70" s="35"/>
      <c r="BQ70" s="53"/>
      <c r="BR70" s="53"/>
      <c r="BS70" s="53"/>
      <c r="BT70" s="35"/>
      <c r="BU70" s="35"/>
      <c r="BV70" s="35"/>
      <c r="BW70" s="35"/>
      <c r="BX70" s="35"/>
      <c r="BY70" s="35"/>
      <c r="BZ70" s="35"/>
      <c r="CA70" s="35"/>
      <c r="CB70" s="35"/>
      <c r="CC70" s="35"/>
      <c r="CD70" s="35"/>
    </row>
    <row r="71" spans="2:82" x14ac:dyDescent="0.25">
      <c r="B71" s="36"/>
      <c r="C71" s="101"/>
      <c r="D71" s="101"/>
      <c r="E71" s="101"/>
      <c r="F71" s="101"/>
      <c r="G71" s="101"/>
      <c r="H71" s="101"/>
      <c r="I71" s="101"/>
      <c r="J71" s="101"/>
      <c r="K71" s="101"/>
      <c r="L71" s="101"/>
      <c r="M71" s="36"/>
      <c r="N71" s="36"/>
      <c r="O71" s="101"/>
      <c r="P71" s="101"/>
      <c r="Q71" s="101"/>
      <c r="R71" s="101"/>
      <c r="S71" s="101"/>
      <c r="T71" s="101"/>
      <c r="U71" s="101"/>
      <c r="V71" s="101"/>
      <c r="W71" s="101"/>
      <c r="X71" s="36"/>
      <c r="AV71" s="51"/>
      <c r="AW71" s="77"/>
      <c r="AX71" s="86"/>
      <c r="AY71" s="86"/>
      <c r="AZ71" s="85"/>
      <c r="BA71" s="35" t="s">
        <v>94</v>
      </c>
      <c r="BB71" s="53" t="s">
        <v>51</v>
      </c>
      <c r="BC71" s="53">
        <v>1996</v>
      </c>
      <c r="BD71" s="53">
        <f t="shared" ref="BD71:BD87" si="21">IFERROR(VALUE(FIXED(VLOOKUP($BC71&amp;$BB$29&amp;$BC$12&amp;"Maori",ethnicdata,7,FALSE),1)),NA())</f>
        <v>8.8000000000000007</v>
      </c>
      <c r="BE71" s="53">
        <f t="shared" ref="BE71:BE87" si="22">IFERROR(VALUE(FIXED(VLOOKUP($BC71&amp;$BB$29&amp;$BC$12&amp;"nonMaori",ethnicdata,7,FALSE),1)),NA())</f>
        <v>4.5999999999999996</v>
      </c>
      <c r="BF71" s="53"/>
      <c r="BK71" s="35"/>
      <c r="BL71" s="35"/>
      <c r="BM71" s="35"/>
      <c r="BN71" s="35" t="s">
        <v>94</v>
      </c>
      <c r="BO71" s="53" t="s">
        <v>51</v>
      </c>
      <c r="BP71" s="53">
        <v>1996</v>
      </c>
      <c r="BQ71" s="53">
        <f t="shared" ref="BQ71:BQ87" si="23">IFERROR(VALUE(FIXED(VLOOKUP($BC71&amp;$BB$29&amp;$BC$12&amp;"Maori",ethnicdata,10,FALSE),2)),NA())</f>
        <v>1.92</v>
      </c>
      <c r="BR71" s="53"/>
      <c r="BS71" s="53"/>
      <c r="BT71" s="35"/>
      <c r="BU71" s="35"/>
      <c r="BV71" s="35"/>
      <c r="BW71" s="35"/>
      <c r="BX71" s="35"/>
      <c r="BY71" s="35"/>
      <c r="BZ71" s="35"/>
      <c r="CA71" s="35"/>
      <c r="CB71" s="35"/>
      <c r="CC71" s="35"/>
      <c r="CD71" s="35"/>
    </row>
    <row r="72" spans="2:82" x14ac:dyDescent="0.25">
      <c r="B72" s="36"/>
      <c r="C72" s="40"/>
      <c r="D72" s="36"/>
      <c r="E72" s="36"/>
      <c r="F72" s="36"/>
      <c r="G72" s="36"/>
      <c r="H72" s="36"/>
      <c r="I72" s="36"/>
      <c r="J72" s="36"/>
      <c r="K72" s="36"/>
      <c r="L72" s="36"/>
      <c r="M72" s="36"/>
      <c r="N72" s="36"/>
      <c r="O72" s="40"/>
      <c r="P72" s="73"/>
      <c r="Q72" s="73"/>
      <c r="R72" s="36"/>
      <c r="S72" s="36"/>
      <c r="T72" s="36"/>
      <c r="U72" s="36"/>
      <c r="V72" s="36"/>
      <c r="W72" s="36"/>
      <c r="X72" s="36"/>
      <c r="AV72" s="51"/>
      <c r="AW72" s="77"/>
      <c r="AX72" s="86"/>
      <c r="AY72" s="86"/>
      <c r="AZ72" s="85"/>
      <c r="BB72" s="58" t="s">
        <v>52</v>
      </c>
      <c r="BC72" s="35">
        <v>1997</v>
      </c>
      <c r="BD72" s="53">
        <f t="shared" si="21"/>
        <v>7.3</v>
      </c>
      <c r="BE72" s="53">
        <f t="shared" si="22"/>
        <v>4.3</v>
      </c>
      <c r="BF72" s="53"/>
      <c r="BK72" s="35"/>
      <c r="BL72" s="35"/>
      <c r="BM72" s="35"/>
      <c r="BN72" s="35"/>
      <c r="BO72" s="58" t="s">
        <v>52</v>
      </c>
      <c r="BP72" s="35">
        <v>1997</v>
      </c>
      <c r="BQ72" s="53">
        <f t="shared" si="23"/>
        <v>1.68</v>
      </c>
      <c r="BR72" s="53"/>
      <c r="BS72" s="53"/>
      <c r="BT72" s="53"/>
      <c r="BU72" s="35"/>
      <c r="BV72" s="35"/>
      <c r="BW72" s="35"/>
      <c r="BX72" s="35"/>
      <c r="BY72" s="35"/>
      <c r="BZ72" s="35"/>
      <c r="CA72" s="35"/>
      <c r="CB72" s="35"/>
      <c r="CC72" s="35"/>
      <c r="CD72" s="35"/>
    </row>
    <row r="73" spans="2:82" x14ac:dyDescent="0.25">
      <c r="B73" s="36"/>
      <c r="C73" s="40" t="s">
        <v>16</v>
      </c>
      <c r="D73" s="40"/>
      <c r="E73" s="40"/>
      <c r="F73" s="40"/>
      <c r="G73" s="40"/>
      <c r="H73" s="40"/>
      <c r="I73" s="36"/>
      <c r="J73" s="36"/>
      <c r="K73" s="36"/>
      <c r="L73" s="36"/>
      <c r="M73" s="36"/>
      <c r="N73" s="36"/>
      <c r="O73" s="40" t="s">
        <v>16</v>
      </c>
      <c r="P73" s="73"/>
      <c r="Q73" s="73"/>
      <c r="R73" s="36"/>
      <c r="S73" s="36"/>
      <c r="T73" s="36"/>
      <c r="U73" s="36"/>
      <c r="V73" s="36"/>
      <c r="W73" s="36"/>
      <c r="X73" s="36"/>
      <c r="AV73" s="51"/>
      <c r="AW73" s="77"/>
      <c r="AX73" s="86"/>
      <c r="AY73" s="86"/>
      <c r="AZ73" s="85"/>
      <c r="BB73" s="66" t="s">
        <v>53</v>
      </c>
      <c r="BC73" s="66">
        <v>1998</v>
      </c>
      <c r="BD73" s="53">
        <f t="shared" si="21"/>
        <v>6.9</v>
      </c>
      <c r="BE73" s="53">
        <f t="shared" si="22"/>
        <v>4.4000000000000004</v>
      </c>
      <c r="BF73" s="53"/>
      <c r="BK73" s="35"/>
      <c r="BL73" s="35"/>
      <c r="BM73" s="35"/>
      <c r="BN73" s="35"/>
      <c r="BO73" s="66" t="s">
        <v>53</v>
      </c>
      <c r="BP73" s="66">
        <v>1998</v>
      </c>
      <c r="BQ73" s="53">
        <f t="shared" si="23"/>
        <v>1.55</v>
      </c>
      <c r="BR73" s="53"/>
      <c r="BS73" s="53"/>
      <c r="BT73" s="53"/>
      <c r="BU73" s="35"/>
      <c r="BV73" s="35"/>
      <c r="BW73" s="35"/>
      <c r="BX73" s="35"/>
      <c r="BY73" s="35"/>
      <c r="BZ73" s="35"/>
      <c r="CA73" s="35"/>
      <c r="CB73" s="35"/>
      <c r="CC73" s="35"/>
      <c r="CD73" s="35"/>
    </row>
    <row r="74" spans="2:82" x14ac:dyDescent="0.25">
      <c r="B74" s="36"/>
      <c r="C74" s="40" t="s">
        <v>75</v>
      </c>
      <c r="D74" s="36"/>
      <c r="E74" s="36"/>
      <c r="F74" s="36"/>
      <c r="G74" s="36"/>
      <c r="H74" s="36"/>
      <c r="I74" s="36"/>
      <c r="J74" s="36"/>
      <c r="K74" s="36"/>
      <c r="L74" s="36"/>
      <c r="M74" s="36"/>
      <c r="N74" s="36"/>
      <c r="O74" s="40" t="s">
        <v>75</v>
      </c>
      <c r="P74" s="73"/>
      <c r="Q74" s="73"/>
      <c r="R74" s="36"/>
      <c r="S74" s="36"/>
      <c r="T74" s="36"/>
      <c r="U74" s="36"/>
      <c r="V74" s="36"/>
      <c r="W74" s="36"/>
      <c r="X74" s="36"/>
      <c r="AV74" s="85"/>
      <c r="AW74" s="85"/>
      <c r="AX74" s="85"/>
      <c r="AY74" s="85"/>
      <c r="AZ74" s="85"/>
      <c r="BB74" s="58" t="s">
        <v>54</v>
      </c>
      <c r="BC74" s="35">
        <v>1999</v>
      </c>
      <c r="BD74" s="53">
        <f t="shared" si="21"/>
        <v>7.5</v>
      </c>
      <c r="BE74" s="53">
        <f t="shared" si="22"/>
        <v>4.2</v>
      </c>
      <c r="BF74" s="53"/>
      <c r="BK74" s="35"/>
      <c r="BL74" s="35"/>
      <c r="BM74" s="35"/>
      <c r="BN74" s="35"/>
      <c r="BO74" s="58" t="s">
        <v>54</v>
      </c>
      <c r="BP74" s="35">
        <v>1999</v>
      </c>
      <c r="BQ74" s="53">
        <f t="shared" si="23"/>
        <v>1.78</v>
      </c>
      <c r="BR74" s="53"/>
      <c r="BS74" s="53"/>
      <c r="BT74" s="53"/>
      <c r="BU74" s="35"/>
      <c r="BV74" s="35"/>
      <c r="BW74" s="35"/>
      <c r="BX74" s="35"/>
      <c r="BY74" s="35"/>
      <c r="BZ74" s="35"/>
      <c r="CA74" s="35"/>
      <c r="CB74" s="35"/>
      <c r="CC74" s="35"/>
      <c r="CD74" s="35"/>
    </row>
    <row r="75" spans="2:82" x14ac:dyDescent="0.25">
      <c r="B75" s="36"/>
      <c r="C75" s="40"/>
      <c r="D75" s="36"/>
      <c r="E75" s="36"/>
      <c r="F75" s="36"/>
      <c r="G75" s="36"/>
      <c r="H75" s="36"/>
      <c r="I75" s="36"/>
      <c r="J75" s="36"/>
      <c r="K75" s="36"/>
      <c r="L75" s="36"/>
      <c r="M75" s="36"/>
      <c r="N75" s="36"/>
      <c r="O75" s="40"/>
      <c r="P75" s="73"/>
      <c r="Q75" s="73"/>
      <c r="R75" s="36"/>
      <c r="S75" s="36"/>
      <c r="T75" s="36"/>
      <c r="U75" s="36"/>
      <c r="V75" s="36"/>
      <c r="W75" s="36"/>
      <c r="X75" s="36"/>
      <c r="AV75" s="85"/>
      <c r="AW75" s="85"/>
      <c r="AX75" s="85"/>
      <c r="AY75" s="85"/>
      <c r="AZ75" s="85"/>
      <c r="BB75" s="58" t="s">
        <v>55</v>
      </c>
      <c r="BC75" s="53">
        <v>2000</v>
      </c>
      <c r="BD75" s="53">
        <f t="shared" si="21"/>
        <v>7.7</v>
      </c>
      <c r="BE75" s="53">
        <f t="shared" si="22"/>
        <v>4.5</v>
      </c>
      <c r="BF75" s="53"/>
      <c r="BK75" s="35"/>
      <c r="BL75" s="35"/>
      <c r="BM75" s="35"/>
      <c r="BN75" s="35"/>
      <c r="BO75" s="58" t="s">
        <v>55</v>
      </c>
      <c r="BP75" s="53">
        <v>2000</v>
      </c>
      <c r="BQ75" s="53">
        <f t="shared" si="23"/>
        <v>1.73</v>
      </c>
      <c r="BR75" s="53"/>
      <c r="BS75" s="53"/>
      <c r="BT75" s="53"/>
      <c r="BU75" s="35"/>
      <c r="BV75" s="35"/>
      <c r="BW75" s="35"/>
      <c r="BX75" s="35"/>
      <c r="BY75" s="35"/>
      <c r="BZ75" s="35"/>
      <c r="CA75" s="35"/>
      <c r="CB75" s="35"/>
      <c r="CC75" s="35"/>
      <c r="CD75" s="35"/>
    </row>
    <row r="76" spans="2:82" x14ac:dyDescent="0.25">
      <c r="C76" s="88"/>
      <c r="D76" s="88"/>
      <c r="E76" s="88"/>
      <c r="F76" s="88"/>
      <c r="G76" s="88"/>
      <c r="H76" s="88"/>
      <c r="O76" s="88"/>
      <c r="P76" s="89"/>
      <c r="Q76" s="89"/>
      <c r="AZ76" s="33"/>
      <c r="BB76" s="35" t="s">
        <v>56</v>
      </c>
      <c r="BC76" s="35">
        <v>2001</v>
      </c>
      <c r="BD76" s="53">
        <f t="shared" si="21"/>
        <v>7.1</v>
      </c>
      <c r="BE76" s="53">
        <f t="shared" si="22"/>
        <v>4.2</v>
      </c>
      <c r="BK76" s="35"/>
      <c r="BL76" s="35"/>
      <c r="BM76" s="35"/>
      <c r="BN76" s="35"/>
      <c r="BO76" s="35" t="s">
        <v>56</v>
      </c>
      <c r="BP76" s="35">
        <v>2001</v>
      </c>
      <c r="BQ76" s="53">
        <f t="shared" si="23"/>
        <v>1.7</v>
      </c>
      <c r="BR76" s="53"/>
      <c r="BS76" s="53"/>
      <c r="BT76" s="35"/>
      <c r="BU76" s="35"/>
      <c r="BV76" s="35"/>
      <c r="BW76" s="35"/>
      <c r="BX76" s="35"/>
      <c r="BY76" s="35"/>
      <c r="BZ76" s="35"/>
      <c r="CA76" s="35"/>
      <c r="CB76" s="35"/>
      <c r="CC76" s="35"/>
      <c r="CD76" s="35"/>
    </row>
    <row r="77" spans="2:82" x14ac:dyDescent="0.25">
      <c r="C77" s="88"/>
      <c r="O77" s="89"/>
      <c r="P77" s="89"/>
      <c r="Q77" s="89"/>
      <c r="AZ77" s="33"/>
      <c r="BB77" s="66" t="s">
        <v>57</v>
      </c>
      <c r="BC77" s="66">
        <v>2002</v>
      </c>
      <c r="BD77" s="53">
        <f t="shared" si="21"/>
        <v>6.9</v>
      </c>
      <c r="BE77" s="53">
        <f t="shared" si="22"/>
        <v>4.8</v>
      </c>
      <c r="BK77" s="35"/>
      <c r="BL77" s="35"/>
      <c r="BM77" s="35"/>
      <c r="BN77" s="35"/>
      <c r="BO77" s="66" t="s">
        <v>57</v>
      </c>
      <c r="BP77" s="66">
        <v>2002</v>
      </c>
      <c r="BQ77" s="53">
        <f t="shared" si="23"/>
        <v>1.43</v>
      </c>
      <c r="BR77" s="35"/>
      <c r="BS77" s="35"/>
      <c r="BT77" s="35"/>
      <c r="BU77" s="35"/>
      <c r="BV77" s="35"/>
      <c r="BW77" s="35"/>
      <c r="BX77" s="35"/>
      <c r="BY77" s="35"/>
      <c r="BZ77" s="35"/>
      <c r="CA77" s="35"/>
      <c r="CB77" s="35"/>
      <c r="CC77" s="35"/>
      <c r="CD77" s="35"/>
    </row>
    <row r="78" spans="2:82" x14ac:dyDescent="0.25">
      <c r="C78" s="88"/>
      <c r="O78" s="88"/>
      <c r="P78" s="89"/>
      <c r="Q78" s="89"/>
      <c r="AZ78" s="33"/>
      <c r="BB78" s="35" t="s">
        <v>58</v>
      </c>
      <c r="BC78" s="35">
        <v>2003</v>
      </c>
      <c r="BD78" s="53">
        <f t="shared" si="21"/>
        <v>6.5</v>
      </c>
      <c r="BE78" s="53">
        <f t="shared" si="22"/>
        <v>4.4000000000000004</v>
      </c>
      <c r="BK78" s="35"/>
      <c r="BL78" s="35"/>
      <c r="BM78" s="35"/>
      <c r="BN78" s="35"/>
      <c r="BO78" s="35" t="s">
        <v>58</v>
      </c>
      <c r="BP78" s="35">
        <v>2003</v>
      </c>
      <c r="BQ78" s="53">
        <f t="shared" si="23"/>
        <v>1.49</v>
      </c>
      <c r="BR78" s="35"/>
      <c r="BS78" s="35"/>
      <c r="BT78" s="35"/>
      <c r="BU78" s="35"/>
      <c r="BV78" s="35"/>
      <c r="BW78" s="35"/>
      <c r="BX78" s="35"/>
      <c r="BY78" s="35"/>
      <c r="BZ78" s="35"/>
      <c r="CA78" s="35"/>
      <c r="CB78" s="35"/>
      <c r="CC78" s="35"/>
      <c r="CD78" s="35"/>
    </row>
    <row r="79" spans="2:82" x14ac:dyDescent="0.25">
      <c r="C79" s="88"/>
      <c r="D79" s="88"/>
      <c r="E79" s="88"/>
      <c r="F79" s="88"/>
      <c r="G79" s="88"/>
      <c r="H79" s="88"/>
      <c r="O79" s="88"/>
      <c r="P79" s="89"/>
      <c r="Q79" s="89"/>
      <c r="AZ79" s="33"/>
      <c r="BB79" s="35" t="s">
        <v>59</v>
      </c>
      <c r="BC79" s="53">
        <v>2004</v>
      </c>
      <c r="BD79" s="53">
        <f t="shared" si="21"/>
        <v>6.9</v>
      </c>
      <c r="BE79" s="53">
        <f t="shared" si="22"/>
        <v>4.2</v>
      </c>
      <c r="BK79" s="35"/>
      <c r="BL79" s="35"/>
      <c r="BM79" s="35"/>
      <c r="BN79" s="35"/>
      <c r="BO79" s="35" t="s">
        <v>59</v>
      </c>
      <c r="BP79" s="53">
        <v>2004</v>
      </c>
      <c r="BQ79" s="53">
        <f t="shared" si="23"/>
        <v>1.66</v>
      </c>
      <c r="BR79" s="35"/>
      <c r="BS79" s="35"/>
      <c r="BT79" s="35"/>
      <c r="BU79" s="35"/>
      <c r="BV79" s="35"/>
      <c r="BW79" s="35"/>
      <c r="BX79" s="35"/>
      <c r="BY79" s="35"/>
      <c r="BZ79" s="35"/>
      <c r="CA79" s="35"/>
      <c r="CB79" s="35"/>
      <c r="CC79" s="35"/>
      <c r="CD79" s="35"/>
    </row>
    <row r="80" spans="2:82" x14ac:dyDescent="0.25">
      <c r="C80" s="88"/>
      <c r="O80" s="89"/>
      <c r="P80" s="89"/>
      <c r="Q80" s="89"/>
      <c r="AZ80" s="33"/>
      <c r="BB80" s="35" t="s">
        <v>60</v>
      </c>
      <c r="BC80" s="35">
        <v>2005</v>
      </c>
      <c r="BD80" s="53">
        <f t="shared" si="21"/>
        <v>6.7</v>
      </c>
      <c r="BE80" s="53">
        <f t="shared" si="22"/>
        <v>3.7</v>
      </c>
      <c r="BK80" s="35"/>
      <c r="BL80" s="35"/>
      <c r="BM80" s="35"/>
      <c r="BN80" s="35"/>
      <c r="BO80" s="35" t="s">
        <v>60</v>
      </c>
      <c r="BP80" s="35">
        <v>2005</v>
      </c>
      <c r="BQ80" s="53">
        <f t="shared" si="23"/>
        <v>1.8</v>
      </c>
      <c r="BR80" s="35"/>
      <c r="BS80" s="35"/>
      <c r="BT80" s="35"/>
      <c r="BU80" s="35"/>
      <c r="BV80" s="35"/>
      <c r="BW80" s="35"/>
      <c r="BX80" s="35"/>
      <c r="BY80" s="35"/>
      <c r="BZ80" s="35"/>
      <c r="CA80" s="35"/>
      <c r="CB80" s="35"/>
      <c r="CC80" s="35"/>
      <c r="CD80" s="35"/>
    </row>
    <row r="81" spans="3:82" x14ac:dyDescent="0.25">
      <c r="C81" s="88"/>
      <c r="O81" s="88"/>
      <c r="P81" s="89"/>
      <c r="Q81" s="89"/>
      <c r="AZ81" s="33"/>
      <c r="BB81" s="35" t="s">
        <v>61</v>
      </c>
      <c r="BC81" s="35">
        <v>2006</v>
      </c>
      <c r="BD81" s="53">
        <f t="shared" si="21"/>
        <v>6.5</v>
      </c>
      <c r="BE81" s="53">
        <f t="shared" si="22"/>
        <v>3.6</v>
      </c>
      <c r="BK81" s="35"/>
      <c r="BL81" s="35"/>
      <c r="BM81" s="35"/>
      <c r="BN81" s="35"/>
      <c r="BO81" s="35" t="s">
        <v>61</v>
      </c>
      <c r="BP81" s="35">
        <v>2006</v>
      </c>
      <c r="BQ81" s="53">
        <f t="shared" si="23"/>
        <v>1.78</v>
      </c>
      <c r="BR81" s="35"/>
      <c r="BS81" s="35"/>
      <c r="BT81" s="35"/>
      <c r="BU81" s="35"/>
      <c r="BV81" s="35"/>
      <c r="BW81" s="35"/>
      <c r="BX81" s="35"/>
      <c r="BY81" s="35"/>
      <c r="BZ81" s="35"/>
      <c r="CA81" s="35"/>
      <c r="CB81" s="35"/>
      <c r="CC81" s="35"/>
      <c r="CD81" s="35"/>
    </row>
    <row r="82" spans="3:82" x14ac:dyDescent="0.25">
      <c r="C82" s="88"/>
      <c r="D82" s="88"/>
      <c r="E82" s="88"/>
      <c r="F82" s="88"/>
      <c r="G82" s="88"/>
      <c r="H82" s="88"/>
      <c r="O82" s="88"/>
      <c r="P82" s="89"/>
      <c r="Q82" s="89"/>
      <c r="AZ82" s="33"/>
      <c r="BB82" s="35" t="s">
        <v>62</v>
      </c>
      <c r="BC82" s="35">
        <v>2007</v>
      </c>
      <c r="BD82" s="53">
        <f t="shared" si="21"/>
        <v>6.2</v>
      </c>
      <c r="BE82" s="53">
        <f t="shared" si="22"/>
        <v>3.8</v>
      </c>
      <c r="BK82" s="35"/>
      <c r="BL82" s="35"/>
      <c r="BM82" s="35"/>
      <c r="BN82" s="35"/>
      <c r="BO82" s="35" t="s">
        <v>62</v>
      </c>
      <c r="BP82" s="35">
        <v>2007</v>
      </c>
      <c r="BQ82" s="53">
        <f t="shared" si="23"/>
        <v>1.63</v>
      </c>
      <c r="BR82" s="35"/>
      <c r="BS82" s="35"/>
      <c r="BT82" s="35"/>
      <c r="BU82" s="35"/>
      <c r="BV82" s="35"/>
      <c r="BW82" s="35"/>
      <c r="BX82" s="35"/>
      <c r="BY82" s="35"/>
      <c r="BZ82" s="35"/>
      <c r="CA82" s="35"/>
      <c r="CB82" s="35"/>
      <c r="CC82" s="35"/>
      <c r="CD82" s="35"/>
    </row>
    <row r="83" spans="3:82" x14ac:dyDescent="0.25">
      <c r="C83" s="88"/>
      <c r="O83" s="89"/>
      <c r="P83" s="89"/>
      <c r="Q83" s="89"/>
      <c r="AZ83" s="33"/>
      <c r="BB83" s="35" t="s">
        <v>63</v>
      </c>
      <c r="BC83" s="35">
        <v>2008</v>
      </c>
      <c r="BD83" s="53">
        <f t="shared" si="21"/>
        <v>5.9</v>
      </c>
      <c r="BE83" s="53">
        <f t="shared" si="22"/>
        <v>3.8</v>
      </c>
      <c r="BK83" s="35"/>
      <c r="BL83" s="35"/>
      <c r="BM83" s="35"/>
      <c r="BN83" s="35"/>
      <c r="BO83" s="35" t="s">
        <v>63</v>
      </c>
      <c r="BP83" s="35">
        <v>2008</v>
      </c>
      <c r="BQ83" s="53">
        <f t="shared" si="23"/>
        <v>1.55</v>
      </c>
      <c r="BR83" s="35"/>
      <c r="BS83" s="35"/>
      <c r="BT83" s="35"/>
      <c r="BU83" s="35"/>
      <c r="BV83" s="35"/>
      <c r="BW83" s="35"/>
      <c r="BX83" s="35"/>
      <c r="BY83" s="35"/>
      <c r="BZ83" s="35"/>
      <c r="CA83" s="35"/>
      <c r="CB83" s="35"/>
      <c r="CC83" s="35"/>
      <c r="CD83" s="35"/>
    </row>
    <row r="84" spans="3:82" x14ac:dyDescent="0.25">
      <c r="AZ84" s="33"/>
      <c r="BB84" s="35" t="s">
        <v>64</v>
      </c>
      <c r="BC84" s="35">
        <v>2009</v>
      </c>
      <c r="BD84" s="53">
        <f t="shared" si="21"/>
        <v>6.1</v>
      </c>
      <c r="BE84" s="53">
        <f t="shared" si="22"/>
        <v>3.9</v>
      </c>
      <c r="BK84" s="35"/>
      <c r="BL84" s="35"/>
      <c r="BM84" s="35"/>
      <c r="BN84" s="35"/>
      <c r="BO84" s="35" t="s">
        <v>64</v>
      </c>
      <c r="BP84" s="35">
        <v>2009</v>
      </c>
      <c r="BQ84" s="53">
        <f t="shared" si="23"/>
        <v>1.56</v>
      </c>
      <c r="BR84" s="35"/>
      <c r="BS84" s="35"/>
      <c r="BT84" s="35"/>
      <c r="BU84" s="35"/>
      <c r="BV84" s="35"/>
      <c r="BW84" s="35"/>
      <c r="BX84" s="35"/>
      <c r="BY84" s="35"/>
      <c r="BZ84" s="35"/>
      <c r="CA84" s="35"/>
      <c r="CB84" s="35"/>
      <c r="CC84" s="35"/>
      <c r="CD84" s="35"/>
    </row>
    <row r="85" spans="3:82" x14ac:dyDescent="0.25">
      <c r="AZ85" s="33"/>
      <c r="BB85" s="35" t="s">
        <v>65</v>
      </c>
      <c r="BC85" s="35">
        <v>2010</v>
      </c>
      <c r="BD85" s="53">
        <f t="shared" si="21"/>
        <v>5.9</v>
      </c>
      <c r="BE85" s="53">
        <f t="shared" si="22"/>
        <v>3.9</v>
      </c>
      <c r="BK85" s="35"/>
      <c r="BL85" s="35"/>
      <c r="BM85" s="35"/>
      <c r="BN85" s="35"/>
      <c r="BO85" s="35" t="s">
        <v>65</v>
      </c>
      <c r="BP85" s="35">
        <v>2010</v>
      </c>
      <c r="BQ85" s="53">
        <f t="shared" si="23"/>
        <v>1.52</v>
      </c>
      <c r="BR85" s="35"/>
      <c r="BS85" s="35"/>
      <c r="BT85" s="35"/>
      <c r="BU85" s="35"/>
      <c r="BV85" s="35"/>
      <c r="BW85" s="35"/>
      <c r="BX85" s="35"/>
      <c r="BY85" s="35"/>
      <c r="BZ85" s="35"/>
      <c r="CA85" s="35"/>
      <c r="CB85" s="35"/>
      <c r="CC85" s="35"/>
      <c r="CD85" s="35"/>
    </row>
    <row r="86" spans="3:82" x14ac:dyDescent="0.25">
      <c r="AZ86" s="33"/>
      <c r="BB86" s="35" t="s">
        <v>66</v>
      </c>
      <c r="BC86" s="35">
        <v>2011</v>
      </c>
      <c r="BD86" s="53">
        <f t="shared" si="21"/>
        <v>5.6</v>
      </c>
      <c r="BE86" s="53">
        <f t="shared" si="22"/>
        <v>4</v>
      </c>
      <c r="BK86" s="35"/>
      <c r="BL86" s="35"/>
      <c r="BM86" s="35"/>
      <c r="BN86" s="35"/>
      <c r="BO86" s="35" t="s">
        <v>66</v>
      </c>
      <c r="BP86" s="35">
        <v>2011</v>
      </c>
      <c r="BQ86" s="53">
        <f t="shared" si="23"/>
        <v>1.4</v>
      </c>
      <c r="BR86" s="35"/>
      <c r="BS86" s="35"/>
      <c r="BT86" s="35"/>
      <c r="BU86" s="35"/>
      <c r="BV86" s="35"/>
      <c r="BW86" s="35"/>
      <c r="BX86" s="35"/>
      <c r="BY86" s="35"/>
      <c r="BZ86" s="35"/>
      <c r="CA86" s="35"/>
      <c r="CB86" s="35"/>
      <c r="CC86" s="35"/>
      <c r="CD86" s="35"/>
    </row>
    <row r="87" spans="3:82" x14ac:dyDescent="0.25">
      <c r="AZ87" s="33"/>
      <c r="BB87" s="35" t="s">
        <v>67</v>
      </c>
      <c r="BC87" s="35">
        <v>2012</v>
      </c>
      <c r="BD87" s="53">
        <f t="shared" si="21"/>
        <v>5.5</v>
      </c>
      <c r="BE87" s="53">
        <f t="shared" si="22"/>
        <v>4.0999999999999996</v>
      </c>
      <c r="BK87" s="35"/>
      <c r="BL87" s="35"/>
      <c r="BM87" s="35"/>
      <c r="BN87" s="35"/>
      <c r="BO87" s="35" t="s">
        <v>67</v>
      </c>
      <c r="BP87" s="35">
        <v>2012</v>
      </c>
      <c r="BQ87" s="53">
        <f t="shared" si="23"/>
        <v>1.32</v>
      </c>
      <c r="BR87" s="35"/>
      <c r="BS87" s="35"/>
      <c r="BT87" s="35"/>
      <c r="BU87" s="35"/>
      <c r="BV87" s="35"/>
      <c r="BW87" s="35"/>
      <c r="BX87" s="35"/>
      <c r="BY87" s="35"/>
      <c r="BZ87" s="35"/>
      <c r="CA87" s="35"/>
      <c r="CB87" s="35"/>
      <c r="CC87" s="35"/>
      <c r="CD87" s="35"/>
    </row>
    <row r="88" spans="3:82" x14ac:dyDescent="0.25">
      <c r="AZ88" s="33"/>
      <c r="BA88" s="43"/>
      <c r="BD88" s="43"/>
      <c r="BE88" s="43"/>
      <c r="BF88" s="43"/>
      <c r="BG88" s="43"/>
      <c r="BH88" s="43"/>
      <c r="BI88" s="43"/>
      <c r="BJ88" s="43"/>
      <c r="BK88" s="43"/>
      <c r="BL88" s="43"/>
      <c r="BM88" s="43"/>
      <c r="BN88" s="43"/>
      <c r="BO88" s="35"/>
      <c r="BP88" s="35"/>
      <c r="BQ88" s="43"/>
      <c r="BR88" s="43"/>
      <c r="BS88" s="43"/>
      <c r="BT88" s="35"/>
      <c r="BU88" s="35"/>
      <c r="BV88" s="35"/>
      <c r="BW88" s="35"/>
      <c r="BX88" s="35"/>
      <c r="BY88" s="35"/>
      <c r="BZ88" s="35"/>
      <c r="CA88" s="35"/>
      <c r="CB88" s="35"/>
      <c r="CC88" s="35"/>
      <c r="CD88" s="35"/>
    </row>
    <row r="89" spans="3:82" x14ac:dyDescent="0.25">
      <c r="AZ89" s="33"/>
      <c r="BA89" s="43"/>
      <c r="BB89" s="33"/>
      <c r="BC89" s="33"/>
      <c r="BD89" s="43"/>
      <c r="BE89" s="43"/>
      <c r="BF89" s="43"/>
      <c r="BG89" s="43"/>
      <c r="BH89" s="43"/>
      <c r="BI89" s="43"/>
      <c r="BJ89" s="43"/>
      <c r="BK89" s="88"/>
      <c r="BL89" s="88"/>
      <c r="BM89" s="88"/>
      <c r="BN89" s="88"/>
      <c r="BQ89" s="88"/>
      <c r="BR89" s="88"/>
      <c r="BS89" s="88"/>
    </row>
    <row r="90" spans="3:82" x14ac:dyDescent="0.25">
      <c r="AZ90" s="33"/>
      <c r="BA90" s="43"/>
      <c r="BB90" s="33"/>
      <c r="BC90" s="33"/>
      <c r="BD90" s="43"/>
      <c r="BE90" s="43"/>
      <c r="BF90" s="43"/>
      <c r="BG90" s="43"/>
      <c r="BH90" s="43"/>
      <c r="BI90" s="43"/>
      <c r="BJ90" s="43"/>
      <c r="BK90" s="88"/>
      <c r="BL90" s="88"/>
      <c r="BM90" s="88"/>
      <c r="BN90" s="88"/>
      <c r="BQ90" s="88"/>
      <c r="BR90" s="88"/>
      <c r="BS90" s="88"/>
    </row>
    <row r="91" spans="3:82" x14ac:dyDescent="0.25">
      <c r="AZ91" s="33"/>
      <c r="BA91" s="43"/>
      <c r="BB91" s="33"/>
      <c r="BC91" s="33"/>
      <c r="BD91" s="43"/>
      <c r="BE91" s="43"/>
      <c r="BF91" s="43"/>
      <c r="BG91" s="43"/>
      <c r="BH91" s="43"/>
      <c r="BI91" s="43"/>
      <c r="BJ91" s="43"/>
      <c r="BK91" s="88"/>
      <c r="BL91" s="88"/>
      <c r="BM91" s="88"/>
      <c r="BN91" s="88"/>
      <c r="BQ91" s="88"/>
      <c r="BR91" s="88"/>
      <c r="BS91" s="88"/>
    </row>
    <row r="92" spans="3:82" x14ac:dyDescent="0.25">
      <c r="AZ92" s="33"/>
      <c r="BA92" s="43"/>
      <c r="BB92" s="33"/>
      <c r="BC92" s="33"/>
      <c r="BD92" s="43"/>
      <c r="BE92" s="43"/>
      <c r="BF92" s="43"/>
      <c r="BG92" s="43"/>
      <c r="BH92" s="43"/>
      <c r="BI92" s="43"/>
      <c r="BJ92" s="43"/>
      <c r="BK92" s="88"/>
      <c r="BL92" s="88"/>
      <c r="BM92" s="88"/>
      <c r="BN92" s="88"/>
      <c r="BQ92" s="88"/>
      <c r="BR92" s="88"/>
      <c r="BS92" s="88"/>
    </row>
    <row r="93" spans="3:82" x14ac:dyDescent="0.25">
      <c r="BA93" s="43"/>
      <c r="BB93" s="33"/>
      <c r="BC93" s="33"/>
      <c r="BD93" s="43"/>
      <c r="BE93" s="43"/>
      <c r="BF93" s="43"/>
      <c r="BG93" s="43"/>
      <c r="BH93" s="43"/>
      <c r="BI93" s="43"/>
      <c r="BJ93" s="43"/>
      <c r="BK93" s="88"/>
      <c r="BL93" s="88"/>
      <c r="BM93" s="88"/>
      <c r="BN93" s="88"/>
      <c r="BQ93" s="88"/>
      <c r="BR93" s="88"/>
      <c r="BS93" s="88"/>
    </row>
    <row r="94" spans="3:82" x14ac:dyDescent="0.25">
      <c r="BA94" s="43"/>
      <c r="BB94" s="33"/>
      <c r="BC94" s="33"/>
      <c r="BD94" s="43"/>
      <c r="BE94" s="43"/>
      <c r="BF94" s="43"/>
      <c r="BG94" s="43"/>
      <c r="BH94" s="43"/>
      <c r="BI94" s="43"/>
      <c r="BJ94" s="43"/>
      <c r="BK94" s="88"/>
      <c r="BL94" s="88"/>
      <c r="BM94" s="88"/>
      <c r="BN94" s="88"/>
      <c r="BQ94" s="88"/>
      <c r="BR94" s="88"/>
      <c r="BS94" s="88"/>
      <c r="BT94" s="88"/>
      <c r="BU94" s="88"/>
      <c r="BV94" s="88"/>
      <c r="BW94" s="88"/>
      <c r="BX94" s="88"/>
    </row>
    <row r="95" spans="3:82" x14ac:dyDescent="0.25">
      <c r="BB95" s="33"/>
      <c r="BC95" s="33"/>
      <c r="BT95" s="88"/>
      <c r="BU95" s="88"/>
      <c r="BV95" s="88"/>
      <c r="BW95" s="88"/>
      <c r="BX95" s="88"/>
    </row>
    <row r="96" spans="3:82" x14ac:dyDescent="0.25">
      <c r="BB96" s="33"/>
      <c r="BC96" s="33"/>
      <c r="BT96" s="88"/>
      <c r="BU96" s="88"/>
      <c r="BV96" s="88"/>
      <c r="BW96" s="88"/>
      <c r="BX96" s="88"/>
    </row>
    <row r="97" spans="1:76" x14ac:dyDescent="0.25">
      <c r="BB97" s="33"/>
      <c r="BC97" s="33"/>
      <c r="BT97" s="88"/>
      <c r="BU97" s="88"/>
      <c r="BV97" s="88"/>
      <c r="BW97" s="88"/>
      <c r="BX97" s="88"/>
    </row>
    <row r="98" spans="1:76" s="88" customFormat="1" x14ac:dyDescent="0.25">
      <c r="A98" s="11"/>
      <c r="B98" s="11"/>
      <c r="C98" s="11"/>
      <c r="D98" s="11"/>
      <c r="E98" s="11"/>
      <c r="F98" s="11"/>
      <c r="G98" s="11"/>
      <c r="H98" s="11"/>
      <c r="I98" s="11"/>
      <c r="J98" s="11"/>
      <c r="K98" s="11"/>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43"/>
      <c r="BA98" s="35"/>
      <c r="BB98" s="33"/>
      <c r="BC98" s="33"/>
      <c r="BD98" s="35"/>
      <c r="BE98" s="35"/>
      <c r="BF98" s="35"/>
      <c r="BG98" s="35"/>
      <c r="BH98" s="35"/>
      <c r="BI98" s="35"/>
      <c r="BJ98" s="35"/>
      <c r="BK98" s="11"/>
      <c r="BL98" s="11"/>
      <c r="BM98" s="11"/>
      <c r="BN98" s="11"/>
      <c r="BO98" s="11"/>
      <c r="BP98" s="11"/>
      <c r="BQ98" s="11"/>
      <c r="BR98" s="11"/>
      <c r="BS98" s="11"/>
    </row>
    <row r="99" spans="1:76" s="88" customFormat="1" x14ac:dyDescent="0.25">
      <c r="A99" s="11"/>
      <c r="B99" s="11"/>
      <c r="C99" s="11"/>
      <c r="D99" s="11"/>
      <c r="E99" s="11"/>
      <c r="F99" s="11"/>
      <c r="G99" s="11"/>
      <c r="H99" s="11"/>
      <c r="I99" s="11"/>
      <c r="J99" s="11"/>
      <c r="K99" s="11"/>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43"/>
      <c r="BA99" s="35"/>
      <c r="BB99" s="33"/>
      <c r="BC99" s="33"/>
      <c r="BD99" s="35"/>
      <c r="BE99" s="35"/>
      <c r="BF99" s="35"/>
      <c r="BG99" s="35"/>
      <c r="BH99" s="35"/>
      <c r="BI99" s="35"/>
      <c r="BJ99" s="35"/>
      <c r="BK99" s="11"/>
      <c r="BL99" s="11"/>
      <c r="BM99" s="11"/>
      <c r="BN99" s="11"/>
      <c r="BO99" s="11"/>
      <c r="BP99" s="11"/>
      <c r="BQ99" s="11"/>
      <c r="BR99" s="11"/>
      <c r="BS99" s="11"/>
    </row>
    <row r="100" spans="1:76" s="88" customFormat="1" x14ac:dyDescent="0.25">
      <c r="A100" s="11"/>
      <c r="B100" s="11"/>
      <c r="C100" s="11"/>
      <c r="D100" s="11"/>
      <c r="E100" s="11"/>
      <c r="F100" s="11"/>
      <c r="G100" s="11"/>
      <c r="H100" s="11"/>
      <c r="I100" s="11"/>
      <c r="J100" s="11"/>
      <c r="K100" s="11"/>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43"/>
      <c r="BA100" s="35"/>
      <c r="BB100" s="35"/>
      <c r="BC100" s="35"/>
      <c r="BD100" s="35"/>
      <c r="BE100" s="35"/>
      <c r="BF100" s="35"/>
      <c r="BG100" s="35"/>
      <c r="BH100" s="35"/>
      <c r="BI100" s="35"/>
      <c r="BJ100" s="35"/>
      <c r="BK100" s="11"/>
      <c r="BL100" s="11"/>
      <c r="BM100" s="11"/>
      <c r="BN100" s="11"/>
      <c r="BO100" s="11"/>
      <c r="BP100" s="11"/>
      <c r="BQ100" s="11"/>
      <c r="BR100" s="11"/>
      <c r="BS100" s="11"/>
    </row>
    <row r="101" spans="1:76" s="88" customFormat="1" x14ac:dyDescent="0.25">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43"/>
      <c r="BA101" s="35"/>
      <c r="BB101" s="35"/>
      <c r="BC101" s="35"/>
      <c r="BD101" s="35"/>
      <c r="BE101" s="35"/>
      <c r="BF101" s="35"/>
      <c r="BG101" s="35"/>
      <c r="BH101" s="35"/>
      <c r="BI101" s="35"/>
      <c r="BJ101" s="35"/>
      <c r="BK101" s="11"/>
      <c r="BL101" s="11"/>
      <c r="BM101" s="11"/>
      <c r="BN101" s="11"/>
      <c r="BO101" s="11"/>
      <c r="BP101" s="11"/>
      <c r="BQ101" s="11"/>
      <c r="BR101" s="11"/>
      <c r="BS101" s="11"/>
    </row>
    <row r="102" spans="1:76" s="88" customFormat="1" x14ac:dyDescent="0.25">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43"/>
      <c r="BA102" s="35"/>
      <c r="BB102" s="35"/>
      <c r="BC102" s="35"/>
      <c r="BD102" s="35"/>
      <c r="BE102" s="35"/>
      <c r="BF102" s="35"/>
      <c r="BG102" s="35"/>
      <c r="BH102" s="35"/>
      <c r="BI102" s="35"/>
      <c r="BJ102" s="35"/>
      <c r="BK102" s="11"/>
      <c r="BL102" s="11"/>
      <c r="BM102" s="11"/>
      <c r="BN102" s="11"/>
      <c r="BO102" s="11"/>
      <c r="BP102" s="11"/>
      <c r="BQ102" s="11"/>
      <c r="BR102" s="11"/>
      <c r="BS102" s="11"/>
      <c r="BT102" s="11"/>
      <c r="BU102" s="11"/>
      <c r="BV102" s="11"/>
      <c r="BW102" s="11"/>
      <c r="BX102" s="11"/>
    </row>
    <row r="103" spans="1:76" s="88" customFormat="1" x14ac:dyDescent="0.25">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43"/>
      <c r="BA103" s="35"/>
      <c r="BB103" s="35"/>
      <c r="BC103" s="35"/>
      <c r="BD103" s="35"/>
      <c r="BE103" s="35"/>
      <c r="BF103" s="35"/>
      <c r="BG103" s="35"/>
      <c r="BH103" s="35"/>
      <c r="BI103" s="35"/>
      <c r="BJ103" s="35"/>
      <c r="BK103" s="11"/>
      <c r="BL103" s="11"/>
      <c r="BM103" s="11"/>
      <c r="BN103" s="11"/>
      <c r="BO103" s="11"/>
      <c r="BP103" s="11"/>
      <c r="BQ103" s="11"/>
      <c r="BR103" s="11"/>
      <c r="BS103" s="11"/>
      <c r="BT103" s="11"/>
      <c r="BU103" s="11"/>
      <c r="BV103" s="11"/>
      <c r="BW103" s="11"/>
      <c r="BX103" s="11"/>
    </row>
    <row r="104" spans="1:76" s="88" customFormat="1" x14ac:dyDescent="0.25">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43"/>
      <c r="BA104" s="35"/>
      <c r="BB104" s="35"/>
      <c r="BC104" s="35"/>
      <c r="BD104" s="35"/>
      <c r="BE104" s="35"/>
      <c r="BF104" s="35"/>
      <c r="BG104" s="35"/>
      <c r="BH104" s="35"/>
      <c r="BI104" s="35"/>
      <c r="BJ104" s="35"/>
      <c r="BK104" s="11"/>
      <c r="BL104" s="11"/>
      <c r="BM104" s="11"/>
      <c r="BN104" s="11"/>
      <c r="BO104" s="11"/>
      <c r="BP104" s="11"/>
      <c r="BQ104" s="11"/>
      <c r="BR104" s="11"/>
      <c r="BS104" s="11"/>
      <c r="BT104" s="11"/>
      <c r="BU104" s="11"/>
      <c r="BV104" s="11"/>
      <c r="BW104" s="11"/>
    </row>
    <row r="105" spans="1:76" s="88" customFormat="1" x14ac:dyDescent="0.25">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43"/>
      <c r="BA105" s="35"/>
      <c r="BB105" s="43"/>
      <c r="BC105" s="43"/>
      <c r="BD105" s="35"/>
      <c r="BE105" s="35"/>
      <c r="BF105" s="35"/>
      <c r="BG105" s="35"/>
      <c r="BH105" s="35"/>
      <c r="BI105" s="35"/>
      <c r="BJ105" s="35"/>
      <c r="BK105" s="11"/>
      <c r="BL105" s="11"/>
      <c r="BM105" s="11"/>
      <c r="BN105" s="11"/>
      <c r="BQ105" s="11"/>
      <c r="BR105" s="11"/>
      <c r="BS105" s="11"/>
      <c r="BT105" s="11"/>
      <c r="BU105" s="11"/>
      <c r="BV105" s="11"/>
      <c r="BW105" s="11"/>
    </row>
    <row r="106" spans="1:76" x14ac:dyDescent="0.25">
      <c r="A106" s="88"/>
      <c r="B106" s="88"/>
      <c r="C106" s="88"/>
      <c r="D106" s="88"/>
      <c r="E106" s="88"/>
      <c r="F106" s="88"/>
      <c r="G106" s="88"/>
      <c r="H106" s="88"/>
      <c r="I106" s="88"/>
      <c r="J106" s="88"/>
      <c r="K106" s="88"/>
      <c r="BB106" s="43"/>
      <c r="BC106" s="43"/>
      <c r="BO106" s="88"/>
      <c r="BP106" s="88"/>
    </row>
    <row r="107" spans="1:76" x14ac:dyDescent="0.25">
      <c r="A107" s="88"/>
      <c r="B107" s="88"/>
      <c r="C107" s="88"/>
      <c r="D107" s="88"/>
      <c r="E107" s="88"/>
      <c r="F107" s="88"/>
      <c r="G107" s="88"/>
      <c r="H107" s="88"/>
      <c r="I107" s="88"/>
      <c r="J107" s="88"/>
      <c r="K107" s="88"/>
      <c r="BB107" s="43"/>
      <c r="BC107" s="43"/>
      <c r="BO107" s="88"/>
      <c r="BP107" s="88"/>
    </row>
    <row r="108" spans="1:76" x14ac:dyDescent="0.25">
      <c r="A108" s="88"/>
      <c r="B108" s="88"/>
      <c r="C108" s="88"/>
      <c r="D108" s="88"/>
      <c r="E108" s="88"/>
      <c r="F108" s="88"/>
      <c r="G108" s="88"/>
      <c r="H108" s="88"/>
      <c r="I108" s="88"/>
      <c r="J108" s="88"/>
      <c r="K108" s="88"/>
      <c r="BB108" s="43"/>
      <c r="BC108" s="43"/>
      <c r="BO108" s="88"/>
      <c r="BP108" s="88"/>
    </row>
    <row r="109" spans="1:76" x14ac:dyDescent="0.25">
      <c r="BB109" s="43"/>
      <c r="BC109" s="43"/>
      <c r="BO109" s="88"/>
      <c r="BP109" s="88"/>
    </row>
    <row r="110" spans="1:76" x14ac:dyDescent="0.25">
      <c r="BB110" s="43"/>
      <c r="BC110" s="43"/>
      <c r="BO110" s="88"/>
      <c r="BP110" s="88"/>
    </row>
    <row r="111" spans="1:76" x14ac:dyDescent="0.25">
      <c r="BB111" s="43"/>
      <c r="BC111" s="43"/>
      <c r="BO111" s="88"/>
      <c r="BP111" s="88"/>
    </row>
    <row r="112" spans="1:76" x14ac:dyDescent="0.25">
      <c r="BB112" s="43"/>
      <c r="BC112" s="43"/>
      <c r="BO112" s="88"/>
      <c r="BP112" s="88"/>
    </row>
  </sheetData>
  <sheetProtection selectLockedCells="1" autoFilter="0" selectUnlockedCells="1"/>
  <mergeCells count="9">
    <mergeCell ref="C65:L67"/>
    <mergeCell ref="C69:L71"/>
    <mergeCell ref="O65:W67"/>
    <mergeCell ref="O69:W71"/>
    <mergeCell ref="AW37:AY37"/>
    <mergeCell ref="AT37:AV37"/>
    <mergeCell ref="D37:F37"/>
    <mergeCell ref="G37:I37"/>
    <mergeCell ref="P37:R37"/>
  </mergeCells>
  <conditionalFormatting sqref="AT39:AY55 AW57:AY73 D39:I55 P39:S55">
    <cfRule type="expression" dxfId="6" priority="15">
      <formula>IF($BC$4=1, VALUE(FIXED($D$39:$F$82,1)),0)</formula>
    </cfRule>
  </conditionalFormatting>
  <pageMargins left="0.7" right="0.7" top="0.75" bottom="0.75" header="0.3" footer="0.3"/>
  <pageSetup paperSize="9" scale="56" orientation="landscape" r:id="rId1"/>
  <rowBreaks count="1" manualBreakCount="1">
    <brk id="6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D107"/>
  <sheetViews>
    <sheetView zoomScaleNormal="100" workbookViewId="0">
      <pane ySplit="5" topLeftCell="A6" activePane="bottomLeft" state="frozen"/>
      <selection pane="bottomLeft" activeCell="Q1" sqref="Q1"/>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5" width="9.109375" style="11"/>
    <col min="16" max="16" width="1.6640625" style="11" customWidth="1"/>
    <col min="17" max="18" width="9.109375" style="11"/>
    <col min="19" max="19" width="10.88671875" style="11" customWidth="1"/>
    <col min="20" max="20" width="9.88671875" style="11" customWidth="1"/>
    <col min="21" max="21" width="13.44140625" style="11" customWidth="1"/>
    <col min="22" max="24" width="13.33203125" style="11" customWidth="1"/>
    <col min="25" max="28" width="9.109375" style="11"/>
    <col min="29" max="29" width="9.109375" style="33"/>
    <col min="30" max="54" width="9.109375" style="33" customWidth="1"/>
    <col min="55" max="55" width="9.109375" style="35" customWidth="1"/>
    <col min="56" max="65" width="9.109375" style="35"/>
    <col min="66" max="16384" width="9.109375" style="11"/>
  </cols>
  <sheetData>
    <row r="1" spans="2:82" ht="21" customHeight="1" x14ac:dyDescent="0.25">
      <c r="B1" s="30" t="s">
        <v>99</v>
      </c>
      <c r="C1" s="31"/>
      <c r="D1" s="31"/>
      <c r="AB1" s="32"/>
      <c r="BA1" s="35"/>
      <c r="BB1" s="35"/>
      <c r="BN1" s="35"/>
      <c r="BO1" s="35"/>
      <c r="BP1" s="35"/>
      <c r="BQ1" s="35"/>
      <c r="BR1" s="35"/>
      <c r="BS1" s="35"/>
      <c r="BT1" s="35"/>
      <c r="BU1" s="35"/>
      <c r="BV1" s="35"/>
      <c r="BW1" s="35"/>
      <c r="BX1" s="35"/>
      <c r="BY1" s="35"/>
      <c r="BZ1" s="35"/>
      <c r="CA1" s="35"/>
      <c r="CB1" s="35"/>
      <c r="CC1" s="35"/>
      <c r="CD1" s="35"/>
    </row>
    <row r="2" spans="2:82" ht="10.5" customHeight="1" x14ac:dyDescent="0.25">
      <c r="AB2" s="34"/>
      <c r="BA2" s="35"/>
      <c r="BB2" s="35"/>
      <c r="BN2" s="35"/>
      <c r="BO2" s="35"/>
      <c r="BP2" s="35"/>
      <c r="BQ2" s="35"/>
      <c r="BR2" s="35"/>
      <c r="BS2" s="35"/>
      <c r="BT2" s="35"/>
      <c r="BU2" s="35"/>
      <c r="BV2" s="35"/>
      <c r="BW2" s="35"/>
      <c r="BX2" s="35"/>
      <c r="BY2" s="35"/>
      <c r="BZ2" s="35"/>
      <c r="CA2" s="35"/>
      <c r="CB2" s="35"/>
      <c r="CC2" s="35"/>
      <c r="CD2" s="35"/>
    </row>
    <row r="3" spans="2:82" ht="8.25" customHeight="1"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c r="BA3" s="35"/>
      <c r="BB3" s="35"/>
      <c r="BN3" s="35"/>
      <c r="BO3" s="35"/>
      <c r="BP3" s="35"/>
      <c r="BQ3" s="35"/>
      <c r="BR3" s="35"/>
      <c r="BS3" s="35"/>
      <c r="BT3" s="35"/>
      <c r="BU3" s="35"/>
      <c r="BV3" s="35"/>
      <c r="BW3" s="35"/>
      <c r="BX3" s="35"/>
      <c r="BY3" s="35"/>
      <c r="BZ3" s="35"/>
      <c r="CA3" s="35"/>
      <c r="CB3" s="35"/>
      <c r="CC3" s="35"/>
      <c r="CD3" s="35"/>
    </row>
    <row r="4" spans="2:82" x14ac:dyDescent="0.25">
      <c r="B4" s="36"/>
      <c r="C4" s="37" t="s">
        <v>12</v>
      </c>
      <c r="D4" s="36"/>
      <c r="E4" s="36"/>
      <c r="F4" s="36"/>
      <c r="G4" s="36"/>
      <c r="H4" s="36"/>
      <c r="I4" s="36"/>
      <c r="J4" s="37"/>
      <c r="K4" s="36"/>
      <c r="L4" s="36"/>
      <c r="M4" s="36"/>
      <c r="N4" s="36"/>
      <c r="O4" s="36"/>
      <c r="P4" s="36"/>
      <c r="Q4" s="36"/>
      <c r="R4" s="36"/>
      <c r="S4" s="36"/>
      <c r="T4" s="36"/>
      <c r="U4" s="36"/>
      <c r="V4" s="36"/>
      <c r="W4" s="36"/>
      <c r="X4" s="36"/>
      <c r="Y4" s="36"/>
      <c r="Z4" s="36"/>
      <c r="AA4" s="36"/>
      <c r="BA4" s="35"/>
      <c r="BB4" s="35"/>
      <c r="BE4" s="35">
        <v>1</v>
      </c>
      <c r="BN4" s="35"/>
      <c r="BO4" s="35"/>
      <c r="BP4" s="35"/>
      <c r="BQ4" s="35"/>
      <c r="BR4" s="35"/>
      <c r="BS4" s="35"/>
      <c r="BT4" s="35"/>
      <c r="BU4" s="35"/>
      <c r="BV4" s="35"/>
      <c r="BW4" s="35"/>
      <c r="BX4" s="35"/>
      <c r="BY4" s="35"/>
      <c r="BZ4" s="35"/>
      <c r="CA4" s="35"/>
      <c r="CB4" s="35"/>
      <c r="CC4" s="35"/>
      <c r="CD4" s="35"/>
    </row>
    <row r="5" spans="2:82" ht="18" customHeight="1"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c r="BA5" s="35"/>
      <c r="BB5" s="35"/>
      <c r="BN5" s="35"/>
      <c r="BO5" s="35"/>
      <c r="BP5" s="35"/>
      <c r="BQ5" s="35"/>
      <c r="BR5" s="35"/>
      <c r="BS5" s="35"/>
      <c r="BT5" s="35"/>
      <c r="BU5" s="35"/>
      <c r="BV5" s="35"/>
      <c r="BW5" s="35"/>
      <c r="BX5" s="35"/>
      <c r="BY5" s="35"/>
      <c r="BZ5" s="35"/>
      <c r="CA5" s="35"/>
      <c r="CB5" s="35"/>
      <c r="CC5" s="35"/>
      <c r="CD5" s="35"/>
    </row>
    <row r="6" spans="2:82"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c r="BA6" s="35"/>
      <c r="BB6" s="35"/>
      <c r="BN6" s="35"/>
      <c r="BO6" s="35"/>
      <c r="BP6" s="35"/>
      <c r="BQ6" s="35"/>
      <c r="BR6" s="35"/>
      <c r="BS6" s="35"/>
      <c r="BT6" s="35"/>
      <c r="BU6" s="35"/>
      <c r="BV6" s="35"/>
      <c r="BW6" s="35"/>
      <c r="BX6" s="35"/>
      <c r="BY6" s="35"/>
      <c r="BZ6" s="35"/>
      <c r="CA6" s="35"/>
      <c r="CB6" s="35"/>
      <c r="CC6" s="35"/>
      <c r="CD6" s="35"/>
    </row>
    <row r="7" spans="2:82" x14ac:dyDescent="0.25">
      <c r="B7" s="36"/>
      <c r="C7" s="36"/>
      <c r="D7" s="36"/>
      <c r="E7" s="36"/>
      <c r="F7" s="36"/>
      <c r="G7" s="36"/>
      <c r="H7" s="36"/>
      <c r="I7" s="36"/>
      <c r="J7" s="36"/>
      <c r="K7" s="36"/>
      <c r="L7" s="36"/>
      <c r="M7" s="36"/>
      <c r="N7" s="36"/>
      <c r="O7" s="36"/>
      <c r="P7" s="36"/>
      <c r="Q7" s="36"/>
      <c r="R7" s="36"/>
      <c r="S7" s="36"/>
      <c r="T7" s="36"/>
      <c r="U7" s="36"/>
      <c r="V7" s="36"/>
      <c r="W7" s="36"/>
      <c r="X7" s="36"/>
      <c r="Y7" s="36"/>
      <c r="Z7" s="36"/>
      <c r="AA7" s="36"/>
      <c r="BA7" s="35"/>
      <c r="BB7" s="35"/>
      <c r="BN7" s="35"/>
      <c r="BO7" s="35"/>
      <c r="BP7" s="35"/>
      <c r="BQ7" s="35"/>
      <c r="BR7" s="35"/>
      <c r="BS7" s="35"/>
      <c r="BT7" s="35"/>
      <c r="BU7" s="35"/>
      <c r="BV7" s="35"/>
      <c r="BW7" s="35"/>
      <c r="BX7" s="35"/>
      <c r="BY7" s="35"/>
      <c r="BZ7" s="35"/>
      <c r="CA7" s="35"/>
      <c r="CB7" s="35"/>
      <c r="CC7" s="35"/>
      <c r="CD7" s="35"/>
    </row>
    <row r="8" spans="2:82" ht="12" customHeight="1" x14ac:dyDescent="0.3">
      <c r="B8" s="36"/>
      <c r="C8" s="38"/>
      <c r="D8" s="36"/>
      <c r="E8" s="36"/>
      <c r="F8" s="36"/>
      <c r="G8" s="36"/>
      <c r="H8" s="36"/>
      <c r="I8" s="36"/>
      <c r="J8" s="36"/>
      <c r="K8" s="36"/>
      <c r="L8" s="36"/>
      <c r="M8" s="36"/>
      <c r="N8" s="36"/>
      <c r="O8" s="36"/>
      <c r="P8" s="36"/>
      <c r="Q8" s="38"/>
      <c r="R8" s="36"/>
      <c r="S8" s="36"/>
      <c r="T8" s="36"/>
      <c r="U8" s="36"/>
      <c r="V8" s="36"/>
      <c r="W8" s="36"/>
      <c r="X8" s="36"/>
      <c r="Y8" s="36"/>
      <c r="Z8" s="36"/>
      <c r="AA8" s="36"/>
      <c r="BA8" s="35"/>
      <c r="BB8" s="35"/>
      <c r="BN8" s="35"/>
      <c r="BO8" s="35"/>
      <c r="BP8" s="35"/>
      <c r="BQ8" s="35"/>
      <c r="BR8" s="35"/>
      <c r="BS8" s="35"/>
      <c r="BT8" s="35"/>
      <c r="BU8" s="35"/>
      <c r="BV8" s="35"/>
      <c r="BW8" s="35"/>
      <c r="BX8" s="35"/>
      <c r="BY8" s="35"/>
      <c r="BZ8" s="35"/>
      <c r="CA8" s="35"/>
      <c r="CB8" s="35"/>
      <c r="CC8" s="35"/>
      <c r="CD8" s="35"/>
    </row>
    <row r="9" spans="2:82" ht="9.75" customHeight="1" x14ac:dyDescent="0.25">
      <c r="B9" s="36"/>
      <c r="C9" s="36"/>
      <c r="D9" s="36"/>
      <c r="E9" s="36"/>
      <c r="F9" s="36"/>
      <c r="G9" s="36"/>
      <c r="H9" s="36"/>
      <c r="I9" s="36"/>
      <c r="J9" s="36"/>
      <c r="K9" s="36"/>
      <c r="L9" s="36"/>
      <c r="M9" s="36"/>
      <c r="N9" s="36"/>
      <c r="O9" s="36"/>
      <c r="P9" s="36"/>
      <c r="Q9" s="36"/>
      <c r="R9" s="36"/>
      <c r="S9" s="36"/>
      <c r="T9" s="36"/>
      <c r="U9" s="36"/>
      <c r="V9" s="36"/>
      <c r="W9" s="36"/>
      <c r="X9" s="36"/>
      <c r="Y9" s="36"/>
      <c r="Z9" s="36"/>
      <c r="AA9" s="36"/>
      <c r="BA9" s="35"/>
      <c r="BB9" s="35"/>
      <c r="BN9" s="35"/>
      <c r="BO9" s="35"/>
      <c r="BP9" s="35"/>
      <c r="BQ9" s="35"/>
      <c r="BR9" s="35"/>
      <c r="BS9" s="35"/>
      <c r="BT9" s="35"/>
      <c r="BU9" s="35"/>
      <c r="BV9" s="35"/>
      <c r="BW9" s="35"/>
      <c r="BX9" s="35"/>
      <c r="BY9" s="35"/>
      <c r="BZ9" s="35"/>
      <c r="CA9" s="35"/>
      <c r="CB9" s="35"/>
      <c r="CC9" s="35"/>
      <c r="CD9" s="35"/>
    </row>
    <row r="10" spans="2:82" x14ac:dyDescent="0.25">
      <c r="B10" s="36"/>
      <c r="C10" s="40"/>
      <c r="D10" s="36"/>
      <c r="E10" s="36"/>
      <c r="F10" s="36"/>
      <c r="G10" s="36"/>
      <c r="H10" s="36"/>
      <c r="I10" s="36"/>
      <c r="J10" s="36"/>
      <c r="K10" s="36"/>
      <c r="L10" s="36"/>
      <c r="M10" s="36"/>
      <c r="N10" s="36"/>
      <c r="O10" s="36"/>
      <c r="P10" s="36"/>
      <c r="Q10" s="36"/>
      <c r="R10" s="36"/>
      <c r="S10" s="36"/>
      <c r="T10" s="36"/>
      <c r="U10" s="36"/>
      <c r="V10" s="36"/>
      <c r="W10" s="36"/>
      <c r="X10" s="36"/>
      <c r="Y10" s="36"/>
      <c r="Z10" s="36"/>
      <c r="AA10" s="36"/>
      <c r="BA10" s="35"/>
      <c r="BB10" s="35"/>
      <c r="BE10" s="35" t="str">
        <f>VLOOKUP($BE$4, RefCauseofDeath, 3,FALSE)</f>
        <v>Infant mortality</v>
      </c>
      <c r="BN10" s="35"/>
      <c r="BO10" s="35"/>
      <c r="BP10" s="35"/>
      <c r="BQ10" s="35"/>
      <c r="BR10" s="35"/>
      <c r="BS10" s="35"/>
      <c r="BT10" s="35"/>
      <c r="BU10" s="35"/>
      <c r="BV10" s="35"/>
      <c r="BW10" s="35"/>
      <c r="BX10" s="35"/>
      <c r="BY10" s="35"/>
      <c r="BZ10" s="35"/>
      <c r="CA10" s="35"/>
      <c r="CB10" s="35"/>
      <c r="CC10" s="35"/>
      <c r="CD10" s="35"/>
    </row>
    <row r="11" spans="2:82"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BA11" s="35"/>
      <c r="BB11" s="35"/>
      <c r="BN11" s="35"/>
      <c r="BO11" s="35"/>
      <c r="BP11" s="35"/>
      <c r="BQ11" s="35"/>
      <c r="BR11" s="35"/>
      <c r="BS11" s="35"/>
      <c r="BT11" s="35"/>
      <c r="BU11" s="35"/>
      <c r="BV11" s="35"/>
      <c r="BW11" s="35"/>
      <c r="BX11" s="35"/>
      <c r="BY11" s="35"/>
      <c r="BZ11" s="35"/>
      <c r="CA11" s="35"/>
      <c r="CB11" s="35"/>
      <c r="CC11" s="35"/>
      <c r="CD11" s="35"/>
    </row>
    <row r="12" spans="2:82" x14ac:dyDescent="0.2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BA12" s="35"/>
      <c r="BB12" s="35"/>
      <c r="BE12" s="35" t="s">
        <v>45</v>
      </c>
      <c r="BF12" s="35" t="s">
        <v>42</v>
      </c>
      <c r="BG12" s="35" t="s">
        <v>44</v>
      </c>
      <c r="BN12" s="35"/>
      <c r="BO12" s="35"/>
      <c r="BP12" s="35"/>
      <c r="BQ12" s="35"/>
      <c r="BR12" s="35"/>
      <c r="BS12" s="35"/>
      <c r="BT12" s="35"/>
      <c r="BU12" s="35"/>
      <c r="BV12" s="35"/>
      <c r="BW12" s="35"/>
      <c r="BX12" s="35"/>
      <c r="BY12" s="35"/>
      <c r="BZ12" s="35"/>
      <c r="CA12" s="35"/>
      <c r="CB12" s="35"/>
      <c r="CC12" s="35"/>
      <c r="CD12" s="35"/>
    </row>
    <row r="13" spans="2:82"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BA13" s="35"/>
      <c r="BB13" s="35"/>
      <c r="BN13" s="35"/>
      <c r="BO13" s="35"/>
      <c r="BP13" s="35"/>
      <c r="BQ13" s="35"/>
      <c r="BR13" s="35"/>
      <c r="BS13" s="35"/>
      <c r="BT13" s="35"/>
      <c r="BU13" s="35"/>
      <c r="BV13" s="35"/>
      <c r="BW13" s="35"/>
      <c r="BX13" s="35"/>
      <c r="BY13" s="35"/>
      <c r="BZ13" s="35"/>
      <c r="CA13" s="35"/>
      <c r="CB13" s="35"/>
      <c r="CC13" s="35"/>
      <c r="CD13" s="35"/>
    </row>
    <row r="14" spans="2:82"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BA14" s="35"/>
      <c r="BB14" s="35"/>
      <c r="BE14" s="35" t="s">
        <v>92</v>
      </c>
      <c r="BN14" s="35"/>
      <c r="BO14" s="35"/>
      <c r="BP14" s="35"/>
      <c r="BQ14" s="35"/>
      <c r="BR14" s="35"/>
      <c r="BS14" s="35"/>
      <c r="BT14" s="35"/>
      <c r="BU14" s="35"/>
      <c r="BV14" s="35"/>
      <c r="BW14" s="35"/>
      <c r="BX14" s="35"/>
      <c r="BY14" s="35"/>
      <c r="BZ14" s="35"/>
      <c r="CA14" s="35"/>
      <c r="CB14" s="35"/>
      <c r="CC14" s="35"/>
      <c r="CD14" s="35"/>
    </row>
    <row r="15" spans="2:82"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BA15" s="35"/>
      <c r="BB15" s="35"/>
      <c r="BE15" s="35" t="s">
        <v>31</v>
      </c>
      <c r="BN15" s="35"/>
      <c r="BO15" s="35"/>
      <c r="BP15" s="35"/>
      <c r="BQ15" s="35"/>
      <c r="BR15" s="35"/>
      <c r="BS15" s="35"/>
      <c r="BT15" s="35"/>
      <c r="BU15" s="35"/>
      <c r="BV15" s="35"/>
      <c r="BW15" s="35"/>
      <c r="BX15" s="35"/>
      <c r="BY15" s="35"/>
      <c r="BZ15" s="35"/>
      <c r="CA15" s="35"/>
      <c r="CB15" s="35"/>
      <c r="CC15" s="35"/>
      <c r="CD15" s="35"/>
    </row>
    <row r="16" spans="2:82"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BA16" s="35"/>
      <c r="BB16" s="35"/>
      <c r="BE16" s="42"/>
      <c r="BN16" s="35"/>
      <c r="BO16" s="35"/>
      <c r="BP16" s="35"/>
      <c r="BQ16" s="35"/>
      <c r="BR16" s="35"/>
      <c r="BS16" s="35"/>
      <c r="BT16" s="35"/>
      <c r="BU16" s="35"/>
      <c r="BV16" s="35"/>
      <c r="BW16" s="35"/>
      <c r="BX16" s="35"/>
      <c r="BY16" s="35"/>
      <c r="BZ16" s="35"/>
      <c r="CA16" s="35"/>
      <c r="CB16" s="35"/>
      <c r="CC16" s="35"/>
      <c r="CD16" s="35"/>
    </row>
    <row r="17" spans="2:82"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BA17" s="35"/>
      <c r="BB17" s="35"/>
      <c r="BE17" s="43"/>
      <c r="BN17" s="35"/>
      <c r="BO17" s="35"/>
      <c r="BP17" s="35"/>
      <c r="BQ17" s="35"/>
      <c r="BR17" s="35"/>
      <c r="BS17" s="35"/>
      <c r="BT17" s="35"/>
      <c r="BU17" s="35"/>
      <c r="BV17" s="35"/>
      <c r="BW17" s="35"/>
      <c r="BX17" s="35"/>
      <c r="BY17" s="35"/>
      <c r="BZ17" s="35"/>
      <c r="CA17" s="35"/>
      <c r="CB17" s="35"/>
      <c r="CC17" s="35"/>
      <c r="CD17" s="35"/>
    </row>
    <row r="18" spans="2:82"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BA18" s="35"/>
      <c r="BB18" s="35"/>
      <c r="BN18" s="35"/>
      <c r="BO18" s="35"/>
      <c r="BP18" s="35"/>
      <c r="BQ18" s="35"/>
      <c r="BR18" s="35"/>
      <c r="BS18" s="35"/>
      <c r="BT18" s="35"/>
      <c r="BU18" s="35"/>
      <c r="BV18" s="35"/>
      <c r="BW18" s="35"/>
      <c r="BX18" s="35"/>
      <c r="BY18" s="35"/>
      <c r="BZ18" s="35"/>
      <c r="CA18" s="35"/>
      <c r="CB18" s="35"/>
      <c r="CC18" s="35"/>
      <c r="CD18" s="35"/>
    </row>
    <row r="19" spans="2:82"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BA19" s="35"/>
      <c r="BB19" s="35"/>
      <c r="BE19" s="35" t="str">
        <f>IF(C33="Intentional self-harm", "(includes suicide)", "")</f>
        <v/>
      </c>
      <c r="BN19" s="35"/>
      <c r="BO19" s="35"/>
      <c r="BP19" s="35"/>
      <c r="BQ19" s="35"/>
      <c r="BR19" s="35"/>
      <c r="BS19" s="35"/>
      <c r="BT19" s="35"/>
      <c r="BU19" s="35"/>
      <c r="BV19" s="35"/>
      <c r="BW19" s="35"/>
      <c r="BX19" s="35"/>
      <c r="BY19" s="35"/>
      <c r="BZ19" s="35"/>
      <c r="CA19" s="35"/>
      <c r="CB19" s="35"/>
      <c r="CC19" s="35"/>
      <c r="CD19" s="35"/>
    </row>
    <row r="20" spans="2:82"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BA20" s="35"/>
      <c r="BB20" s="35"/>
      <c r="BN20" s="35"/>
      <c r="BO20" s="35"/>
      <c r="BP20" s="35"/>
      <c r="BQ20" s="35"/>
      <c r="BR20" s="35"/>
      <c r="BS20" s="35"/>
      <c r="BT20" s="35"/>
      <c r="BU20" s="35"/>
      <c r="BV20" s="35"/>
      <c r="BW20" s="35"/>
      <c r="BX20" s="35"/>
      <c r="BY20" s="35"/>
      <c r="BZ20" s="35"/>
      <c r="CA20" s="35"/>
      <c r="CB20" s="35"/>
      <c r="CC20" s="35"/>
      <c r="CD20" s="35"/>
    </row>
    <row r="21" spans="2:82"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BA21" s="35"/>
      <c r="BB21" s="35"/>
      <c r="BN21" s="35"/>
      <c r="BO21" s="35"/>
      <c r="BP21" s="35"/>
      <c r="BQ21" s="35"/>
      <c r="BR21" s="35"/>
      <c r="BS21" s="35"/>
      <c r="BT21" s="35"/>
      <c r="BU21" s="35"/>
      <c r="BV21" s="35"/>
      <c r="BW21" s="35"/>
      <c r="BX21" s="35"/>
      <c r="BY21" s="35"/>
      <c r="BZ21" s="35"/>
      <c r="CA21" s="35"/>
      <c r="CB21" s="35"/>
      <c r="CC21" s="35"/>
      <c r="CD21" s="35"/>
    </row>
    <row r="22" spans="2:82"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BA22" s="35"/>
      <c r="BB22" s="35"/>
      <c r="BN22" s="35"/>
      <c r="BO22" s="35"/>
      <c r="BP22" s="35"/>
      <c r="BQ22" s="35"/>
      <c r="BR22" s="35"/>
      <c r="BS22" s="35"/>
      <c r="BT22" s="35"/>
      <c r="BU22" s="35"/>
      <c r="BV22" s="35"/>
      <c r="BW22" s="35"/>
      <c r="BX22" s="35"/>
      <c r="BY22" s="35"/>
      <c r="BZ22" s="35"/>
      <c r="CA22" s="35"/>
      <c r="CB22" s="35"/>
      <c r="CC22" s="35"/>
      <c r="CD22" s="35"/>
    </row>
    <row r="23" spans="2:82"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BA23" s="35"/>
      <c r="BB23" s="35"/>
      <c r="BN23" s="35"/>
      <c r="BO23" s="35"/>
      <c r="BP23" s="35"/>
      <c r="BQ23" s="35"/>
      <c r="BR23" s="35"/>
      <c r="BS23" s="35"/>
      <c r="BT23" s="35"/>
      <c r="BU23" s="35"/>
      <c r="BV23" s="35"/>
      <c r="BW23" s="35"/>
      <c r="BX23" s="35"/>
      <c r="BY23" s="35"/>
      <c r="BZ23" s="35"/>
      <c r="CA23" s="35"/>
      <c r="CB23" s="35"/>
      <c r="CC23" s="35"/>
      <c r="CD23" s="35"/>
    </row>
    <row r="24" spans="2:82" ht="4.5" customHeight="1"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BA24" s="35"/>
      <c r="BB24" s="35"/>
      <c r="BN24" s="35"/>
      <c r="BO24" s="35"/>
      <c r="BP24" s="35"/>
      <c r="BQ24" s="35"/>
      <c r="BR24" s="35"/>
      <c r="BS24" s="35"/>
      <c r="BT24" s="35"/>
      <c r="BU24" s="35"/>
      <c r="BV24" s="35"/>
      <c r="BW24" s="35"/>
      <c r="BX24" s="35"/>
      <c r="BY24" s="35"/>
      <c r="BZ24" s="35"/>
      <c r="CA24" s="35"/>
      <c r="CB24" s="35"/>
      <c r="CC24" s="35"/>
      <c r="CD24" s="35"/>
    </row>
    <row r="25" spans="2:82"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BA25" s="35"/>
      <c r="BB25" s="35"/>
      <c r="BN25" s="35"/>
      <c r="BO25" s="35"/>
      <c r="BP25" s="35"/>
      <c r="BQ25" s="35"/>
      <c r="BR25" s="35"/>
      <c r="BS25" s="35"/>
      <c r="BT25" s="35"/>
      <c r="BU25" s="35"/>
      <c r="BV25" s="35"/>
      <c r="BW25" s="35"/>
      <c r="BX25" s="35"/>
      <c r="BY25" s="35"/>
      <c r="BZ25" s="35"/>
      <c r="CA25" s="35"/>
      <c r="CB25" s="35"/>
      <c r="CC25" s="35"/>
      <c r="CD25" s="35"/>
    </row>
    <row r="26" spans="2:82"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BA26" s="35"/>
      <c r="BB26" s="35"/>
      <c r="BN26" s="35"/>
      <c r="BO26" s="35"/>
      <c r="BP26" s="35"/>
      <c r="BQ26" s="35"/>
      <c r="BR26" s="35"/>
      <c r="BS26" s="35"/>
      <c r="BT26" s="35"/>
      <c r="BU26" s="35"/>
      <c r="BV26" s="35"/>
      <c r="BW26" s="35"/>
      <c r="BX26" s="35"/>
      <c r="BY26" s="35"/>
      <c r="BZ26" s="35"/>
      <c r="CA26" s="35"/>
      <c r="CB26" s="35"/>
      <c r="CC26" s="35"/>
      <c r="CD26" s="35"/>
    </row>
    <row r="27" spans="2:82" ht="9"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BA27" s="35"/>
      <c r="BB27" s="35"/>
      <c r="BN27" s="35"/>
      <c r="BO27" s="35"/>
      <c r="BP27" s="35"/>
      <c r="BQ27" s="35"/>
      <c r="BR27" s="35"/>
      <c r="BS27" s="35"/>
      <c r="BT27" s="35"/>
      <c r="BU27" s="35"/>
      <c r="BV27" s="35"/>
      <c r="BW27" s="35"/>
      <c r="BX27" s="35"/>
      <c r="BY27" s="35"/>
      <c r="BZ27" s="35"/>
      <c r="CA27" s="35"/>
      <c r="CB27" s="35"/>
      <c r="CC27" s="35"/>
      <c r="CD27" s="35"/>
    </row>
    <row r="28" spans="2:82" ht="3.75" customHeight="1" x14ac:dyDescent="0.2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BA28" s="35"/>
      <c r="BB28" s="35"/>
      <c r="BN28" s="35"/>
      <c r="BO28" s="35"/>
      <c r="BP28" s="35"/>
      <c r="BQ28" s="35"/>
      <c r="BR28" s="35"/>
      <c r="BS28" s="35"/>
      <c r="BT28" s="35"/>
      <c r="BU28" s="35"/>
      <c r="BV28" s="35"/>
      <c r="BW28" s="35"/>
      <c r="BX28" s="35"/>
      <c r="BY28" s="35"/>
      <c r="BZ28" s="35"/>
      <c r="CA28" s="35"/>
      <c r="CB28" s="35"/>
      <c r="CC28" s="35"/>
      <c r="CD28" s="35"/>
    </row>
    <row r="29" spans="2:82" x14ac:dyDescent="0.25">
      <c r="B29" s="44"/>
      <c r="C29" s="44"/>
      <c r="D29" s="44"/>
      <c r="E29" s="44"/>
      <c r="F29" s="44"/>
      <c r="G29" s="44"/>
      <c r="H29" s="44"/>
      <c r="I29" s="36"/>
      <c r="J29" s="36"/>
      <c r="K29" s="36"/>
      <c r="L29" s="36"/>
      <c r="M29" s="36"/>
      <c r="N29" s="36"/>
      <c r="O29" s="36"/>
      <c r="P29" s="36"/>
      <c r="Q29" s="36"/>
      <c r="R29" s="36"/>
      <c r="S29" s="36"/>
      <c r="T29" s="36"/>
      <c r="U29" s="36"/>
      <c r="V29" s="36"/>
      <c r="W29" s="36"/>
      <c r="X29" s="36"/>
      <c r="Y29" s="36"/>
      <c r="Z29" s="36"/>
      <c r="AA29" s="36"/>
      <c r="BA29" s="35"/>
      <c r="BB29" s="35"/>
      <c r="BE29" s="35" t="str">
        <f>VLOOKUP(BE4, RefCauseofDeath, 3, FALSE)</f>
        <v>Infant mortality</v>
      </c>
      <c r="BN29" s="35"/>
      <c r="BO29" s="35"/>
      <c r="BP29" s="35"/>
      <c r="BQ29" s="35"/>
      <c r="BR29" s="35"/>
      <c r="BS29" s="35"/>
      <c r="BT29" s="35"/>
      <c r="BU29" s="35"/>
      <c r="BV29" s="35"/>
      <c r="BW29" s="35"/>
      <c r="BX29" s="35"/>
      <c r="BY29" s="35"/>
      <c r="BZ29" s="35"/>
      <c r="CA29" s="35"/>
      <c r="CB29" s="35"/>
      <c r="CC29" s="35"/>
      <c r="CD29" s="35"/>
    </row>
    <row r="30" spans="2:82" ht="11.25" customHeight="1" x14ac:dyDescent="0.25">
      <c r="B30" s="44"/>
      <c r="C30" s="44"/>
      <c r="D30" s="44"/>
      <c r="E30" s="44"/>
      <c r="F30" s="44"/>
      <c r="G30" s="44"/>
      <c r="H30" s="44"/>
      <c r="I30" s="36"/>
      <c r="J30" s="36"/>
      <c r="K30" s="36"/>
      <c r="L30" s="36"/>
      <c r="M30" s="36"/>
      <c r="N30" s="36"/>
      <c r="O30" s="36"/>
      <c r="P30" s="36"/>
      <c r="Q30" s="36"/>
      <c r="R30" s="36"/>
      <c r="S30" s="36"/>
      <c r="T30" s="36"/>
      <c r="U30" s="36"/>
      <c r="V30" s="36"/>
      <c r="W30" s="36"/>
      <c r="X30" s="36"/>
      <c r="Y30" s="36"/>
      <c r="Z30" s="36"/>
      <c r="AA30" s="36"/>
      <c r="BA30" s="35"/>
      <c r="BB30" s="35"/>
      <c r="BN30" s="35"/>
      <c r="BO30" s="35"/>
      <c r="BP30" s="35"/>
      <c r="BQ30" s="35"/>
      <c r="BR30" s="35"/>
      <c r="BS30" s="35"/>
      <c r="BT30" s="35"/>
      <c r="BU30" s="35"/>
      <c r="BV30" s="35"/>
      <c r="BW30" s="35"/>
      <c r="BX30" s="35"/>
      <c r="BY30" s="35"/>
      <c r="BZ30" s="35"/>
      <c r="CA30" s="35"/>
      <c r="CB30" s="35"/>
      <c r="CC30" s="35"/>
      <c r="CD30" s="35"/>
    </row>
    <row r="31" spans="2:82" s="45" customFormat="1" x14ac:dyDescent="0.25">
      <c r="B31" s="44"/>
      <c r="C31" s="44"/>
      <c r="D31" s="44"/>
      <c r="E31" s="44"/>
      <c r="F31" s="44"/>
      <c r="G31" s="44"/>
      <c r="H31" s="44"/>
      <c r="I31" s="37"/>
      <c r="J31" s="37"/>
      <c r="K31" s="37"/>
      <c r="L31" s="37"/>
      <c r="M31" s="37"/>
      <c r="N31" s="37"/>
      <c r="O31" s="37"/>
      <c r="P31" s="37"/>
      <c r="Q31" s="37"/>
      <c r="R31" s="37"/>
      <c r="S31" s="37"/>
      <c r="T31" s="37"/>
      <c r="U31" s="37"/>
      <c r="V31" s="37"/>
      <c r="W31" s="37"/>
      <c r="X31" s="37"/>
      <c r="Y31" s="37"/>
      <c r="Z31" s="37"/>
      <c r="AA31" s="37"/>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1"/>
      <c r="BB31" s="41"/>
      <c r="BC31" s="41"/>
      <c r="BD31" s="41"/>
      <c r="BE31" s="41" t="s">
        <v>96</v>
      </c>
      <c r="BF31" s="41"/>
      <c r="BG31" s="41"/>
      <c r="BH31" s="41"/>
      <c r="BI31" s="41"/>
      <c r="BJ31" s="41"/>
      <c r="BK31" s="41"/>
      <c r="BL31" s="41"/>
      <c r="BM31" s="41"/>
      <c r="BN31" s="41"/>
      <c r="BO31" s="41"/>
      <c r="BP31" s="41"/>
      <c r="BQ31" s="41"/>
      <c r="BR31" s="41" t="s">
        <v>35</v>
      </c>
      <c r="BS31" s="41"/>
      <c r="BT31" s="41"/>
      <c r="BU31" s="41"/>
      <c r="BV31" s="41"/>
      <c r="BW31" s="41"/>
      <c r="BX31" s="41"/>
      <c r="BY31" s="41"/>
      <c r="BZ31" s="41"/>
      <c r="CA31" s="41"/>
      <c r="CB31" s="41"/>
      <c r="CC31" s="41"/>
      <c r="CD31" s="41"/>
    </row>
    <row r="32" spans="2:82" ht="7.5" customHeight="1" x14ac:dyDescent="0.25">
      <c r="B32" s="44"/>
      <c r="C32" s="44"/>
      <c r="D32" s="44"/>
      <c r="E32" s="44"/>
      <c r="F32" s="44"/>
      <c r="G32" s="44"/>
      <c r="H32" s="44"/>
      <c r="I32" s="36"/>
      <c r="J32" s="36"/>
      <c r="K32" s="36"/>
      <c r="L32" s="36"/>
      <c r="M32" s="36"/>
      <c r="N32" s="36"/>
      <c r="O32" s="36"/>
      <c r="P32" s="36"/>
      <c r="Q32" s="36"/>
      <c r="R32" s="36"/>
      <c r="S32" s="36"/>
      <c r="T32" s="36"/>
      <c r="U32" s="36"/>
      <c r="V32" s="36"/>
      <c r="W32" s="36"/>
      <c r="X32" s="36"/>
      <c r="Y32" s="36"/>
      <c r="Z32" s="36"/>
      <c r="AA32" s="36"/>
      <c r="BA32" s="35"/>
      <c r="BB32" s="35"/>
      <c r="BN32" s="35"/>
      <c r="BO32" s="35"/>
      <c r="BP32" s="35"/>
      <c r="BQ32" s="35"/>
      <c r="BR32" s="35"/>
      <c r="BS32" s="35"/>
      <c r="BT32" s="35"/>
      <c r="BU32" s="35"/>
      <c r="BV32" s="35"/>
      <c r="BW32" s="35"/>
      <c r="BX32" s="35"/>
      <c r="BY32" s="35"/>
      <c r="BZ32" s="35"/>
      <c r="CA32" s="35"/>
      <c r="CB32" s="35"/>
      <c r="CC32" s="35"/>
      <c r="CD32" s="35"/>
    </row>
    <row r="33" spans="2:82" s="48" customFormat="1" ht="26.25" customHeight="1" x14ac:dyDescent="0.3">
      <c r="B33" s="44"/>
      <c r="C33" s="38" t="str">
        <f>VLOOKUP(BE4, RefCauseofDeath, 3, FALSE)</f>
        <v>Infant mortality</v>
      </c>
      <c r="D33" s="36"/>
      <c r="E33" s="36"/>
      <c r="F33" s="36"/>
      <c r="G33" s="36"/>
      <c r="H33" s="36"/>
      <c r="I33" s="44"/>
      <c r="J33" s="44"/>
      <c r="K33" s="44"/>
      <c r="L33" s="44"/>
      <c r="M33" s="44"/>
      <c r="N33" s="44"/>
      <c r="O33" s="44"/>
      <c r="P33" s="44"/>
      <c r="Q33" s="47"/>
      <c r="R33" s="38" t="str">
        <f>VLOOKUP(BE4, RefCauseofDeath,3,FALSE)</f>
        <v>Infant mortality</v>
      </c>
      <c r="S33" s="36"/>
      <c r="T33" s="36"/>
      <c r="U33" s="36"/>
      <c r="V33" s="36"/>
      <c r="W33" s="36"/>
      <c r="X33" s="44"/>
      <c r="Y33" s="44"/>
      <c r="Z33" s="44"/>
      <c r="AA33" s="44"/>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53"/>
      <c r="BB33" s="53"/>
      <c r="BC33" s="53"/>
      <c r="BD33" s="53"/>
      <c r="BE33" s="53"/>
      <c r="BF33" s="53" t="s">
        <v>6</v>
      </c>
      <c r="BG33" s="53" t="s">
        <v>9</v>
      </c>
      <c r="BH33" s="53" t="s">
        <v>10</v>
      </c>
      <c r="BI33" s="53" t="s">
        <v>11</v>
      </c>
      <c r="BJ33" s="53"/>
      <c r="BK33" s="53"/>
      <c r="BL33" s="53"/>
      <c r="BM33" s="53"/>
      <c r="BN33" s="53"/>
      <c r="BO33" s="53"/>
      <c r="BP33" s="53"/>
      <c r="BQ33" s="53"/>
      <c r="BR33" s="53"/>
      <c r="BS33" s="53" t="s">
        <v>6</v>
      </c>
      <c r="BT33" s="53" t="s">
        <v>33</v>
      </c>
      <c r="BU33" s="53"/>
      <c r="BV33" s="53" t="s">
        <v>11</v>
      </c>
      <c r="BW33" s="53"/>
      <c r="BX33" s="53"/>
      <c r="BY33" s="53"/>
      <c r="BZ33" s="53"/>
      <c r="CA33" s="53"/>
      <c r="CB33" s="53"/>
      <c r="CC33" s="53"/>
      <c r="CD33" s="53"/>
    </row>
    <row r="34" spans="2:82" ht="12" customHeight="1" x14ac:dyDescent="0.25">
      <c r="B34" s="36"/>
      <c r="C34" s="36" t="str">
        <f>BE19</f>
        <v/>
      </c>
      <c r="D34" s="36"/>
      <c r="E34" s="36"/>
      <c r="F34" s="36"/>
      <c r="G34" s="36"/>
      <c r="H34" s="36"/>
      <c r="I34" s="36"/>
      <c r="J34" s="36"/>
      <c r="K34" s="36"/>
      <c r="L34" s="36"/>
      <c r="M34" s="36"/>
      <c r="N34" s="36"/>
      <c r="O34" s="36"/>
      <c r="P34" s="36"/>
      <c r="Q34" s="54"/>
      <c r="R34" s="36" t="str">
        <f>BE19</f>
        <v/>
      </c>
      <c r="S34" s="36"/>
      <c r="T34" s="36"/>
      <c r="U34" s="36"/>
      <c r="V34" s="36"/>
      <c r="W34" s="36"/>
      <c r="X34" s="36"/>
      <c r="Y34" s="36"/>
      <c r="Z34" s="36"/>
      <c r="AA34" s="36"/>
      <c r="BA34" s="35"/>
      <c r="BB34" s="35"/>
      <c r="BN34" s="35"/>
      <c r="BO34" s="35"/>
      <c r="BP34" s="35"/>
      <c r="BQ34" s="35"/>
      <c r="BR34" s="35"/>
      <c r="BS34" s="35"/>
      <c r="BT34" s="35"/>
      <c r="BU34" s="35"/>
      <c r="BV34" s="35"/>
      <c r="BW34" s="35"/>
      <c r="BX34" s="35"/>
      <c r="BY34" s="35"/>
      <c r="BZ34" s="35"/>
      <c r="CA34" s="35"/>
      <c r="CB34" s="35"/>
      <c r="CC34" s="35"/>
      <c r="CD34" s="35"/>
    </row>
    <row r="35" spans="2:82" s="48" customFormat="1" x14ac:dyDescent="0.25">
      <c r="B35" s="44"/>
      <c r="C35" s="55" t="s">
        <v>111</v>
      </c>
      <c r="D35" s="55"/>
      <c r="E35" s="55"/>
      <c r="F35" s="55"/>
      <c r="G35" s="55"/>
      <c r="H35" s="55"/>
      <c r="I35" s="44"/>
      <c r="J35" s="44"/>
      <c r="K35" s="44"/>
      <c r="L35" s="44"/>
      <c r="M35" s="44"/>
      <c r="N35" s="44"/>
      <c r="O35" s="44"/>
      <c r="P35" s="44"/>
      <c r="Q35" s="44"/>
      <c r="R35" s="55" t="s">
        <v>104</v>
      </c>
      <c r="S35" s="44"/>
      <c r="T35" s="44"/>
      <c r="U35" s="44"/>
      <c r="V35" s="44"/>
      <c r="W35" s="44"/>
      <c r="X35" s="44"/>
      <c r="Y35" s="44"/>
      <c r="Z35" s="44"/>
      <c r="AA35" s="44"/>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53"/>
      <c r="BB35" s="53"/>
      <c r="BC35" s="53"/>
      <c r="BD35" s="35" t="s">
        <v>5</v>
      </c>
      <c r="BE35" s="53" t="s">
        <v>51</v>
      </c>
      <c r="BF35" s="53">
        <v>1996</v>
      </c>
      <c r="BG35" s="53">
        <f t="shared" ref="BG35:BG51" si="0">IFERROR(VALUE(FIXED(VLOOKUP($BF35&amp;$BE$29&amp;$BE$12&amp;"Maori",ethnicdata,7,FALSE),1)),NA())</f>
        <v>10.199999999999999</v>
      </c>
      <c r="BH35" s="53">
        <f t="shared" ref="BH35:BH51" si="1">IFERROR(VALUE(FIXED(VLOOKUP($BF35&amp;$BE$29&amp;$BE$12&amp;"nonMaori",ethnicdata,7,FALSE),1)),NA())</f>
        <v>5.2</v>
      </c>
      <c r="BI35" s="53">
        <f>MAX(BG35:BH86)</f>
        <v>11.4</v>
      </c>
      <c r="BJ35" s="53"/>
      <c r="BK35" s="53"/>
      <c r="BL35" s="53"/>
      <c r="BM35" s="53"/>
      <c r="BN35" s="53"/>
      <c r="BO35" s="53"/>
      <c r="BP35" s="53"/>
      <c r="BQ35" s="35" t="s">
        <v>5</v>
      </c>
      <c r="BR35" s="53" t="s">
        <v>51</v>
      </c>
      <c r="BS35" s="53">
        <v>1996</v>
      </c>
      <c r="BT35" s="53">
        <f t="shared" ref="BT35:BT51" si="2">IFERROR(VALUE(FIXED(VLOOKUP($BF35&amp;$BE$29&amp;$BE$12&amp;"Maori",ethnicdata,10,FALSE),2)),NA())</f>
        <v>1.95</v>
      </c>
      <c r="BU35" s="53"/>
      <c r="BV35" s="53">
        <f>MAX(BT35:BT86)</f>
        <v>2.02</v>
      </c>
      <c r="BW35" s="53"/>
      <c r="BX35" s="53"/>
      <c r="BY35" s="53"/>
      <c r="BZ35" s="53"/>
      <c r="CA35" s="53"/>
      <c r="CB35" s="53"/>
      <c r="CC35" s="53"/>
      <c r="CD35" s="53"/>
    </row>
    <row r="36" spans="2:82" x14ac:dyDescent="0.2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BA36" s="35"/>
      <c r="BB36" s="35"/>
      <c r="BE36" s="58" t="s">
        <v>52</v>
      </c>
      <c r="BF36" s="35">
        <v>1997</v>
      </c>
      <c r="BG36" s="53">
        <f t="shared" si="0"/>
        <v>9.1999999999999993</v>
      </c>
      <c r="BH36" s="53">
        <f t="shared" si="1"/>
        <v>4.9000000000000004</v>
      </c>
      <c r="BI36" s="35">
        <f>MIN(BG35:BH86)</f>
        <v>3.6</v>
      </c>
      <c r="BN36" s="35"/>
      <c r="BO36" s="35"/>
      <c r="BP36" s="35"/>
      <c r="BQ36" s="35"/>
      <c r="BR36" s="58" t="s">
        <v>52</v>
      </c>
      <c r="BS36" s="35">
        <v>1997</v>
      </c>
      <c r="BT36" s="53">
        <f t="shared" si="2"/>
        <v>1.87</v>
      </c>
      <c r="BU36" s="53"/>
      <c r="BV36" s="35">
        <f>MIN(BT35:BT86)</f>
        <v>1.2</v>
      </c>
      <c r="BW36" s="35"/>
      <c r="BX36" s="35"/>
      <c r="BY36" s="35"/>
      <c r="BZ36" s="35"/>
      <c r="CA36" s="53"/>
      <c r="CB36" s="53"/>
      <c r="CC36" s="35"/>
      <c r="CD36" s="35"/>
    </row>
    <row r="37" spans="2:82" s="8" customFormat="1" x14ac:dyDescent="0.25">
      <c r="B37" s="59"/>
      <c r="C37" s="60" t="s">
        <v>6</v>
      </c>
      <c r="D37" s="104" t="s">
        <v>100</v>
      </c>
      <c r="E37" s="104"/>
      <c r="F37" s="104"/>
      <c r="G37" s="104" t="s">
        <v>101</v>
      </c>
      <c r="H37" s="104"/>
      <c r="I37" s="104"/>
      <c r="J37" s="104" t="s">
        <v>102</v>
      </c>
      <c r="K37" s="104"/>
      <c r="L37" s="104"/>
      <c r="M37" s="104" t="s">
        <v>103</v>
      </c>
      <c r="N37" s="104"/>
      <c r="O37" s="104"/>
      <c r="P37" s="59"/>
      <c r="Q37" s="59"/>
      <c r="R37" s="61" t="s">
        <v>6</v>
      </c>
      <c r="S37" s="105" t="s">
        <v>105</v>
      </c>
      <c r="T37" s="105"/>
      <c r="U37" s="105"/>
      <c r="V37" s="105" t="s">
        <v>106</v>
      </c>
      <c r="W37" s="105"/>
      <c r="X37" s="105"/>
      <c r="Y37" s="59"/>
      <c r="Z37" s="59"/>
      <c r="AA37" s="59"/>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6"/>
      <c r="BB37" s="66"/>
      <c r="BC37" s="66"/>
      <c r="BD37" s="66"/>
      <c r="BE37" s="66" t="s">
        <v>53</v>
      </c>
      <c r="BF37" s="66">
        <v>1998</v>
      </c>
      <c r="BG37" s="53">
        <f t="shared" si="0"/>
        <v>8.6</v>
      </c>
      <c r="BH37" s="53">
        <f t="shared" si="1"/>
        <v>5</v>
      </c>
      <c r="BI37" s="66"/>
      <c r="BJ37" s="66"/>
      <c r="BK37" s="66"/>
      <c r="BL37" s="66"/>
      <c r="BM37" s="66"/>
      <c r="BN37" s="66"/>
      <c r="BO37" s="66"/>
      <c r="BP37" s="66"/>
      <c r="BQ37" s="66"/>
      <c r="BR37" s="66" t="s">
        <v>53</v>
      </c>
      <c r="BS37" s="66">
        <v>1998</v>
      </c>
      <c r="BT37" s="53">
        <f t="shared" si="2"/>
        <v>1.72</v>
      </c>
      <c r="BU37" s="53"/>
      <c r="BV37" s="66"/>
      <c r="BW37" s="66"/>
      <c r="BX37" s="66"/>
      <c r="BY37" s="66"/>
      <c r="BZ37" s="66"/>
      <c r="CA37" s="53"/>
      <c r="CB37" s="53"/>
      <c r="CC37" s="66"/>
      <c r="CD37" s="66"/>
    </row>
    <row r="38" spans="2:82" x14ac:dyDescent="0.25">
      <c r="B38" s="36"/>
      <c r="C38" s="54"/>
      <c r="D38" s="67" t="s">
        <v>13</v>
      </c>
      <c r="E38" s="68" t="s">
        <v>14</v>
      </c>
      <c r="F38" s="68" t="s">
        <v>15</v>
      </c>
      <c r="G38" s="67" t="s">
        <v>13</v>
      </c>
      <c r="H38" s="68" t="s">
        <v>14</v>
      </c>
      <c r="I38" s="68" t="s">
        <v>15</v>
      </c>
      <c r="J38" s="67" t="s">
        <v>13</v>
      </c>
      <c r="K38" s="68" t="s">
        <v>14</v>
      </c>
      <c r="L38" s="68" t="s">
        <v>15</v>
      </c>
      <c r="M38" s="67" t="s">
        <v>13</v>
      </c>
      <c r="N38" s="68" t="s">
        <v>14</v>
      </c>
      <c r="O38" s="68" t="s">
        <v>15</v>
      </c>
      <c r="P38" s="36"/>
      <c r="Q38" s="36"/>
      <c r="R38" s="36"/>
      <c r="S38" s="67" t="s">
        <v>32</v>
      </c>
      <c r="T38" s="68" t="s">
        <v>14</v>
      </c>
      <c r="U38" s="68" t="s">
        <v>15</v>
      </c>
      <c r="V38" s="67" t="s">
        <v>32</v>
      </c>
      <c r="W38" s="68" t="s">
        <v>14</v>
      </c>
      <c r="X38" s="68" t="s">
        <v>15</v>
      </c>
      <c r="Y38" s="36"/>
      <c r="Z38" s="36"/>
      <c r="AA38" s="36"/>
      <c r="BA38" s="35"/>
      <c r="BB38" s="35"/>
      <c r="BE38" s="58" t="s">
        <v>54</v>
      </c>
      <c r="BF38" s="35">
        <v>1999</v>
      </c>
      <c r="BG38" s="53">
        <f t="shared" si="0"/>
        <v>8.8000000000000007</v>
      </c>
      <c r="BH38" s="53">
        <f t="shared" si="1"/>
        <v>4.8</v>
      </c>
      <c r="BN38" s="35"/>
      <c r="BO38" s="35"/>
      <c r="BP38" s="35"/>
      <c r="BQ38" s="35"/>
      <c r="BR38" s="58" t="s">
        <v>54</v>
      </c>
      <c r="BS38" s="35">
        <v>1999</v>
      </c>
      <c r="BT38" s="53">
        <f t="shared" si="2"/>
        <v>1.81</v>
      </c>
      <c r="BU38" s="53"/>
      <c r="BV38" s="35"/>
      <c r="BW38" s="35"/>
      <c r="BX38" s="35"/>
      <c r="BY38" s="35"/>
      <c r="BZ38" s="35"/>
      <c r="CA38" s="53"/>
      <c r="CB38" s="53"/>
      <c r="CC38" s="35"/>
      <c r="CD38" s="35"/>
    </row>
    <row r="39" spans="2:82" x14ac:dyDescent="0.25">
      <c r="B39" s="36"/>
      <c r="C39" s="36" t="s">
        <v>51</v>
      </c>
      <c r="D39" s="91">
        <f t="shared" ref="D39:D55" si="3">IFERROR(VALUE(FIXED(VLOOKUP($BF35&amp;$C$33&amp;$BG$12&amp;"Maori",ethnicdata,7,FALSE),1)),"N/A")</f>
        <v>11.4</v>
      </c>
      <c r="E39" s="92">
        <f>IFERROR(VALUE(FIXED(VLOOKUP($BF35&amp;$C$33&amp;$BG$12&amp;"Maori",ethnicdata,6,FALSE),1)),"N/A")</f>
        <v>12.8</v>
      </c>
      <c r="F39" s="92">
        <f t="shared" ref="F39:F55" si="4">IFERROR(VALUE(FIXED(VLOOKUP($BF35&amp;$C$33&amp;$BG$12&amp;"Maori",ethnicdata,8,FALSE),1)),"N/A")</f>
        <v>10.1</v>
      </c>
      <c r="G39" s="91">
        <f t="shared" ref="G39:G55" si="5">IFERROR(VALUE(FIXED(VLOOKUP($BF35&amp;$C$33&amp;$BF$12&amp;"Maori",ethnicdata,7,FALSE),1)),"N/A")</f>
        <v>8.8000000000000007</v>
      </c>
      <c r="H39" s="92">
        <f t="shared" ref="H39:H55" si="6">IFERROR(VALUE(FIXED(VLOOKUP($BF35&amp;$C$33&amp;$BF$12&amp;"Maori",ethnicdata,6,FALSE),1)),"N/A")</f>
        <v>10.1</v>
      </c>
      <c r="I39" s="92">
        <f t="shared" ref="I39:I55" si="7">IFERROR(VALUE(FIXED(VLOOKUP($BF35&amp;$C$33&amp;$BF$12&amp;"Maori",ethnicdata,8,FALSE),1)),"N/A")</f>
        <v>7.6</v>
      </c>
      <c r="J39" s="91">
        <f t="shared" ref="J39:J55" si="8">IFERROR(VALUE(FIXED(VLOOKUP($BF35&amp;$C$33&amp;$BG$12&amp;"nonMaori",ethnicdata,7,FALSE),1)),"N/A")</f>
        <v>5.8</v>
      </c>
      <c r="K39" s="92">
        <f t="shared" ref="K39:K55" si="9">IFERROR(VALUE(FIXED(VLOOKUP($BF35&amp;$C$33&amp;$BG$12&amp;"nonMaori",ethnicdata,6,FALSE),1)),"N/A")</f>
        <v>6.4</v>
      </c>
      <c r="L39" s="92">
        <f t="shared" ref="L39:L55" si="10">IFERROR(VALUE(FIXED(VLOOKUP($BF35&amp;$C$33&amp;$BG$12&amp;"nonMaori",ethnicdata,8,FALSE),1)),"N/A")</f>
        <v>5.2</v>
      </c>
      <c r="M39" s="91">
        <f t="shared" ref="M39:M55" si="11">IFERROR(VALUE(FIXED(VLOOKUP($BF35&amp;$C$33&amp;$BF$12&amp;"nonMaori",ethnicdata,7,FALSE),1)),"N/A")</f>
        <v>4.5999999999999996</v>
      </c>
      <c r="N39" s="92">
        <f t="shared" ref="N39:N55" si="12">IFERROR(VALUE(FIXED(VLOOKUP($BF35&amp;$C$33&amp;$BF$12&amp;"nonMaori",ethnicdata,6,FALSE),1)),"N/A")</f>
        <v>5.2</v>
      </c>
      <c r="O39" s="92">
        <f t="shared" ref="O39:O55" si="13">IFERROR(VALUE(FIXED(VLOOKUP($BF35&amp;$C$33&amp;$BF$12&amp;"nonMaori",ethnicdata,8,FALSE),1)),"N/A")</f>
        <v>4.0999999999999996</v>
      </c>
      <c r="P39" s="36"/>
      <c r="Q39" s="36"/>
      <c r="R39" s="36" t="s">
        <v>51</v>
      </c>
      <c r="S39" s="67">
        <f t="shared" ref="S39:S55" si="14">IFERROR(VALUE(FIXED(VLOOKUP($BF35&amp;$R$33&amp;$BG$12&amp;"Maori",ethnicdata,10,FALSE),2)),"N/A")</f>
        <v>1.97</v>
      </c>
      <c r="T39" s="93">
        <f t="shared" ref="T39:T55" si="15">IFERROR(VALUE(FIXED(VLOOKUP($BF35&amp;$R$33&amp;$BG$12&amp;"Maori",ethnicdata,9,FALSE),2)),"N/A")</f>
        <v>1.68</v>
      </c>
      <c r="U39" s="93">
        <f t="shared" ref="U39:U55" si="16">IFERROR(VALUE(FIXED(VLOOKUP($BF35&amp;$R$33&amp;$BG$12&amp;"Maori",ethnicdata,11,FALSE),2)),"N/A")</f>
        <v>2.2999999999999998</v>
      </c>
      <c r="V39" s="67">
        <f t="shared" ref="V39:V55" si="17">IFERROR(VALUE(FIXED(VLOOKUP($BF35&amp;$R$33&amp;$BF$12&amp;"Maori",ethnicdata,10,FALSE),2)),"N/A")</f>
        <v>1.92</v>
      </c>
      <c r="W39" s="93">
        <f t="shared" ref="W39:W55" si="18">IFERROR(VALUE(FIXED(VLOOKUP($BF35&amp;$R$33&amp;$BF$12&amp;"Maori",ethnicdata,9,FALSE),2)),"N/A")</f>
        <v>1.6</v>
      </c>
      <c r="X39" s="93">
        <f t="shared" ref="X39:X55" si="19">IFERROR(VALUE(FIXED(VLOOKUP($BF35&amp;$R$33&amp;$BF$12&amp;"Maori",ethnicdata,11,FALSE),2)),"N/A")</f>
        <v>2.31</v>
      </c>
      <c r="Y39" s="36"/>
      <c r="Z39" s="36"/>
      <c r="AA39" s="36"/>
      <c r="BA39" s="35"/>
      <c r="BB39" s="35"/>
      <c r="BE39" s="58" t="s">
        <v>55</v>
      </c>
      <c r="BF39" s="53">
        <v>2000</v>
      </c>
      <c r="BG39" s="53">
        <f t="shared" si="0"/>
        <v>8.6</v>
      </c>
      <c r="BH39" s="53">
        <f t="shared" si="1"/>
        <v>5</v>
      </c>
      <c r="BN39" s="35"/>
      <c r="BO39" s="35"/>
      <c r="BP39" s="35"/>
      <c r="BQ39" s="35"/>
      <c r="BR39" s="58" t="s">
        <v>55</v>
      </c>
      <c r="BS39" s="53">
        <v>2000</v>
      </c>
      <c r="BT39" s="53">
        <f t="shared" si="2"/>
        <v>1.73</v>
      </c>
      <c r="BU39" s="53"/>
      <c r="BV39" s="35"/>
      <c r="BW39" s="35"/>
      <c r="BX39" s="35"/>
      <c r="BY39" s="35"/>
      <c r="BZ39" s="35"/>
      <c r="CA39" s="53"/>
      <c r="CB39" s="53"/>
      <c r="CC39" s="35"/>
      <c r="CD39" s="35"/>
    </row>
    <row r="40" spans="2:82" x14ac:dyDescent="0.25">
      <c r="B40" s="36"/>
      <c r="C40" s="36" t="s">
        <v>52</v>
      </c>
      <c r="D40" s="91">
        <f t="shared" si="3"/>
        <v>10.9</v>
      </c>
      <c r="E40" s="92">
        <f t="shared" ref="E40:E55" si="20">IFERROR(VALUE(FIXED(VLOOKUP($BF36&amp;$C$33&amp;$BG$12&amp;"Maori",ethnicdata,6,FALSE),1)),"N/A")</f>
        <v>12.3</v>
      </c>
      <c r="F40" s="92">
        <f t="shared" si="4"/>
        <v>9.6</v>
      </c>
      <c r="G40" s="91">
        <f t="shared" si="5"/>
        <v>7.3</v>
      </c>
      <c r="H40" s="92">
        <f t="shared" si="6"/>
        <v>8.5</v>
      </c>
      <c r="I40" s="92">
        <f t="shared" si="7"/>
        <v>6.2</v>
      </c>
      <c r="J40" s="91">
        <f t="shared" si="8"/>
        <v>5.4</v>
      </c>
      <c r="K40" s="92">
        <f t="shared" si="9"/>
        <v>6</v>
      </c>
      <c r="L40" s="92">
        <f t="shared" si="10"/>
        <v>4.8</v>
      </c>
      <c r="M40" s="91">
        <f t="shared" si="11"/>
        <v>4.3</v>
      </c>
      <c r="N40" s="92">
        <f t="shared" si="12"/>
        <v>4.9000000000000004</v>
      </c>
      <c r="O40" s="92">
        <f t="shared" si="13"/>
        <v>3.8</v>
      </c>
      <c r="P40" s="36"/>
      <c r="Q40" s="36"/>
      <c r="R40" s="36" t="s">
        <v>52</v>
      </c>
      <c r="S40" s="67">
        <f t="shared" si="14"/>
        <v>2.02</v>
      </c>
      <c r="T40" s="93">
        <f t="shared" si="15"/>
        <v>1.72</v>
      </c>
      <c r="U40" s="93">
        <f t="shared" si="16"/>
        <v>2.37</v>
      </c>
      <c r="V40" s="67">
        <f t="shared" si="17"/>
        <v>1.68</v>
      </c>
      <c r="W40" s="93">
        <f t="shared" si="18"/>
        <v>1.39</v>
      </c>
      <c r="X40" s="93">
        <f t="shared" si="19"/>
        <v>2.0499999999999998</v>
      </c>
      <c r="Y40" s="36"/>
      <c r="Z40" s="36"/>
      <c r="AA40" s="36"/>
      <c r="BA40" s="35"/>
      <c r="BB40" s="35"/>
      <c r="BE40" s="35" t="s">
        <v>56</v>
      </c>
      <c r="BF40" s="35">
        <v>2001</v>
      </c>
      <c r="BG40" s="53">
        <f t="shared" si="0"/>
        <v>8.3000000000000007</v>
      </c>
      <c r="BH40" s="53">
        <f t="shared" si="1"/>
        <v>4.5999999999999996</v>
      </c>
      <c r="BN40" s="35"/>
      <c r="BO40" s="35"/>
      <c r="BP40" s="35"/>
      <c r="BQ40" s="35"/>
      <c r="BR40" s="35" t="s">
        <v>56</v>
      </c>
      <c r="BS40" s="35">
        <v>2001</v>
      </c>
      <c r="BT40" s="53">
        <f t="shared" si="2"/>
        <v>1.78</v>
      </c>
      <c r="BU40" s="53"/>
      <c r="BV40" s="35"/>
      <c r="BW40" s="35"/>
      <c r="BX40" s="35"/>
      <c r="BY40" s="35"/>
      <c r="BZ40" s="35"/>
      <c r="CA40" s="53"/>
      <c r="CB40" s="53"/>
      <c r="CC40" s="35"/>
      <c r="CD40" s="35"/>
    </row>
    <row r="41" spans="2:82" x14ac:dyDescent="0.25">
      <c r="B41" s="36"/>
      <c r="C41" s="36" t="s">
        <v>53</v>
      </c>
      <c r="D41" s="91">
        <f t="shared" si="3"/>
        <v>10.3</v>
      </c>
      <c r="E41" s="92">
        <f t="shared" si="20"/>
        <v>11.6</v>
      </c>
      <c r="F41" s="92">
        <f t="shared" si="4"/>
        <v>9</v>
      </c>
      <c r="G41" s="91">
        <f t="shared" si="5"/>
        <v>6.9</v>
      </c>
      <c r="H41" s="92">
        <f t="shared" si="6"/>
        <v>8.1</v>
      </c>
      <c r="I41" s="92">
        <f t="shared" si="7"/>
        <v>5.9</v>
      </c>
      <c r="J41" s="91">
        <f t="shared" si="8"/>
        <v>5.5</v>
      </c>
      <c r="K41" s="92">
        <f t="shared" si="9"/>
        <v>6.1</v>
      </c>
      <c r="L41" s="92">
        <f t="shared" si="10"/>
        <v>5</v>
      </c>
      <c r="M41" s="91">
        <f t="shared" si="11"/>
        <v>4.4000000000000004</v>
      </c>
      <c r="N41" s="92">
        <f t="shared" si="12"/>
        <v>5</v>
      </c>
      <c r="O41" s="92">
        <f t="shared" si="13"/>
        <v>3.9</v>
      </c>
      <c r="P41" s="36"/>
      <c r="Q41" s="36"/>
      <c r="R41" s="36" t="s">
        <v>53</v>
      </c>
      <c r="S41" s="67">
        <f t="shared" si="14"/>
        <v>1.85</v>
      </c>
      <c r="T41" s="93">
        <f t="shared" si="15"/>
        <v>1.58</v>
      </c>
      <c r="U41" s="93">
        <f t="shared" si="16"/>
        <v>2.1800000000000002</v>
      </c>
      <c r="V41" s="67">
        <f t="shared" si="17"/>
        <v>1.55</v>
      </c>
      <c r="W41" s="93">
        <f t="shared" si="18"/>
        <v>1.27</v>
      </c>
      <c r="X41" s="93">
        <f t="shared" si="19"/>
        <v>1.89</v>
      </c>
      <c r="Y41" s="36"/>
      <c r="Z41" s="36"/>
      <c r="AA41" s="36"/>
      <c r="BA41" s="35"/>
      <c r="BB41" s="35"/>
      <c r="BE41" s="66" t="s">
        <v>57</v>
      </c>
      <c r="BF41" s="66">
        <v>2002</v>
      </c>
      <c r="BG41" s="53">
        <f t="shared" si="0"/>
        <v>7.8</v>
      </c>
      <c r="BH41" s="53">
        <f t="shared" si="1"/>
        <v>5</v>
      </c>
      <c r="BN41" s="35"/>
      <c r="BO41" s="35"/>
      <c r="BP41" s="35"/>
      <c r="BQ41" s="35"/>
      <c r="BR41" s="66" t="s">
        <v>57</v>
      </c>
      <c r="BS41" s="66">
        <v>2002</v>
      </c>
      <c r="BT41" s="53">
        <f t="shared" si="2"/>
        <v>1.56</v>
      </c>
      <c r="BU41" s="53"/>
      <c r="BV41" s="35"/>
      <c r="BW41" s="35"/>
      <c r="BX41" s="35"/>
      <c r="BY41" s="35"/>
      <c r="BZ41" s="35"/>
      <c r="CA41" s="53"/>
      <c r="CB41" s="53"/>
      <c r="CC41" s="35"/>
      <c r="CD41" s="35"/>
    </row>
    <row r="42" spans="2:82" x14ac:dyDescent="0.25">
      <c r="B42" s="36"/>
      <c r="C42" s="36" t="s">
        <v>54</v>
      </c>
      <c r="D42" s="91">
        <f t="shared" si="3"/>
        <v>10</v>
      </c>
      <c r="E42" s="92">
        <f t="shared" si="20"/>
        <v>11.3</v>
      </c>
      <c r="F42" s="92">
        <f t="shared" si="4"/>
        <v>8.6999999999999993</v>
      </c>
      <c r="G42" s="91">
        <f t="shared" si="5"/>
        <v>7.5</v>
      </c>
      <c r="H42" s="92">
        <f t="shared" si="6"/>
        <v>8.6999999999999993</v>
      </c>
      <c r="I42" s="92">
        <f t="shared" si="7"/>
        <v>6.5</v>
      </c>
      <c r="J42" s="91">
        <f t="shared" si="8"/>
        <v>5.4</v>
      </c>
      <c r="K42" s="92">
        <f t="shared" si="9"/>
        <v>6</v>
      </c>
      <c r="L42" s="92">
        <f t="shared" si="10"/>
        <v>4.9000000000000004</v>
      </c>
      <c r="M42" s="91">
        <f t="shared" si="11"/>
        <v>4.2</v>
      </c>
      <c r="N42" s="92">
        <f t="shared" si="12"/>
        <v>4.8</v>
      </c>
      <c r="O42" s="92">
        <f t="shared" si="13"/>
        <v>3.7</v>
      </c>
      <c r="P42" s="36"/>
      <c r="Q42" s="36"/>
      <c r="R42" s="36" t="s">
        <v>54</v>
      </c>
      <c r="S42" s="67">
        <f t="shared" si="14"/>
        <v>1.83</v>
      </c>
      <c r="T42" s="93">
        <f t="shared" si="15"/>
        <v>1.56</v>
      </c>
      <c r="U42" s="93">
        <f t="shared" si="16"/>
        <v>2.16</v>
      </c>
      <c r="V42" s="67">
        <f t="shared" si="17"/>
        <v>1.78</v>
      </c>
      <c r="W42" s="93">
        <f t="shared" si="18"/>
        <v>1.47</v>
      </c>
      <c r="X42" s="93">
        <f t="shared" si="19"/>
        <v>2.16</v>
      </c>
      <c r="Y42" s="36"/>
      <c r="Z42" s="36"/>
      <c r="AA42" s="36"/>
      <c r="BA42" s="35"/>
      <c r="BB42" s="35"/>
      <c r="BE42" s="35" t="s">
        <v>58</v>
      </c>
      <c r="BF42" s="35">
        <v>2003</v>
      </c>
      <c r="BG42" s="53">
        <f t="shared" si="0"/>
        <v>7.5</v>
      </c>
      <c r="BH42" s="53">
        <f t="shared" si="1"/>
        <v>4.8</v>
      </c>
      <c r="BN42" s="35"/>
      <c r="BO42" s="35"/>
      <c r="BP42" s="35"/>
      <c r="BQ42" s="35"/>
      <c r="BR42" s="35" t="s">
        <v>58</v>
      </c>
      <c r="BS42" s="35">
        <v>2003</v>
      </c>
      <c r="BT42" s="53">
        <f t="shared" si="2"/>
        <v>1.56</v>
      </c>
      <c r="BU42" s="53"/>
      <c r="BV42" s="35"/>
      <c r="BW42" s="35"/>
      <c r="BX42" s="35"/>
      <c r="BY42" s="35"/>
      <c r="BZ42" s="35"/>
      <c r="CA42" s="53"/>
      <c r="CB42" s="53"/>
      <c r="CC42" s="35"/>
      <c r="CD42" s="35"/>
    </row>
    <row r="43" spans="2:82" x14ac:dyDescent="0.25">
      <c r="B43" s="36"/>
      <c r="C43" s="36" t="s">
        <v>55</v>
      </c>
      <c r="D43" s="91">
        <f t="shared" si="3"/>
        <v>9.5</v>
      </c>
      <c r="E43" s="92">
        <f t="shared" si="20"/>
        <v>10.8</v>
      </c>
      <c r="F43" s="92">
        <f t="shared" si="4"/>
        <v>8.3000000000000007</v>
      </c>
      <c r="G43" s="91">
        <f t="shared" si="5"/>
        <v>7.7</v>
      </c>
      <c r="H43" s="92">
        <f t="shared" si="6"/>
        <v>9</v>
      </c>
      <c r="I43" s="92">
        <f t="shared" si="7"/>
        <v>6.6</v>
      </c>
      <c r="J43" s="91">
        <f t="shared" si="8"/>
        <v>5.5</v>
      </c>
      <c r="K43" s="92">
        <f t="shared" si="9"/>
        <v>6.1</v>
      </c>
      <c r="L43" s="92">
        <f t="shared" si="10"/>
        <v>4.9000000000000004</v>
      </c>
      <c r="M43" s="91">
        <f t="shared" si="11"/>
        <v>4.5</v>
      </c>
      <c r="N43" s="92">
        <f t="shared" si="12"/>
        <v>5</v>
      </c>
      <c r="O43" s="92">
        <f t="shared" si="13"/>
        <v>3.9</v>
      </c>
      <c r="P43" s="36"/>
      <c r="Q43" s="36"/>
      <c r="R43" s="36" t="s">
        <v>55</v>
      </c>
      <c r="S43" s="67">
        <f t="shared" si="14"/>
        <v>1.73</v>
      </c>
      <c r="T43" s="93">
        <f t="shared" si="15"/>
        <v>1.47</v>
      </c>
      <c r="U43" s="93">
        <f t="shared" si="16"/>
        <v>2.0499999999999998</v>
      </c>
      <c r="V43" s="67">
        <f t="shared" si="17"/>
        <v>1.73</v>
      </c>
      <c r="W43" s="93">
        <f t="shared" si="18"/>
        <v>1.43</v>
      </c>
      <c r="X43" s="93">
        <f t="shared" si="19"/>
        <v>2.1</v>
      </c>
      <c r="Y43" s="36"/>
      <c r="Z43" s="36"/>
      <c r="AA43" s="36"/>
      <c r="BA43" s="35"/>
      <c r="BB43" s="35"/>
      <c r="BE43" s="35" t="s">
        <v>59</v>
      </c>
      <c r="BF43" s="53">
        <v>2004</v>
      </c>
      <c r="BG43" s="53">
        <f t="shared" si="0"/>
        <v>7.6</v>
      </c>
      <c r="BH43" s="53">
        <f t="shared" si="1"/>
        <v>4.8</v>
      </c>
      <c r="BN43" s="35"/>
      <c r="BO43" s="35"/>
      <c r="BP43" s="35"/>
      <c r="BQ43" s="35"/>
      <c r="BR43" s="35" t="s">
        <v>59</v>
      </c>
      <c r="BS43" s="53">
        <v>2004</v>
      </c>
      <c r="BT43" s="53">
        <f t="shared" si="2"/>
        <v>1.56</v>
      </c>
      <c r="BU43" s="53"/>
      <c r="BV43" s="35"/>
      <c r="BW43" s="35"/>
      <c r="BX43" s="35"/>
      <c r="BY43" s="35"/>
      <c r="BZ43" s="35"/>
      <c r="CA43" s="53"/>
      <c r="CB43" s="53"/>
      <c r="CC43" s="35"/>
      <c r="CD43" s="35"/>
    </row>
    <row r="44" spans="2:82" x14ac:dyDescent="0.25">
      <c r="B44" s="36"/>
      <c r="C44" s="36" t="s">
        <v>56</v>
      </c>
      <c r="D44" s="91">
        <f t="shared" si="3"/>
        <v>9.3000000000000007</v>
      </c>
      <c r="E44" s="92">
        <f t="shared" si="20"/>
        <v>10.6</v>
      </c>
      <c r="F44" s="92">
        <f t="shared" si="4"/>
        <v>8.1</v>
      </c>
      <c r="G44" s="91">
        <f t="shared" si="5"/>
        <v>7.1</v>
      </c>
      <c r="H44" s="92">
        <f t="shared" si="6"/>
        <v>8.3000000000000007</v>
      </c>
      <c r="I44" s="92">
        <f t="shared" si="7"/>
        <v>6.1</v>
      </c>
      <c r="J44" s="91">
        <f t="shared" si="8"/>
        <v>5.0999999999999996</v>
      </c>
      <c r="K44" s="92">
        <f t="shared" si="9"/>
        <v>5.7</v>
      </c>
      <c r="L44" s="92">
        <f t="shared" si="10"/>
        <v>4.5</v>
      </c>
      <c r="M44" s="91">
        <f t="shared" si="11"/>
        <v>4.2</v>
      </c>
      <c r="N44" s="92">
        <f t="shared" si="12"/>
        <v>4.8</v>
      </c>
      <c r="O44" s="92">
        <f t="shared" si="13"/>
        <v>3.7</v>
      </c>
      <c r="P44" s="36"/>
      <c r="Q44" s="36"/>
      <c r="R44" s="36" t="s">
        <v>56</v>
      </c>
      <c r="S44" s="67">
        <f t="shared" si="14"/>
        <v>1.84</v>
      </c>
      <c r="T44" s="93">
        <f t="shared" si="15"/>
        <v>1.55</v>
      </c>
      <c r="U44" s="93">
        <f t="shared" si="16"/>
        <v>2.19</v>
      </c>
      <c r="V44" s="67">
        <f t="shared" si="17"/>
        <v>1.7</v>
      </c>
      <c r="W44" s="93">
        <f t="shared" si="18"/>
        <v>1.39</v>
      </c>
      <c r="X44" s="93">
        <f t="shared" si="19"/>
        <v>2.0699999999999998</v>
      </c>
      <c r="Y44" s="36"/>
      <c r="Z44" s="36"/>
      <c r="AA44" s="36"/>
      <c r="BA44" s="35"/>
      <c r="BB44" s="35"/>
      <c r="BE44" s="35" t="s">
        <v>60</v>
      </c>
      <c r="BF44" s="35">
        <v>2005</v>
      </c>
      <c r="BG44" s="53">
        <f t="shared" si="0"/>
        <v>7.3</v>
      </c>
      <c r="BH44" s="53">
        <f t="shared" si="1"/>
        <v>4.4000000000000004</v>
      </c>
      <c r="BN44" s="35"/>
      <c r="BO44" s="35"/>
      <c r="BP44" s="35"/>
      <c r="BQ44" s="35"/>
      <c r="BR44" s="35" t="s">
        <v>60</v>
      </c>
      <c r="BS44" s="35">
        <v>2005</v>
      </c>
      <c r="BT44" s="53">
        <f t="shared" si="2"/>
        <v>1.64</v>
      </c>
      <c r="BU44" s="53"/>
      <c r="BV44" s="35"/>
      <c r="BW44" s="35"/>
      <c r="BX44" s="35"/>
      <c r="BY44" s="35"/>
      <c r="BZ44" s="35"/>
      <c r="CA44" s="53"/>
      <c r="CB44" s="53"/>
      <c r="CC44" s="35"/>
      <c r="CD44" s="35"/>
    </row>
    <row r="45" spans="2:82" x14ac:dyDescent="0.25">
      <c r="B45" s="36"/>
      <c r="C45" s="36" t="s">
        <v>57</v>
      </c>
      <c r="D45" s="91">
        <f t="shared" si="3"/>
        <v>8.6999999999999993</v>
      </c>
      <c r="E45" s="92">
        <f t="shared" si="20"/>
        <v>9.9</v>
      </c>
      <c r="F45" s="92">
        <f t="shared" si="4"/>
        <v>7.5</v>
      </c>
      <c r="G45" s="91">
        <f t="shared" si="5"/>
        <v>6.9</v>
      </c>
      <c r="H45" s="92">
        <f t="shared" si="6"/>
        <v>8.1</v>
      </c>
      <c r="I45" s="92">
        <f t="shared" si="7"/>
        <v>5.9</v>
      </c>
      <c r="J45" s="91">
        <f t="shared" si="8"/>
        <v>5.2</v>
      </c>
      <c r="K45" s="92">
        <f t="shared" si="9"/>
        <v>5.8</v>
      </c>
      <c r="L45" s="92">
        <f t="shared" si="10"/>
        <v>4.5999999999999996</v>
      </c>
      <c r="M45" s="91">
        <f t="shared" si="11"/>
        <v>4.8</v>
      </c>
      <c r="N45" s="92">
        <f t="shared" si="12"/>
        <v>5.4</v>
      </c>
      <c r="O45" s="92">
        <f t="shared" si="13"/>
        <v>4.3</v>
      </c>
      <c r="P45" s="36"/>
      <c r="Q45" s="36"/>
      <c r="R45" s="36" t="s">
        <v>57</v>
      </c>
      <c r="S45" s="67">
        <f t="shared" si="14"/>
        <v>1.68</v>
      </c>
      <c r="T45" s="93">
        <f t="shared" si="15"/>
        <v>1.41</v>
      </c>
      <c r="U45" s="93">
        <f t="shared" si="16"/>
        <v>1.99</v>
      </c>
      <c r="V45" s="67">
        <f t="shared" si="17"/>
        <v>1.43</v>
      </c>
      <c r="W45" s="93">
        <f t="shared" si="18"/>
        <v>1.17</v>
      </c>
      <c r="X45" s="93">
        <f t="shared" si="19"/>
        <v>1.73</v>
      </c>
      <c r="Y45" s="36"/>
      <c r="Z45" s="36"/>
      <c r="AA45" s="36"/>
      <c r="BA45" s="35"/>
      <c r="BB45" s="35"/>
      <c r="BE45" s="35" t="s">
        <v>61</v>
      </c>
      <c r="BF45" s="35">
        <v>2006</v>
      </c>
      <c r="BG45" s="53">
        <f t="shared" si="0"/>
        <v>6.9</v>
      </c>
      <c r="BH45" s="53">
        <f t="shared" si="1"/>
        <v>4.3</v>
      </c>
      <c r="BN45" s="35"/>
      <c r="BO45" s="35"/>
      <c r="BP45" s="35"/>
      <c r="BQ45" s="35"/>
      <c r="BR45" s="35" t="s">
        <v>61</v>
      </c>
      <c r="BS45" s="35">
        <v>2006</v>
      </c>
      <c r="BT45" s="53">
        <f t="shared" si="2"/>
        <v>1.61</v>
      </c>
      <c r="BU45" s="53"/>
      <c r="BV45" s="53"/>
      <c r="BW45" s="35"/>
      <c r="BX45" s="35"/>
      <c r="BY45" s="35"/>
      <c r="BZ45" s="53"/>
      <c r="CA45" s="35"/>
      <c r="CB45" s="35"/>
      <c r="CC45" s="35"/>
      <c r="CD45" s="35"/>
    </row>
    <row r="46" spans="2:82" x14ac:dyDescent="0.25">
      <c r="B46" s="36"/>
      <c r="C46" s="36" t="s">
        <v>58</v>
      </c>
      <c r="D46" s="91">
        <f t="shared" si="3"/>
        <v>8.4</v>
      </c>
      <c r="E46" s="92">
        <f t="shared" si="20"/>
        <v>9.6999999999999993</v>
      </c>
      <c r="F46" s="92">
        <f t="shared" si="4"/>
        <v>7.4</v>
      </c>
      <c r="G46" s="91">
        <f t="shared" si="5"/>
        <v>6.5</v>
      </c>
      <c r="H46" s="92">
        <f t="shared" si="6"/>
        <v>7.6</v>
      </c>
      <c r="I46" s="92">
        <f t="shared" si="7"/>
        <v>5.5</v>
      </c>
      <c r="J46" s="91">
        <f t="shared" si="8"/>
        <v>5.3</v>
      </c>
      <c r="K46" s="92">
        <f t="shared" si="9"/>
        <v>5.8</v>
      </c>
      <c r="L46" s="92">
        <f t="shared" si="10"/>
        <v>4.7</v>
      </c>
      <c r="M46" s="91">
        <f t="shared" si="11"/>
        <v>4.4000000000000004</v>
      </c>
      <c r="N46" s="92">
        <f t="shared" si="12"/>
        <v>4.9000000000000004</v>
      </c>
      <c r="O46" s="92">
        <f t="shared" si="13"/>
        <v>3.8</v>
      </c>
      <c r="P46" s="40"/>
      <c r="Q46" s="40"/>
      <c r="R46" s="36" t="s">
        <v>58</v>
      </c>
      <c r="S46" s="67">
        <f t="shared" si="14"/>
        <v>1.61</v>
      </c>
      <c r="T46" s="93">
        <f t="shared" si="15"/>
        <v>1.35</v>
      </c>
      <c r="U46" s="93">
        <f t="shared" si="16"/>
        <v>1.91</v>
      </c>
      <c r="V46" s="67">
        <f t="shared" si="17"/>
        <v>1.49</v>
      </c>
      <c r="W46" s="93">
        <f t="shared" si="18"/>
        <v>1.22</v>
      </c>
      <c r="X46" s="93">
        <f t="shared" si="19"/>
        <v>1.82</v>
      </c>
      <c r="Y46" s="36"/>
      <c r="Z46" s="36"/>
      <c r="AA46" s="36"/>
      <c r="BA46" s="35"/>
      <c r="BB46" s="35"/>
      <c r="BE46" s="35" t="s">
        <v>62</v>
      </c>
      <c r="BF46" s="35">
        <v>2007</v>
      </c>
      <c r="BG46" s="53">
        <f t="shared" si="0"/>
        <v>6.8</v>
      </c>
      <c r="BH46" s="53">
        <f t="shared" si="1"/>
        <v>4.2</v>
      </c>
      <c r="BN46" s="35"/>
      <c r="BO46" s="35"/>
      <c r="BP46" s="35"/>
      <c r="BQ46" s="35"/>
      <c r="BR46" s="35" t="s">
        <v>62</v>
      </c>
      <c r="BS46" s="35">
        <v>2007</v>
      </c>
      <c r="BT46" s="53">
        <f t="shared" si="2"/>
        <v>1.62</v>
      </c>
      <c r="BU46" s="35"/>
      <c r="BV46" s="35"/>
      <c r="BW46" s="35"/>
      <c r="BX46" s="35"/>
      <c r="BY46" s="35"/>
      <c r="BZ46" s="35"/>
      <c r="CA46" s="66"/>
      <c r="CB46" s="66"/>
      <c r="CC46" s="35"/>
      <c r="CD46" s="35"/>
    </row>
    <row r="47" spans="2:82" x14ac:dyDescent="0.25">
      <c r="B47" s="36"/>
      <c r="C47" s="36" t="s">
        <v>59</v>
      </c>
      <c r="D47" s="91">
        <f t="shared" si="3"/>
        <v>8.1999999999999993</v>
      </c>
      <c r="E47" s="92">
        <f t="shared" si="20"/>
        <v>9.4</v>
      </c>
      <c r="F47" s="92">
        <f t="shared" si="4"/>
        <v>7.2</v>
      </c>
      <c r="G47" s="91">
        <f t="shared" si="5"/>
        <v>6.9</v>
      </c>
      <c r="H47" s="92">
        <f t="shared" si="6"/>
        <v>8</v>
      </c>
      <c r="I47" s="92">
        <f t="shared" si="7"/>
        <v>5.9</v>
      </c>
      <c r="J47" s="91">
        <f t="shared" si="8"/>
        <v>5.5</v>
      </c>
      <c r="K47" s="92">
        <f t="shared" si="9"/>
        <v>6.1</v>
      </c>
      <c r="L47" s="92">
        <f t="shared" si="10"/>
        <v>4.9000000000000004</v>
      </c>
      <c r="M47" s="91">
        <f t="shared" si="11"/>
        <v>4.2</v>
      </c>
      <c r="N47" s="92">
        <f t="shared" si="12"/>
        <v>4.7</v>
      </c>
      <c r="O47" s="92">
        <f t="shared" si="13"/>
        <v>3.7</v>
      </c>
      <c r="P47" s="40"/>
      <c r="Q47" s="40"/>
      <c r="R47" s="36" t="s">
        <v>59</v>
      </c>
      <c r="S47" s="67">
        <f t="shared" si="14"/>
        <v>1.5</v>
      </c>
      <c r="T47" s="93">
        <f t="shared" si="15"/>
        <v>1.26</v>
      </c>
      <c r="U47" s="93">
        <f t="shared" si="16"/>
        <v>1.77</v>
      </c>
      <c r="V47" s="67">
        <f t="shared" si="17"/>
        <v>1.66</v>
      </c>
      <c r="W47" s="93">
        <f t="shared" si="18"/>
        <v>1.37</v>
      </c>
      <c r="X47" s="93">
        <f t="shared" si="19"/>
        <v>2.0099999999999998</v>
      </c>
      <c r="Y47" s="36"/>
      <c r="Z47" s="36"/>
      <c r="AA47" s="36"/>
      <c r="BA47" s="35"/>
      <c r="BB47" s="35"/>
      <c r="BE47" s="35" t="s">
        <v>63</v>
      </c>
      <c r="BF47" s="35">
        <v>2008</v>
      </c>
      <c r="BG47" s="53">
        <f t="shared" si="0"/>
        <v>6.8</v>
      </c>
      <c r="BH47" s="53">
        <f t="shared" si="1"/>
        <v>4.3</v>
      </c>
      <c r="BN47" s="35"/>
      <c r="BO47" s="35"/>
      <c r="BP47" s="35"/>
      <c r="BQ47" s="35"/>
      <c r="BR47" s="35" t="s">
        <v>63</v>
      </c>
      <c r="BS47" s="35">
        <v>2008</v>
      </c>
      <c r="BT47" s="53">
        <f t="shared" si="2"/>
        <v>1.57</v>
      </c>
      <c r="BU47" s="53"/>
      <c r="BV47" s="35"/>
      <c r="BW47" s="35"/>
      <c r="BX47" s="35"/>
      <c r="BY47" s="35"/>
      <c r="BZ47" s="53"/>
      <c r="CA47" s="35"/>
      <c r="CB47" s="35"/>
      <c r="CC47" s="35"/>
      <c r="CD47" s="35"/>
    </row>
    <row r="48" spans="2:82" x14ac:dyDescent="0.25">
      <c r="B48" s="36"/>
      <c r="C48" s="36" t="s">
        <v>60</v>
      </c>
      <c r="D48" s="91">
        <f t="shared" si="3"/>
        <v>7.8</v>
      </c>
      <c r="E48" s="92">
        <f t="shared" si="20"/>
        <v>8.9</v>
      </c>
      <c r="F48" s="92">
        <f t="shared" si="4"/>
        <v>6.8</v>
      </c>
      <c r="G48" s="91">
        <f t="shared" si="5"/>
        <v>6.7</v>
      </c>
      <c r="H48" s="92">
        <f t="shared" si="6"/>
        <v>7.7</v>
      </c>
      <c r="I48" s="92">
        <f t="shared" si="7"/>
        <v>5.7</v>
      </c>
      <c r="J48" s="91">
        <f t="shared" si="8"/>
        <v>5.0999999999999996</v>
      </c>
      <c r="K48" s="92">
        <f t="shared" si="9"/>
        <v>5.7</v>
      </c>
      <c r="L48" s="92">
        <f t="shared" si="10"/>
        <v>4.5999999999999996</v>
      </c>
      <c r="M48" s="91">
        <f t="shared" si="11"/>
        <v>3.7</v>
      </c>
      <c r="N48" s="92">
        <f t="shared" si="12"/>
        <v>4.2</v>
      </c>
      <c r="O48" s="92">
        <f t="shared" si="13"/>
        <v>3.2</v>
      </c>
      <c r="P48" s="36"/>
      <c r="Q48" s="36"/>
      <c r="R48" s="36" t="s">
        <v>60</v>
      </c>
      <c r="S48" s="67">
        <f t="shared" si="14"/>
        <v>1.53</v>
      </c>
      <c r="T48" s="93">
        <f t="shared" si="15"/>
        <v>1.29</v>
      </c>
      <c r="U48" s="93">
        <f t="shared" si="16"/>
        <v>1.81</v>
      </c>
      <c r="V48" s="67">
        <f t="shared" si="17"/>
        <v>1.8</v>
      </c>
      <c r="W48" s="93">
        <f t="shared" si="18"/>
        <v>1.48</v>
      </c>
      <c r="X48" s="93">
        <f t="shared" si="19"/>
        <v>2.19</v>
      </c>
      <c r="Y48" s="36"/>
      <c r="Z48" s="36"/>
      <c r="AA48" s="36"/>
      <c r="BA48" s="35"/>
      <c r="BB48" s="35"/>
      <c r="BE48" s="35" t="s">
        <v>64</v>
      </c>
      <c r="BF48" s="35">
        <v>2009</v>
      </c>
      <c r="BG48" s="53">
        <f t="shared" si="0"/>
        <v>7.2</v>
      </c>
      <c r="BH48" s="53">
        <f t="shared" si="1"/>
        <v>4.3</v>
      </c>
      <c r="BN48" s="35"/>
      <c r="BO48" s="35"/>
      <c r="BP48" s="35"/>
      <c r="BQ48" s="35"/>
      <c r="BR48" s="35" t="s">
        <v>64</v>
      </c>
      <c r="BS48" s="35">
        <v>2009</v>
      </c>
      <c r="BT48" s="53">
        <f t="shared" si="2"/>
        <v>1.68</v>
      </c>
      <c r="BU48" s="53"/>
      <c r="BV48" s="35"/>
      <c r="BW48" s="35"/>
      <c r="BX48" s="35"/>
      <c r="BY48" s="35"/>
      <c r="BZ48" s="35"/>
      <c r="CA48" s="35"/>
      <c r="CB48" s="35"/>
      <c r="CC48" s="35"/>
      <c r="CD48" s="35"/>
    </row>
    <row r="49" spans="2:82" ht="12" customHeight="1" x14ac:dyDescent="0.25">
      <c r="B49" s="40"/>
      <c r="C49" s="36" t="s">
        <v>61</v>
      </c>
      <c r="D49" s="91">
        <f t="shared" si="3"/>
        <v>7.3</v>
      </c>
      <c r="E49" s="92">
        <f t="shared" si="20"/>
        <v>8.4</v>
      </c>
      <c r="F49" s="92">
        <f t="shared" si="4"/>
        <v>6.4</v>
      </c>
      <c r="G49" s="91">
        <f t="shared" si="5"/>
        <v>6.5</v>
      </c>
      <c r="H49" s="92">
        <f t="shared" si="6"/>
        <v>7.5</v>
      </c>
      <c r="I49" s="92">
        <f t="shared" si="7"/>
        <v>5.5</v>
      </c>
      <c r="J49" s="91">
        <f t="shared" si="8"/>
        <v>4.9000000000000004</v>
      </c>
      <c r="K49" s="92">
        <f t="shared" si="9"/>
        <v>5.5</v>
      </c>
      <c r="L49" s="92">
        <f t="shared" si="10"/>
        <v>4.4000000000000004</v>
      </c>
      <c r="M49" s="91">
        <f t="shared" si="11"/>
        <v>3.6</v>
      </c>
      <c r="N49" s="92">
        <f t="shared" si="12"/>
        <v>4.0999999999999996</v>
      </c>
      <c r="O49" s="92">
        <f t="shared" si="13"/>
        <v>3.2</v>
      </c>
      <c r="P49" s="40"/>
      <c r="Q49" s="40"/>
      <c r="R49" s="36" t="s">
        <v>61</v>
      </c>
      <c r="S49" s="67">
        <f t="shared" si="14"/>
        <v>1.49</v>
      </c>
      <c r="T49" s="93">
        <f t="shared" si="15"/>
        <v>1.25</v>
      </c>
      <c r="U49" s="93">
        <f t="shared" si="16"/>
        <v>1.76</v>
      </c>
      <c r="V49" s="67">
        <f t="shared" si="17"/>
        <v>1.78</v>
      </c>
      <c r="W49" s="93">
        <f t="shared" si="18"/>
        <v>1.46</v>
      </c>
      <c r="X49" s="93">
        <f t="shared" si="19"/>
        <v>2.16</v>
      </c>
      <c r="Y49" s="36"/>
      <c r="Z49" s="36"/>
      <c r="AA49" s="36"/>
      <c r="BA49" s="35"/>
      <c r="BB49" s="35"/>
      <c r="BE49" s="35" t="s">
        <v>65</v>
      </c>
      <c r="BF49" s="35">
        <v>2010</v>
      </c>
      <c r="BG49" s="53">
        <f t="shared" si="0"/>
        <v>6.6</v>
      </c>
      <c r="BH49" s="53">
        <f t="shared" si="1"/>
        <v>4.4000000000000004</v>
      </c>
      <c r="BN49" s="35"/>
      <c r="BO49" s="35"/>
      <c r="BP49" s="35"/>
      <c r="BQ49" s="35"/>
      <c r="BR49" s="35" t="s">
        <v>65</v>
      </c>
      <c r="BS49" s="35">
        <v>2010</v>
      </c>
      <c r="BT49" s="53">
        <f t="shared" si="2"/>
        <v>1.51</v>
      </c>
      <c r="BU49" s="53"/>
      <c r="BV49" s="35"/>
      <c r="BW49" s="35"/>
      <c r="BX49" s="35"/>
      <c r="BY49" s="35"/>
      <c r="BZ49" s="66"/>
      <c r="CA49" s="35"/>
      <c r="CB49" s="35"/>
      <c r="CC49" s="35"/>
      <c r="CD49" s="35"/>
    </row>
    <row r="50" spans="2:82" x14ac:dyDescent="0.25">
      <c r="B50" s="36"/>
      <c r="C50" s="36" t="s">
        <v>62</v>
      </c>
      <c r="D50" s="91">
        <f t="shared" si="3"/>
        <v>7.3</v>
      </c>
      <c r="E50" s="92">
        <f t="shared" si="20"/>
        <v>8.4</v>
      </c>
      <c r="F50" s="92">
        <f t="shared" si="4"/>
        <v>6.4</v>
      </c>
      <c r="G50" s="91">
        <f t="shared" si="5"/>
        <v>6.2</v>
      </c>
      <c r="H50" s="92">
        <f t="shared" si="6"/>
        <v>7.2</v>
      </c>
      <c r="I50" s="92">
        <f t="shared" si="7"/>
        <v>5.3</v>
      </c>
      <c r="J50" s="91">
        <f t="shared" si="8"/>
        <v>4.5999999999999996</v>
      </c>
      <c r="K50" s="92">
        <f t="shared" si="9"/>
        <v>5.0999999999999996</v>
      </c>
      <c r="L50" s="92">
        <f t="shared" si="10"/>
        <v>4.0999999999999996</v>
      </c>
      <c r="M50" s="91">
        <f t="shared" si="11"/>
        <v>3.8</v>
      </c>
      <c r="N50" s="92">
        <f t="shared" si="12"/>
        <v>4.3</v>
      </c>
      <c r="O50" s="92">
        <f t="shared" si="13"/>
        <v>3.3</v>
      </c>
      <c r="P50" s="40"/>
      <c r="Q50" s="40"/>
      <c r="R50" s="36" t="s">
        <v>62</v>
      </c>
      <c r="S50" s="67">
        <f t="shared" si="14"/>
        <v>1.61</v>
      </c>
      <c r="T50" s="93">
        <f t="shared" si="15"/>
        <v>1.36</v>
      </c>
      <c r="U50" s="93">
        <f t="shared" si="16"/>
        <v>1.91</v>
      </c>
      <c r="V50" s="67">
        <f t="shared" si="17"/>
        <v>1.63</v>
      </c>
      <c r="W50" s="93">
        <f t="shared" si="18"/>
        <v>1.34</v>
      </c>
      <c r="X50" s="93">
        <f t="shared" si="19"/>
        <v>1.98</v>
      </c>
      <c r="Y50" s="36"/>
      <c r="Z50" s="36"/>
      <c r="AA50" s="36"/>
      <c r="BA50" s="35"/>
      <c r="BB50" s="35"/>
      <c r="BE50" s="35" t="s">
        <v>66</v>
      </c>
      <c r="BF50" s="35">
        <v>2011</v>
      </c>
      <c r="BG50" s="53">
        <f t="shared" si="0"/>
        <v>6.2</v>
      </c>
      <c r="BH50" s="53">
        <f t="shared" si="1"/>
        <v>4.4000000000000004</v>
      </c>
      <c r="BN50" s="35"/>
      <c r="BO50" s="35"/>
      <c r="BP50" s="35"/>
      <c r="BQ50" s="35"/>
      <c r="BR50" s="35" t="s">
        <v>66</v>
      </c>
      <c r="BS50" s="35">
        <v>2011</v>
      </c>
      <c r="BT50" s="53">
        <f t="shared" si="2"/>
        <v>1.39</v>
      </c>
      <c r="BU50" s="53"/>
      <c r="BV50" s="35"/>
      <c r="BW50" s="35"/>
      <c r="BX50" s="35"/>
      <c r="BY50" s="35"/>
      <c r="BZ50" s="35"/>
      <c r="CA50" s="35"/>
      <c r="CB50" s="35"/>
      <c r="CC50" s="35"/>
      <c r="CD50" s="35"/>
    </row>
    <row r="51" spans="2:82" x14ac:dyDescent="0.25">
      <c r="B51" s="40"/>
      <c r="C51" s="36" t="s">
        <v>63</v>
      </c>
      <c r="D51" s="91">
        <f t="shared" si="3"/>
        <v>7.7</v>
      </c>
      <c r="E51" s="92">
        <f t="shared" si="20"/>
        <v>8.6999999999999993</v>
      </c>
      <c r="F51" s="92">
        <f t="shared" si="4"/>
        <v>6.7</v>
      </c>
      <c r="G51" s="91">
        <f t="shared" si="5"/>
        <v>5.9</v>
      </c>
      <c r="H51" s="92">
        <f t="shared" si="6"/>
        <v>6.9</v>
      </c>
      <c r="I51" s="92">
        <f t="shared" si="7"/>
        <v>5</v>
      </c>
      <c r="J51" s="91">
        <f t="shared" si="8"/>
        <v>4.8</v>
      </c>
      <c r="K51" s="92">
        <f t="shared" si="9"/>
        <v>5.4</v>
      </c>
      <c r="L51" s="92">
        <f t="shared" si="10"/>
        <v>4.3</v>
      </c>
      <c r="M51" s="91">
        <f t="shared" si="11"/>
        <v>3.8</v>
      </c>
      <c r="N51" s="92">
        <f t="shared" si="12"/>
        <v>4.3</v>
      </c>
      <c r="O51" s="92">
        <f t="shared" si="13"/>
        <v>3.3</v>
      </c>
      <c r="P51" s="36"/>
      <c r="Q51" s="36"/>
      <c r="R51" s="36" t="s">
        <v>63</v>
      </c>
      <c r="S51" s="67">
        <f t="shared" si="14"/>
        <v>1.59</v>
      </c>
      <c r="T51" s="93">
        <f t="shared" si="15"/>
        <v>1.34</v>
      </c>
      <c r="U51" s="93">
        <f t="shared" si="16"/>
        <v>1.88</v>
      </c>
      <c r="V51" s="67">
        <f t="shared" si="17"/>
        <v>1.55</v>
      </c>
      <c r="W51" s="93">
        <f t="shared" si="18"/>
        <v>1.27</v>
      </c>
      <c r="X51" s="93">
        <f t="shared" si="19"/>
        <v>1.89</v>
      </c>
      <c r="Y51" s="36"/>
      <c r="Z51" s="36"/>
      <c r="AA51" s="36"/>
      <c r="BA51" s="35"/>
      <c r="BB51" s="35"/>
      <c r="BE51" s="35" t="s">
        <v>67</v>
      </c>
      <c r="BF51" s="35">
        <v>2012</v>
      </c>
      <c r="BG51" s="53">
        <f t="shared" si="0"/>
        <v>5.8</v>
      </c>
      <c r="BH51" s="53">
        <f t="shared" si="1"/>
        <v>4.5999999999999996</v>
      </c>
      <c r="BK51" s="53" t="s">
        <v>9</v>
      </c>
      <c r="BL51" s="53" t="s">
        <v>9</v>
      </c>
      <c r="BM51" s="53"/>
      <c r="BN51" s="53" t="s">
        <v>10</v>
      </c>
      <c r="BO51" s="53" t="s">
        <v>10</v>
      </c>
      <c r="BP51" s="35"/>
      <c r="BQ51" s="35"/>
      <c r="BR51" s="35" t="s">
        <v>67</v>
      </c>
      <c r="BS51" s="35">
        <v>2012</v>
      </c>
      <c r="BT51" s="53">
        <f t="shared" si="2"/>
        <v>1.26</v>
      </c>
      <c r="BU51" s="53"/>
      <c r="BV51" s="35"/>
      <c r="BW51" s="35"/>
      <c r="BX51" s="53"/>
      <c r="BY51" s="53"/>
      <c r="BZ51" s="35"/>
      <c r="CA51" s="35" t="s">
        <v>34</v>
      </c>
      <c r="CB51" s="53"/>
      <c r="CC51" s="35"/>
      <c r="CD51" s="35"/>
    </row>
    <row r="52" spans="2:82" x14ac:dyDescent="0.25">
      <c r="B52" s="40"/>
      <c r="C52" s="36" t="s">
        <v>64</v>
      </c>
      <c r="D52" s="91">
        <f t="shared" si="3"/>
        <v>8.1999999999999993</v>
      </c>
      <c r="E52" s="92">
        <f t="shared" si="20"/>
        <v>9.3000000000000007</v>
      </c>
      <c r="F52" s="92">
        <f t="shared" si="4"/>
        <v>7.2</v>
      </c>
      <c r="G52" s="91">
        <f t="shared" si="5"/>
        <v>6.1</v>
      </c>
      <c r="H52" s="92">
        <f t="shared" si="6"/>
        <v>7.1</v>
      </c>
      <c r="I52" s="92">
        <f t="shared" si="7"/>
        <v>5.2</v>
      </c>
      <c r="J52" s="91">
        <f t="shared" si="8"/>
        <v>4.5999999999999996</v>
      </c>
      <c r="K52" s="92">
        <f t="shared" si="9"/>
        <v>5.0999999999999996</v>
      </c>
      <c r="L52" s="92">
        <f t="shared" si="10"/>
        <v>4.0999999999999996</v>
      </c>
      <c r="M52" s="91">
        <f t="shared" si="11"/>
        <v>3.9</v>
      </c>
      <c r="N52" s="92">
        <f t="shared" si="12"/>
        <v>4.4000000000000004</v>
      </c>
      <c r="O52" s="92">
        <f t="shared" si="13"/>
        <v>3.4</v>
      </c>
      <c r="P52" s="36"/>
      <c r="Q52" s="36"/>
      <c r="R52" s="36" t="s">
        <v>64</v>
      </c>
      <c r="S52" s="67">
        <f t="shared" si="14"/>
        <v>1.77</v>
      </c>
      <c r="T52" s="93">
        <f t="shared" si="15"/>
        <v>1.5</v>
      </c>
      <c r="U52" s="93">
        <f t="shared" si="16"/>
        <v>2.1</v>
      </c>
      <c r="V52" s="67">
        <f t="shared" si="17"/>
        <v>1.56</v>
      </c>
      <c r="W52" s="93">
        <f t="shared" si="18"/>
        <v>1.28</v>
      </c>
      <c r="X52" s="93">
        <f t="shared" si="19"/>
        <v>1.9</v>
      </c>
      <c r="Y52" s="36"/>
      <c r="Z52" s="36"/>
      <c r="AA52" s="36"/>
      <c r="BA52" s="35"/>
      <c r="BB52" s="35"/>
      <c r="BG52" s="53"/>
      <c r="BH52" s="53"/>
      <c r="BK52" s="35" t="s">
        <v>22</v>
      </c>
      <c r="BL52" s="35" t="s">
        <v>21</v>
      </c>
      <c r="BN52" s="35" t="s">
        <v>22</v>
      </c>
      <c r="BO52" s="35" t="s">
        <v>21</v>
      </c>
      <c r="BP52" s="35"/>
      <c r="BQ52" s="35"/>
      <c r="BR52" s="35"/>
      <c r="BS52" s="35"/>
      <c r="BT52" s="53"/>
      <c r="BU52" s="53"/>
      <c r="BV52" s="35"/>
      <c r="BW52" s="35"/>
      <c r="BX52" s="35" t="s">
        <v>22</v>
      </c>
      <c r="BY52" s="35" t="s">
        <v>21</v>
      </c>
      <c r="BZ52" s="35"/>
      <c r="CA52" s="35"/>
      <c r="CB52" s="35"/>
      <c r="CC52" s="35"/>
      <c r="CD52" s="35"/>
    </row>
    <row r="53" spans="2:82" x14ac:dyDescent="0.25">
      <c r="B53" s="36"/>
      <c r="C53" s="36" t="s">
        <v>65</v>
      </c>
      <c r="D53" s="91">
        <f t="shared" si="3"/>
        <v>7.3</v>
      </c>
      <c r="E53" s="92">
        <f t="shared" si="20"/>
        <v>8.4</v>
      </c>
      <c r="F53" s="92">
        <f t="shared" si="4"/>
        <v>6.3</v>
      </c>
      <c r="G53" s="91">
        <f t="shared" si="5"/>
        <v>5.9</v>
      </c>
      <c r="H53" s="92">
        <f t="shared" si="6"/>
        <v>6.9</v>
      </c>
      <c r="I53" s="92">
        <f t="shared" si="7"/>
        <v>5</v>
      </c>
      <c r="J53" s="91">
        <f t="shared" si="8"/>
        <v>4.9000000000000004</v>
      </c>
      <c r="K53" s="92">
        <f t="shared" si="9"/>
        <v>5.4</v>
      </c>
      <c r="L53" s="92">
        <f t="shared" si="10"/>
        <v>4.4000000000000004</v>
      </c>
      <c r="M53" s="91">
        <f t="shared" si="11"/>
        <v>3.9</v>
      </c>
      <c r="N53" s="92">
        <f t="shared" si="12"/>
        <v>4.4000000000000004</v>
      </c>
      <c r="O53" s="92">
        <f t="shared" si="13"/>
        <v>3.4</v>
      </c>
      <c r="P53" s="36"/>
      <c r="Q53" s="36"/>
      <c r="R53" s="36" t="s">
        <v>65</v>
      </c>
      <c r="S53" s="67">
        <f t="shared" si="14"/>
        <v>1.5</v>
      </c>
      <c r="T53" s="93">
        <f t="shared" si="15"/>
        <v>1.26</v>
      </c>
      <c r="U53" s="93">
        <f t="shared" si="16"/>
        <v>1.78</v>
      </c>
      <c r="V53" s="67">
        <f t="shared" si="17"/>
        <v>1.52</v>
      </c>
      <c r="W53" s="93">
        <f t="shared" si="18"/>
        <v>1.24</v>
      </c>
      <c r="X53" s="93">
        <f t="shared" si="19"/>
        <v>1.85</v>
      </c>
      <c r="Y53" s="36"/>
      <c r="Z53" s="36"/>
      <c r="AA53" s="36"/>
      <c r="BA53" s="35"/>
      <c r="BB53" s="35"/>
      <c r="BD53" s="35" t="s">
        <v>93</v>
      </c>
      <c r="BE53" s="53" t="s">
        <v>51</v>
      </c>
      <c r="BF53" s="53">
        <v>1996</v>
      </c>
      <c r="BG53" s="53">
        <f t="shared" ref="BG53:BG69" si="21">IFERROR(VALUE(FIXED(VLOOKUP($BF53&amp;$BE$29&amp;$BG$12&amp;"Maori",ethnicdata,7,FALSE),1)),NA())</f>
        <v>11.4</v>
      </c>
      <c r="BH53" s="53">
        <f t="shared" ref="BH53:BH69" si="22">IFERROR(VALUE(FIXED(VLOOKUP($BF53&amp;$BE$29&amp;$BG$12&amp;"nonMaori",ethnicdata,7,FALSE),1)),NA())</f>
        <v>5.8</v>
      </c>
      <c r="BK53" s="53">
        <f>D39-E39</f>
        <v>-1.4000000000000004</v>
      </c>
      <c r="BL53" s="53">
        <f>F39-D39</f>
        <v>-1.3000000000000007</v>
      </c>
      <c r="BM53" s="53"/>
      <c r="BN53" s="53">
        <f>J39-K39</f>
        <v>-0.60000000000000053</v>
      </c>
      <c r="BO53" s="53">
        <f>L39-J39</f>
        <v>-0.59999999999999964</v>
      </c>
      <c r="BP53" s="35"/>
      <c r="BQ53" s="35" t="s">
        <v>97</v>
      </c>
      <c r="BR53" s="53" t="s">
        <v>51</v>
      </c>
      <c r="BS53" s="53">
        <v>1996</v>
      </c>
      <c r="BT53" s="53">
        <f t="shared" ref="BT53:BT69" si="23">IFERROR(VALUE(FIXED(VLOOKUP($BF53&amp;$BE$29&amp;$BG$12&amp;"Maori",ethnicdata,10,FALSE),2)),NA())</f>
        <v>1.97</v>
      </c>
      <c r="BU53" s="53"/>
      <c r="BV53" s="35"/>
      <c r="BW53" s="35"/>
      <c r="BX53" s="53">
        <f>S39-T39</f>
        <v>0.29000000000000004</v>
      </c>
      <c r="BY53" s="53">
        <f>U39-S39</f>
        <v>0.32999999999999985</v>
      </c>
      <c r="BZ53" s="35"/>
      <c r="CA53" s="53">
        <v>1</v>
      </c>
      <c r="CB53" s="53"/>
      <c r="CC53" s="35"/>
      <c r="CD53" s="35"/>
    </row>
    <row r="54" spans="2:82" x14ac:dyDescent="0.25">
      <c r="B54" s="36"/>
      <c r="C54" s="36" t="s">
        <v>66</v>
      </c>
      <c r="D54" s="91">
        <f t="shared" si="3"/>
        <v>6.7</v>
      </c>
      <c r="E54" s="92">
        <f t="shared" si="20"/>
        <v>7.8</v>
      </c>
      <c r="F54" s="92">
        <f t="shared" si="4"/>
        <v>5.8</v>
      </c>
      <c r="G54" s="91">
        <f t="shared" si="5"/>
        <v>5.6</v>
      </c>
      <c r="H54" s="92">
        <f t="shared" si="6"/>
        <v>6.6</v>
      </c>
      <c r="I54" s="92">
        <f t="shared" si="7"/>
        <v>4.7</v>
      </c>
      <c r="J54" s="91">
        <f t="shared" si="8"/>
        <v>4.9000000000000004</v>
      </c>
      <c r="K54" s="92">
        <f t="shared" si="9"/>
        <v>5.4</v>
      </c>
      <c r="L54" s="92">
        <f t="shared" si="10"/>
        <v>4.4000000000000004</v>
      </c>
      <c r="M54" s="91">
        <f t="shared" si="11"/>
        <v>4</v>
      </c>
      <c r="N54" s="92">
        <f t="shared" si="12"/>
        <v>4.5</v>
      </c>
      <c r="O54" s="92">
        <f t="shared" si="13"/>
        <v>3.5</v>
      </c>
      <c r="P54" s="36"/>
      <c r="Q54" s="36"/>
      <c r="R54" s="36" t="s">
        <v>66</v>
      </c>
      <c r="S54" s="67">
        <f t="shared" si="14"/>
        <v>1.38</v>
      </c>
      <c r="T54" s="93">
        <f t="shared" si="15"/>
        <v>1.1499999999999999</v>
      </c>
      <c r="U54" s="93">
        <f t="shared" si="16"/>
        <v>1.65</v>
      </c>
      <c r="V54" s="67">
        <f t="shared" si="17"/>
        <v>1.4</v>
      </c>
      <c r="W54" s="93">
        <f t="shared" si="18"/>
        <v>1.1399999999999999</v>
      </c>
      <c r="X54" s="93">
        <f t="shared" si="19"/>
        <v>1.71</v>
      </c>
      <c r="Y54" s="36"/>
      <c r="Z54" s="36"/>
      <c r="AA54" s="36"/>
      <c r="BA54" s="35"/>
      <c r="BB54" s="35"/>
      <c r="BE54" s="58" t="s">
        <v>52</v>
      </c>
      <c r="BF54" s="35">
        <v>1997</v>
      </c>
      <c r="BG54" s="53">
        <f t="shared" si="21"/>
        <v>10.9</v>
      </c>
      <c r="BH54" s="53">
        <f t="shared" si="22"/>
        <v>5.4</v>
      </c>
      <c r="BK54" s="53">
        <f t="shared" ref="BK54:BK69" si="24">D40-E40</f>
        <v>-1.4000000000000004</v>
      </c>
      <c r="BL54" s="53">
        <f t="shared" ref="BL54:BL69" si="25">F40-D40</f>
        <v>-1.3000000000000007</v>
      </c>
      <c r="BN54" s="53">
        <f t="shared" ref="BN54:BN69" si="26">J40-K40</f>
        <v>-0.59999999999999964</v>
      </c>
      <c r="BO54" s="53">
        <f t="shared" ref="BO54:BO69" si="27">L40-J40</f>
        <v>-0.60000000000000053</v>
      </c>
      <c r="BP54" s="35"/>
      <c r="BQ54" s="35"/>
      <c r="BR54" s="58" t="s">
        <v>52</v>
      </c>
      <c r="BS54" s="35">
        <v>1997</v>
      </c>
      <c r="BT54" s="53">
        <f t="shared" si="23"/>
        <v>2.02</v>
      </c>
      <c r="BU54" s="53"/>
      <c r="BV54" s="35"/>
      <c r="BW54" s="35"/>
      <c r="BX54" s="53">
        <f t="shared" ref="BX54:BX69" si="28">S40-T40</f>
        <v>0.30000000000000004</v>
      </c>
      <c r="BY54" s="53">
        <f t="shared" ref="BY54:BY69" si="29">U40-S40</f>
        <v>0.35000000000000009</v>
      </c>
      <c r="BZ54" s="35"/>
      <c r="CA54" s="35">
        <v>1</v>
      </c>
      <c r="CB54" s="35"/>
      <c r="CC54" s="35"/>
      <c r="CD54" s="35"/>
    </row>
    <row r="55" spans="2:82" x14ac:dyDescent="0.25">
      <c r="B55" s="36"/>
      <c r="C55" s="79" t="s">
        <v>67</v>
      </c>
      <c r="D55" s="80">
        <f t="shared" si="3"/>
        <v>6.2</v>
      </c>
      <c r="E55" s="81">
        <f t="shared" si="20"/>
        <v>7.2</v>
      </c>
      <c r="F55" s="81">
        <f t="shared" si="4"/>
        <v>5.3</v>
      </c>
      <c r="G55" s="80">
        <f t="shared" si="5"/>
        <v>5.5</v>
      </c>
      <c r="H55" s="81">
        <f t="shared" si="6"/>
        <v>6.5</v>
      </c>
      <c r="I55" s="81">
        <f t="shared" si="7"/>
        <v>4.5999999999999996</v>
      </c>
      <c r="J55" s="80">
        <f t="shared" si="8"/>
        <v>5.0999999999999996</v>
      </c>
      <c r="K55" s="81">
        <f t="shared" si="9"/>
        <v>5.7</v>
      </c>
      <c r="L55" s="81">
        <f t="shared" si="10"/>
        <v>4.5999999999999996</v>
      </c>
      <c r="M55" s="80">
        <f t="shared" si="11"/>
        <v>4.0999999999999996</v>
      </c>
      <c r="N55" s="81">
        <f t="shared" si="12"/>
        <v>4.7</v>
      </c>
      <c r="O55" s="81">
        <f t="shared" si="13"/>
        <v>3.6</v>
      </c>
      <c r="P55" s="36"/>
      <c r="Q55" s="36"/>
      <c r="R55" s="79" t="s">
        <v>67</v>
      </c>
      <c r="S55" s="94">
        <f t="shared" si="14"/>
        <v>1.2</v>
      </c>
      <c r="T55" s="95">
        <f t="shared" si="15"/>
        <v>1</v>
      </c>
      <c r="U55" s="95">
        <f t="shared" si="16"/>
        <v>1.45</v>
      </c>
      <c r="V55" s="94">
        <f t="shared" si="17"/>
        <v>1.32</v>
      </c>
      <c r="W55" s="95">
        <f t="shared" si="18"/>
        <v>1.08</v>
      </c>
      <c r="X55" s="95">
        <f t="shared" si="19"/>
        <v>1.63</v>
      </c>
      <c r="Y55" s="36"/>
      <c r="Z55" s="36"/>
      <c r="AA55" s="36"/>
      <c r="BA55" s="35"/>
      <c r="BB55" s="35"/>
      <c r="BE55" s="66" t="s">
        <v>53</v>
      </c>
      <c r="BF55" s="66">
        <v>1998</v>
      </c>
      <c r="BG55" s="53">
        <f t="shared" si="21"/>
        <v>10.3</v>
      </c>
      <c r="BH55" s="53">
        <f t="shared" si="22"/>
        <v>5.5</v>
      </c>
      <c r="BK55" s="53">
        <f t="shared" si="24"/>
        <v>-1.2999999999999989</v>
      </c>
      <c r="BL55" s="53">
        <f t="shared" si="25"/>
        <v>-1.3000000000000007</v>
      </c>
      <c r="BM55" s="66"/>
      <c r="BN55" s="53">
        <f t="shared" si="26"/>
        <v>-0.59999999999999964</v>
      </c>
      <c r="BO55" s="53">
        <f t="shared" si="27"/>
        <v>-0.5</v>
      </c>
      <c r="BP55" s="35"/>
      <c r="BQ55" s="35"/>
      <c r="BR55" s="66" t="s">
        <v>53</v>
      </c>
      <c r="BS55" s="66">
        <v>1998</v>
      </c>
      <c r="BT55" s="53">
        <f t="shared" si="23"/>
        <v>1.85</v>
      </c>
      <c r="BU55" s="53"/>
      <c r="BV55" s="35"/>
      <c r="BW55" s="35"/>
      <c r="BX55" s="53">
        <f t="shared" si="28"/>
        <v>0.27</v>
      </c>
      <c r="BY55" s="53">
        <f t="shared" si="29"/>
        <v>0.33000000000000007</v>
      </c>
      <c r="BZ55" s="35"/>
      <c r="CA55" s="66">
        <v>1</v>
      </c>
      <c r="CB55" s="66"/>
      <c r="CC55" s="35"/>
      <c r="CD55" s="35"/>
    </row>
    <row r="56" spans="2:82" x14ac:dyDescent="0.25">
      <c r="B56" s="36"/>
      <c r="C56" s="40"/>
      <c r="D56" s="36"/>
      <c r="E56" s="36"/>
      <c r="F56" s="36"/>
      <c r="G56" s="36"/>
      <c r="H56" s="36"/>
      <c r="I56" s="36"/>
      <c r="J56" s="36"/>
      <c r="K56" s="36"/>
      <c r="L56" s="36"/>
      <c r="M56" s="36"/>
      <c r="N56" s="36"/>
      <c r="O56" s="36"/>
      <c r="P56" s="36"/>
      <c r="Q56" s="36"/>
      <c r="R56" s="40"/>
      <c r="S56" s="73"/>
      <c r="T56" s="73"/>
      <c r="U56" s="36"/>
      <c r="V56" s="36"/>
      <c r="W56" s="36"/>
      <c r="X56" s="36"/>
      <c r="Y56" s="36"/>
      <c r="Z56" s="36"/>
      <c r="AA56" s="36"/>
      <c r="BA56" s="35"/>
      <c r="BB56" s="35"/>
      <c r="BE56" s="58" t="s">
        <v>54</v>
      </c>
      <c r="BF56" s="35">
        <v>1999</v>
      </c>
      <c r="BG56" s="53">
        <f t="shared" si="21"/>
        <v>10</v>
      </c>
      <c r="BH56" s="53">
        <f t="shared" si="22"/>
        <v>5.4</v>
      </c>
      <c r="BK56" s="53">
        <f t="shared" si="24"/>
        <v>-1.3000000000000007</v>
      </c>
      <c r="BL56" s="53">
        <f t="shared" si="25"/>
        <v>-1.3000000000000007</v>
      </c>
      <c r="BN56" s="53">
        <f t="shared" si="26"/>
        <v>-0.59999999999999964</v>
      </c>
      <c r="BO56" s="53">
        <f t="shared" si="27"/>
        <v>-0.5</v>
      </c>
      <c r="BP56" s="35"/>
      <c r="BQ56" s="35"/>
      <c r="BR56" s="58" t="s">
        <v>54</v>
      </c>
      <c r="BS56" s="35">
        <v>1999</v>
      </c>
      <c r="BT56" s="53">
        <f t="shared" si="23"/>
        <v>1.83</v>
      </c>
      <c r="BU56" s="53"/>
      <c r="BV56" s="35"/>
      <c r="BW56" s="35"/>
      <c r="BX56" s="53">
        <f t="shared" si="28"/>
        <v>0.27</v>
      </c>
      <c r="BY56" s="53">
        <f t="shared" si="29"/>
        <v>0.33000000000000007</v>
      </c>
      <c r="BZ56" s="35"/>
      <c r="CA56" s="35">
        <v>1</v>
      </c>
      <c r="CB56" s="35"/>
      <c r="CC56" s="35"/>
      <c r="CD56" s="35"/>
    </row>
    <row r="57" spans="2:82" x14ac:dyDescent="0.25">
      <c r="B57" s="36"/>
      <c r="C57" s="40" t="s">
        <v>17</v>
      </c>
      <c r="D57" s="76"/>
      <c r="E57" s="76"/>
      <c r="F57" s="76"/>
      <c r="G57" s="36"/>
      <c r="H57" s="36"/>
      <c r="I57" s="36"/>
      <c r="J57" s="36"/>
      <c r="K57" s="36"/>
      <c r="L57" s="36"/>
      <c r="M57" s="36"/>
      <c r="N57" s="36"/>
      <c r="O57" s="36"/>
      <c r="P57" s="36"/>
      <c r="Q57" s="36"/>
      <c r="R57" s="40" t="s">
        <v>17</v>
      </c>
      <c r="S57" s="73"/>
      <c r="T57" s="73"/>
      <c r="U57" s="36"/>
      <c r="V57" s="36"/>
      <c r="W57" s="36"/>
      <c r="X57" s="36"/>
      <c r="Y57" s="36"/>
      <c r="Z57" s="36"/>
      <c r="AA57" s="36"/>
      <c r="BA57" s="35"/>
      <c r="BB57" s="35"/>
      <c r="BE57" s="58" t="s">
        <v>55</v>
      </c>
      <c r="BF57" s="53">
        <v>2000</v>
      </c>
      <c r="BG57" s="53">
        <f t="shared" si="21"/>
        <v>9.5</v>
      </c>
      <c r="BH57" s="53">
        <f t="shared" si="22"/>
        <v>5.5</v>
      </c>
      <c r="BK57" s="53">
        <f t="shared" si="24"/>
        <v>-1.3000000000000007</v>
      </c>
      <c r="BL57" s="53">
        <f t="shared" si="25"/>
        <v>-1.1999999999999993</v>
      </c>
      <c r="BN57" s="53">
        <f t="shared" si="26"/>
        <v>-0.59999999999999964</v>
      </c>
      <c r="BO57" s="53">
        <f t="shared" si="27"/>
        <v>-0.59999999999999964</v>
      </c>
      <c r="BP57" s="35"/>
      <c r="BQ57" s="35"/>
      <c r="BR57" s="58" t="s">
        <v>55</v>
      </c>
      <c r="BS57" s="53">
        <v>2000</v>
      </c>
      <c r="BT57" s="53">
        <f t="shared" si="23"/>
        <v>1.73</v>
      </c>
      <c r="BU57" s="53"/>
      <c r="BV57" s="35"/>
      <c r="BW57" s="35"/>
      <c r="BX57" s="53">
        <f t="shared" si="28"/>
        <v>0.26</v>
      </c>
      <c r="BY57" s="53">
        <f t="shared" si="29"/>
        <v>0.31999999999999984</v>
      </c>
      <c r="BZ57" s="35"/>
      <c r="CA57" s="35">
        <v>1</v>
      </c>
      <c r="CB57" s="35"/>
      <c r="CC57" s="35"/>
      <c r="CD57" s="35"/>
    </row>
    <row r="58" spans="2:82" x14ac:dyDescent="0.25">
      <c r="B58" s="36"/>
      <c r="C58" s="40" t="s">
        <v>20</v>
      </c>
      <c r="D58" s="76"/>
      <c r="E58" s="76"/>
      <c r="F58" s="76"/>
      <c r="G58" s="36"/>
      <c r="H58" s="36"/>
      <c r="I58" s="36"/>
      <c r="J58" s="36"/>
      <c r="K58" s="36"/>
      <c r="L58" s="36"/>
      <c r="M58" s="36"/>
      <c r="N58" s="36"/>
      <c r="O58" s="36"/>
      <c r="P58" s="36"/>
      <c r="Q58" s="36"/>
      <c r="R58" s="40" t="s">
        <v>29</v>
      </c>
      <c r="S58" s="73"/>
      <c r="T58" s="73"/>
      <c r="U58" s="36"/>
      <c r="V58" s="36"/>
      <c r="W58" s="36"/>
      <c r="X58" s="36"/>
      <c r="Y58" s="36"/>
      <c r="Z58" s="36"/>
      <c r="AA58" s="36"/>
      <c r="BA58" s="35"/>
      <c r="BB58" s="35"/>
      <c r="BE58" s="35" t="s">
        <v>56</v>
      </c>
      <c r="BF58" s="35">
        <v>2001</v>
      </c>
      <c r="BG58" s="53">
        <f t="shared" si="21"/>
        <v>9.3000000000000007</v>
      </c>
      <c r="BH58" s="53">
        <f t="shared" si="22"/>
        <v>5.0999999999999996</v>
      </c>
      <c r="BK58" s="53">
        <f t="shared" si="24"/>
        <v>-1.2999999999999989</v>
      </c>
      <c r="BL58" s="53">
        <f t="shared" si="25"/>
        <v>-1.2000000000000011</v>
      </c>
      <c r="BN58" s="53">
        <f t="shared" si="26"/>
        <v>-0.60000000000000053</v>
      </c>
      <c r="BO58" s="53">
        <f t="shared" si="27"/>
        <v>-0.59999999999999964</v>
      </c>
      <c r="BP58" s="35"/>
      <c r="BQ58" s="35"/>
      <c r="BR58" s="35" t="s">
        <v>56</v>
      </c>
      <c r="BS58" s="35">
        <v>2001</v>
      </c>
      <c r="BT58" s="53">
        <f t="shared" si="23"/>
        <v>1.84</v>
      </c>
      <c r="BU58" s="53"/>
      <c r="BV58" s="35"/>
      <c r="BW58" s="35"/>
      <c r="BX58" s="53">
        <f t="shared" si="28"/>
        <v>0.29000000000000004</v>
      </c>
      <c r="BY58" s="53">
        <f t="shared" si="29"/>
        <v>0.34999999999999987</v>
      </c>
      <c r="BZ58" s="35"/>
      <c r="CA58" s="35">
        <v>1</v>
      </c>
      <c r="CB58" s="35"/>
      <c r="CC58" s="35"/>
      <c r="CD58" s="35"/>
    </row>
    <row r="59" spans="2:82" x14ac:dyDescent="0.25">
      <c r="B59" s="36"/>
      <c r="C59" s="40" t="s">
        <v>18</v>
      </c>
      <c r="D59" s="76"/>
      <c r="E59" s="76"/>
      <c r="F59" s="76"/>
      <c r="G59" s="36"/>
      <c r="H59" s="36"/>
      <c r="I59" s="36"/>
      <c r="J59" s="36"/>
      <c r="K59" s="36"/>
      <c r="L59" s="36"/>
      <c r="M59" s="36"/>
      <c r="N59" s="36"/>
      <c r="O59" s="36"/>
      <c r="P59" s="36"/>
      <c r="Q59" s="36"/>
      <c r="R59" s="40" t="s">
        <v>18</v>
      </c>
      <c r="S59" s="73"/>
      <c r="T59" s="73"/>
      <c r="U59" s="36"/>
      <c r="V59" s="36"/>
      <c r="W59" s="36"/>
      <c r="X59" s="36"/>
      <c r="Y59" s="36"/>
      <c r="Z59" s="36"/>
      <c r="AA59" s="36"/>
      <c r="BA59" s="35"/>
      <c r="BB59" s="35"/>
      <c r="BE59" s="66" t="s">
        <v>57</v>
      </c>
      <c r="BF59" s="66">
        <v>2002</v>
      </c>
      <c r="BG59" s="53">
        <f t="shared" si="21"/>
        <v>8.6999999999999993</v>
      </c>
      <c r="BH59" s="53">
        <f t="shared" si="22"/>
        <v>5.2</v>
      </c>
      <c r="BK59" s="53">
        <f t="shared" si="24"/>
        <v>-1.2000000000000011</v>
      </c>
      <c r="BL59" s="53">
        <f t="shared" si="25"/>
        <v>-1.1999999999999993</v>
      </c>
      <c r="BN59" s="53">
        <f t="shared" si="26"/>
        <v>-0.59999999999999964</v>
      </c>
      <c r="BO59" s="53">
        <f t="shared" si="27"/>
        <v>-0.60000000000000053</v>
      </c>
      <c r="BP59" s="35"/>
      <c r="BQ59" s="35"/>
      <c r="BR59" s="66" t="s">
        <v>57</v>
      </c>
      <c r="BS59" s="66">
        <v>2002</v>
      </c>
      <c r="BT59" s="53">
        <f t="shared" si="23"/>
        <v>1.68</v>
      </c>
      <c r="BU59" s="53"/>
      <c r="BV59" s="35"/>
      <c r="BW59" s="35"/>
      <c r="BX59" s="53">
        <f t="shared" si="28"/>
        <v>0.27</v>
      </c>
      <c r="BY59" s="53">
        <f t="shared" si="29"/>
        <v>0.31000000000000005</v>
      </c>
      <c r="BZ59" s="35"/>
      <c r="CA59" s="35">
        <v>1</v>
      </c>
      <c r="CB59" s="35"/>
      <c r="CC59" s="35"/>
      <c r="CD59" s="35"/>
    </row>
    <row r="60" spans="2:82" x14ac:dyDescent="0.25">
      <c r="B60" s="36"/>
      <c r="C60" s="40" t="s">
        <v>19</v>
      </c>
      <c r="D60" s="76"/>
      <c r="E60" s="76"/>
      <c r="F60" s="76"/>
      <c r="G60" s="36"/>
      <c r="H60" s="36"/>
      <c r="I60" s="36"/>
      <c r="J60" s="36"/>
      <c r="K60" s="36"/>
      <c r="L60" s="36"/>
      <c r="M60" s="36"/>
      <c r="N60" s="36"/>
      <c r="O60" s="36"/>
      <c r="P60" s="36"/>
      <c r="Q60" s="36"/>
      <c r="R60" s="40" t="s">
        <v>19</v>
      </c>
      <c r="S60" s="73"/>
      <c r="T60" s="73"/>
      <c r="U60" s="36"/>
      <c r="V60" s="36"/>
      <c r="W60" s="36"/>
      <c r="X60" s="36"/>
      <c r="Y60" s="36"/>
      <c r="Z60" s="36"/>
      <c r="AA60" s="36"/>
      <c r="BA60" s="35"/>
      <c r="BB60" s="35"/>
      <c r="BE60" s="35" t="s">
        <v>58</v>
      </c>
      <c r="BF60" s="35">
        <v>2003</v>
      </c>
      <c r="BG60" s="53">
        <f t="shared" si="21"/>
        <v>8.4</v>
      </c>
      <c r="BH60" s="53">
        <f t="shared" si="22"/>
        <v>5.3</v>
      </c>
      <c r="BK60" s="53">
        <f t="shared" si="24"/>
        <v>-1.2999999999999989</v>
      </c>
      <c r="BL60" s="53">
        <f t="shared" si="25"/>
        <v>-1</v>
      </c>
      <c r="BN60" s="53">
        <f t="shared" si="26"/>
        <v>-0.5</v>
      </c>
      <c r="BO60" s="53">
        <f t="shared" si="27"/>
        <v>-0.59999999999999964</v>
      </c>
      <c r="BP60" s="35"/>
      <c r="BQ60" s="35"/>
      <c r="BR60" s="35" t="s">
        <v>58</v>
      </c>
      <c r="BS60" s="35">
        <v>2003</v>
      </c>
      <c r="BT60" s="53">
        <f t="shared" si="23"/>
        <v>1.61</v>
      </c>
      <c r="BU60" s="53"/>
      <c r="BV60" s="35"/>
      <c r="BW60" s="35"/>
      <c r="BX60" s="53">
        <f t="shared" si="28"/>
        <v>0.26</v>
      </c>
      <c r="BY60" s="53">
        <f t="shared" si="29"/>
        <v>0.29999999999999982</v>
      </c>
      <c r="BZ60" s="35"/>
      <c r="CA60" s="35">
        <v>1</v>
      </c>
      <c r="CB60" s="35"/>
      <c r="CC60" s="35"/>
      <c r="CD60" s="35"/>
    </row>
    <row r="61" spans="2:82" x14ac:dyDescent="0.25">
      <c r="B61" s="36"/>
      <c r="C61" s="40" t="s">
        <v>90</v>
      </c>
      <c r="D61" s="76"/>
      <c r="E61" s="76"/>
      <c r="F61" s="76"/>
      <c r="G61" s="36"/>
      <c r="H61" s="36"/>
      <c r="I61" s="36"/>
      <c r="J61" s="36"/>
      <c r="K61" s="36"/>
      <c r="L61" s="36"/>
      <c r="M61" s="36"/>
      <c r="N61" s="36"/>
      <c r="O61" s="36"/>
      <c r="P61" s="36"/>
      <c r="Q61" s="36"/>
      <c r="R61" s="40" t="s">
        <v>30</v>
      </c>
      <c r="S61" s="73"/>
      <c r="T61" s="73"/>
      <c r="U61" s="36"/>
      <c r="V61" s="36"/>
      <c r="W61" s="36"/>
      <c r="X61" s="36"/>
      <c r="Y61" s="36"/>
      <c r="Z61" s="36"/>
      <c r="AA61" s="36"/>
      <c r="BA61" s="35"/>
      <c r="BB61" s="35"/>
      <c r="BE61" s="35" t="s">
        <v>59</v>
      </c>
      <c r="BF61" s="53">
        <v>2004</v>
      </c>
      <c r="BG61" s="53">
        <f t="shared" si="21"/>
        <v>8.1999999999999993</v>
      </c>
      <c r="BH61" s="53">
        <f t="shared" si="22"/>
        <v>5.5</v>
      </c>
      <c r="BK61" s="53">
        <f t="shared" si="24"/>
        <v>-1.2000000000000011</v>
      </c>
      <c r="BL61" s="53">
        <f t="shared" si="25"/>
        <v>-0.99999999999999911</v>
      </c>
      <c r="BN61" s="53">
        <f t="shared" si="26"/>
        <v>-0.59999999999999964</v>
      </c>
      <c r="BO61" s="53">
        <f t="shared" si="27"/>
        <v>-0.59999999999999964</v>
      </c>
      <c r="BP61" s="35"/>
      <c r="BQ61" s="35"/>
      <c r="BR61" s="35" t="s">
        <v>59</v>
      </c>
      <c r="BS61" s="53">
        <v>2004</v>
      </c>
      <c r="BT61" s="53">
        <f t="shared" si="23"/>
        <v>1.5</v>
      </c>
      <c r="BU61" s="53"/>
      <c r="BV61" s="35"/>
      <c r="BW61" s="35"/>
      <c r="BX61" s="53">
        <f t="shared" si="28"/>
        <v>0.24</v>
      </c>
      <c r="BY61" s="53">
        <f t="shared" si="29"/>
        <v>0.27</v>
      </c>
      <c r="BZ61" s="35"/>
      <c r="CA61" s="35">
        <v>1</v>
      </c>
      <c r="CB61" s="35"/>
      <c r="CC61" s="35"/>
      <c r="CD61" s="35"/>
    </row>
    <row r="62" spans="2:82" x14ac:dyDescent="0.25">
      <c r="B62" s="36"/>
      <c r="C62" s="40"/>
      <c r="D62" s="76"/>
      <c r="E62" s="76"/>
      <c r="F62" s="76"/>
      <c r="G62" s="36"/>
      <c r="H62" s="36"/>
      <c r="I62" s="36"/>
      <c r="J62" s="36"/>
      <c r="K62" s="36"/>
      <c r="L62" s="36"/>
      <c r="M62" s="36"/>
      <c r="N62" s="36"/>
      <c r="O62" s="36"/>
      <c r="P62" s="36"/>
      <c r="Q62" s="36"/>
      <c r="R62" s="36"/>
      <c r="S62" s="73"/>
      <c r="T62" s="73"/>
      <c r="U62" s="36"/>
      <c r="V62" s="36"/>
      <c r="W62" s="36"/>
      <c r="X62" s="36"/>
      <c r="Y62" s="36"/>
      <c r="Z62" s="36"/>
      <c r="AA62" s="36"/>
      <c r="BA62" s="35"/>
      <c r="BB62" s="35"/>
      <c r="BE62" s="35" t="s">
        <v>60</v>
      </c>
      <c r="BF62" s="35">
        <v>2005</v>
      </c>
      <c r="BG62" s="53">
        <f t="shared" si="21"/>
        <v>7.8</v>
      </c>
      <c r="BH62" s="53">
        <f t="shared" si="22"/>
        <v>5.0999999999999996</v>
      </c>
      <c r="BK62" s="53">
        <f t="shared" si="24"/>
        <v>-1.1000000000000005</v>
      </c>
      <c r="BL62" s="53">
        <f t="shared" si="25"/>
        <v>-1</v>
      </c>
      <c r="BN62" s="53">
        <f t="shared" si="26"/>
        <v>-0.60000000000000053</v>
      </c>
      <c r="BO62" s="53">
        <f t="shared" si="27"/>
        <v>-0.5</v>
      </c>
      <c r="BP62" s="35"/>
      <c r="BQ62" s="35"/>
      <c r="BR62" s="35" t="s">
        <v>60</v>
      </c>
      <c r="BS62" s="35">
        <v>2005</v>
      </c>
      <c r="BT62" s="53">
        <f t="shared" si="23"/>
        <v>1.53</v>
      </c>
      <c r="BU62" s="53"/>
      <c r="BV62" s="35"/>
      <c r="BW62" s="35"/>
      <c r="BX62" s="53">
        <f t="shared" si="28"/>
        <v>0.24</v>
      </c>
      <c r="BY62" s="53">
        <f t="shared" si="29"/>
        <v>0.28000000000000003</v>
      </c>
      <c r="BZ62" s="35"/>
      <c r="CA62" s="35">
        <v>1</v>
      </c>
      <c r="CB62" s="35"/>
      <c r="CC62" s="35"/>
      <c r="CD62" s="35"/>
    </row>
    <row r="63" spans="2:82" x14ac:dyDescent="0.25">
      <c r="B63" s="36"/>
      <c r="C63" s="40" t="s">
        <v>95</v>
      </c>
      <c r="D63" s="76"/>
      <c r="E63" s="76"/>
      <c r="F63" s="76"/>
      <c r="G63" s="36"/>
      <c r="H63" s="36"/>
      <c r="I63" s="36"/>
      <c r="J63" s="36"/>
      <c r="K63" s="36"/>
      <c r="L63" s="36"/>
      <c r="M63" s="36"/>
      <c r="N63" s="36"/>
      <c r="O63" s="36"/>
      <c r="P63" s="36"/>
      <c r="Q63" s="36"/>
      <c r="R63" s="40" t="s">
        <v>95</v>
      </c>
      <c r="S63" s="73"/>
      <c r="T63" s="73"/>
      <c r="U63" s="36"/>
      <c r="V63" s="36"/>
      <c r="W63" s="36"/>
      <c r="X63" s="36"/>
      <c r="Y63" s="36"/>
      <c r="Z63" s="36"/>
      <c r="AA63" s="36"/>
      <c r="BA63" s="35"/>
      <c r="BB63" s="35"/>
      <c r="BE63" s="35" t="s">
        <v>61</v>
      </c>
      <c r="BF63" s="35">
        <v>2006</v>
      </c>
      <c r="BG63" s="53">
        <f t="shared" si="21"/>
        <v>7.3</v>
      </c>
      <c r="BH63" s="53">
        <f t="shared" si="22"/>
        <v>4.9000000000000004</v>
      </c>
      <c r="BK63" s="53">
        <f t="shared" si="24"/>
        <v>-1.1000000000000005</v>
      </c>
      <c r="BL63" s="53">
        <f t="shared" si="25"/>
        <v>-0.89999999999999947</v>
      </c>
      <c r="BN63" s="53">
        <f t="shared" si="26"/>
        <v>-0.59999999999999964</v>
      </c>
      <c r="BO63" s="53">
        <f t="shared" si="27"/>
        <v>-0.5</v>
      </c>
      <c r="BP63" s="35"/>
      <c r="BQ63" s="35"/>
      <c r="BR63" s="35" t="s">
        <v>61</v>
      </c>
      <c r="BS63" s="35">
        <v>2006</v>
      </c>
      <c r="BT63" s="53">
        <f t="shared" si="23"/>
        <v>1.49</v>
      </c>
      <c r="BU63" s="53"/>
      <c r="BV63" s="35"/>
      <c r="BW63" s="35"/>
      <c r="BX63" s="53">
        <f t="shared" si="28"/>
        <v>0.24</v>
      </c>
      <c r="BY63" s="53">
        <f t="shared" si="29"/>
        <v>0.27</v>
      </c>
      <c r="BZ63" s="35"/>
      <c r="CA63" s="35">
        <v>1</v>
      </c>
      <c r="CB63" s="35"/>
      <c r="CC63" s="35"/>
      <c r="CD63" s="35"/>
    </row>
    <row r="64" spans="2:82" x14ac:dyDescent="0.25">
      <c r="B64" s="36"/>
      <c r="C64" s="40"/>
      <c r="D64" s="76"/>
      <c r="E64" s="76"/>
      <c r="F64" s="76"/>
      <c r="G64" s="36"/>
      <c r="H64" s="36"/>
      <c r="I64" s="36"/>
      <c r="J64" s="36"/>
      <c r="K64" s="36"/>
      <c r="L64" s="36"/>
      <c r="M64" s="36"/>
      <c r="N64" s="36"/>
      <c r="O64" s="36"/>
      <c r="P64" s="36"/>
      <c r="Q64" s="36"/>
      <c r="R64" s="40"/>
      <c r="S64" s="73"/>
      <c r="T64" s="73"/>
      <c r="U64" s="36"/>
      <c r="V64" s="36"/>
      <c r="W64" s="36"/>
      <c r="X64" s="36"/>
      <c r="Y64" s="36"/>
      <c r="Z64" s="36"/>
      <c r="AA64" s="36"/>
      <c r="BA64" s="35"/>
      <c r="BB64" s="35"/>
      <c r="BE64" s="35" t="s">
        <v>62</v>
      </c>
      <c r="BF64" s="35">
        <v>2007</v>
      </c>
      <c r="BG64" s="53">
        <f t="shared" si="21"/>
        <v>7.3</v>
      </c>
      <c r="BH64" s="53">
        <f t="shared" si="22"/>
        <v>4.5999999999999996</v>
      </c>
      <c r="BK64" s="53">
        <f t="shared" si="24"/>
        <v>-1.1000000000000005</v>
      </c>
      <c r="BL64" s="53">
        <f t="shared" si="25"/>
        <v>-0.89999999999999947</v>
      </c>
      <c r="BN64" s="53">
        <f t="shared" si="26"/>
        <v>-0.5</v>
      </c>
      <c r="BO64" s="53">
        <f t="shared" si="27"/>
        <v>-0.5</v>
      </c>
      <c r="BP64" s="35"/>
      <c r="BQ64" s="35"/>
      <c r="BR64" s="35" t="s">
        <v>62</v>
      </c>
      <c r="BS64" s="35">
        <v>2007</v>
      </c>
      <c r="BT64" s="53">
        <f t="shared" si="23"/>
        <v>1.61</v>
      </c>
      <c r="BU64" s="53"/>
      <c r="BV64" s="35"/>
      <c r="BW64" s="35"/>
      <c r="BX64" s="53">
        <f t="shared" si="28"/>
        <v>0.25</v>
      </c>
      <c r="BY64" s="53">
        <f t="shared" si="29"/>
        <v>0.29999999999999982</v>
      </c>
      <c r="BZ64" s="35"/>
      <c r="CA64" s="35">
        <v>1</v>
      </c>
      <c r="CB64" s="35"/>
      <c r="CC64" s="35"/>
      <c r="CD64" s="35"/>
    </row>
    <row r="65" spans="2:82" ht="12.75" customHeight="1" x14ac:dyDescent="0.25">
      <c r="B65" s="36"/>
      <c r="C65" s="101" t="s">
        <v>109</v>
      </c>
      <c r="D65" s="101"/>
      <c r="E65" s="101"/>
      <c r="F65" s="101"/>
      <c r="G65" s="101"/>
      <c r="H65" s="101"/>
      <c r="I65" s="101"/>
      <c r="J65" s="101"/>
      <c r="K65" s="101"/>
      <c r="L65" s="101"/>
      <c r="M65" s="96"/>
      <c r="N65" s="96"/>
      <c r="O65" s="96"/>
      <c r="P65" s="36"/>
      <c r="Q65" s="36"/>
      <c r="R65" s="102" t="s">
        <v>109</v>
      </c>
      <c r="S65" s="102"/>
      <c r="T65" s="102"/>
      <c r="U65" s="102"/>
      <c r="V65" s="102"/>
      <c r="W65" s="102"/>
      <c r="X65" s="102"/>
      <c r="Y65" s="102"/>
      <c r="Z65" s="36"/>
      <c r="AA65" s="36"/>
      <c r="BA65" s="35"/>
      <c r="BB65" s="35"/>
      <c r="BE65" s="35" t="s">
        <v>63</v>
      </c>
      <c r="BF65" s="35">
        <v>2008</v>
      </c>
      <c r="BG65" s="53">
        <f t="shared" si="21"/>
        <v>7.7</v>
      </c>
      <c r="BH65" s="53">
        <f t="shared" si="22"/>
        <v>4.8</v>
      </c>
      <c r="BK65" s="53">
        <f t="shared" si="24"/>
        <v>-0.99999999999999911</v>
      </c>
      <c r="BL65" s="53">
        <f t="shared" si="25"/>
        <v>-1</v>
      </c>
      <c r="BN65" s="53">
        <f t="shared" si="26"/>
        <v>-0.60000000000000053</v>
      </c>
      <c r="BO65" s="53">
        <f t="shared" si="27"/>
        <v>-0.5</v>
      </c>
      <c r="BP65" s="35"/>
      <c r="BQ65" s="35"/>
      <c r="BR65" s="35" t="s">
        <v>63</v>
      </c>
      <c r="BS65" s="35">
        <v>2008</v>
      </c>
      <c r="BT65" s="53">
        <f t="shared" si="23"/>
        <v>1.59</v>
      </c>
      <c r="BU65" s="53"/>
      <c r="BV65" s="35"/>
      <c r="BW65" s="35"/>
      <c r="BX65" s="53">
        <f t="shared" si="28"/>
        <v>0.25</v>
      </c>
      <c r="BY65" s="53">
        <f t="shared" si="29"/>
        <v>0.28999999999999981</v>
      </c>
      <c r="BZ65" s="35"/>
      <c r="CA65" s="35">
        <v>1</v>
      </c>
      <c r="CB65" s="35"/>
      <c r="CC65" s="35"/>
      <c r="CD65" s="35"/>
    </row>
    <row r="66" spans="2:82" x14ac:dyDescent="0.25">
      <c r="B66" s="36"/>
      <c r="C66" s="101"/>
      <c r="D66" s="101"/>
      <c r="E66" s="101"/>
      <c r="F66" s="101"/>
      <c r="G66" s="101"/>
      <c r="H66" s="101"/>
      <c r="I66" s="101"/>
      <c r="J66" s="101"/>
      <c r="K66" s="101"/>
      <c r="L66" s="101"/>
      <c r="M66" s="96"/>
      <c r="N66" s="96"/>
      <c r="O66" s="96"/>
      <c r="P66" s="36"/>
      <c r="Q66" s="36"/>
      <c r="R66" s="102"/>
      <c r="S66" s="102"/>
      <c r="T66" s="102"/>
      <c r="U66" s="102"/>
      <c r="V66" s="102"/>
      <c r="W66" s="102"/>
      <c r="X66" s="102"/>
      <c r="Y66" s="102"/>
      <c r="Z66" s="36"/>
      <c r="AA66" s="36"/>
      <c r="BA66" s="35"/>
      <c r="BB66" s="35"/>
      <c r="BE66" s="35" t="s">
        <v>64</v>
      </c>
      <c r="BF66" s="35">
        <v>2009</v>
      </c>
      <c r="BG66" s="53">
        <f t="shared" si="21"/>
        <v>8.1999999999999993</v>
      </c>
      <c r="BH66" s="53">
        <f t="shared" si="22"/>
        <v>4.5999999999999996</v>
      </c>
      <c r="BK66" s="53">
        <f t="shared" si="24"/>
        <v>-1.1000000000000014</v>
      </c>
      <c r="BL66" s="53">
        <f t="shared" si="25"/>
        <v>-0.99999999999999911</v>
      </c>
      <c r="BN66" s="53">
        <f t="shared" si="26"/>
        <v>-0.5</v>
      </c>
      <c r="BO66" s="53">
        <f t="shared" si="27"/>
        <v>-0.5</v>
      </c>
      <c r="BP66" s="35"/>
      <c r="BQ66" s="35"/>
      <c r="BR66" s="35" t="s">
        <v>64</v>
      </c>
      <c r="BS66" s="35">
        <v>2009</v>
      </c>
      <c r="BT66" s="53">
        <f t="shared" si="23"/>
        <v>1.77</v>
      </c>
      <c r="BU66" s="53"/>
      <c r="BV66" s="35"/>
      <c r="BW66" s="35"/>
      <c r="BX66" s="53">
        <f t="shared" si="28"/>
        <v>0.27</v>
      </c>
      <c r="BY66" s="53">
        <f t="shared" si="29"/>
        <v>0.33000000000000007</v>
      </c>
      <c r="BZ66" s="35"/>
      <c r="CA66" s="35">
        <v>1</v>
      </c>
      <c r="CB66" s="35"/>
      <c r="CC66" s="35"/>
      <c r="CD66" s="35"/>
    </row>
    <row r="67" spans="2:82" x14ac:dyDescent="0.25">
      <c r="B67" s="36"/>
      <c r="C67" s="101"/>
      <c r="D67" s="101"/>
      <c r="E67" s="101"/>
      <c r="F67" s="101"/>
      <c r="G67" s="101"/>
      <c r="H67" s="101"/>
      <c r="I67" s="101"/>
      <c r="J67" s="101"/>
      <c r="K67" s="101"/>
      <c r="L67" s="101"/>
      <c r="M67" s="96"/>
      <c r="N67" s="96"/>
      <c r="O67" s="96"/>
      <c r="P67" s="36"/>
      <c r="Q67" s="36"/>
      <c r="R67" s="102"/>
      <c r="S67" s="102"/>
      <c r="T67" s="102"/>
      <c r="U67" s="102"/>
      <c r="V67" s="102"/>
      <c r="W67" s="102"/>
      <c r="X67" s="102"/>
      <c r="Y67" s="102"/>
      <c r="Z67" s="36"/>
      <c r="AA67" s="36"/>
      <c r="BA67" s="35"/>
      <c r="BB67" s="35"/>
      <c r="BE67" s="35" t="s">
        <v>65</v>
      </c>
      <c r="BF67" s="35">
        <v>2010</v>
      </c>
      <c r="BG67" s="53">
        <f t="shared" si="21"/>
        <v>7.3</v>
      </c>
      <c r="BH67" s="53">
        <f t="shared" si="22"/>
        <v>4.9000000000000004</v>
      </c>
      <c r="BK67" s="53">
        <f t="shared" si="24"/>
        <v>-1.1000000000000005</v>
      </c>
      <c r="BL67" s="53">
        <f t="shared" si="25"/>
        <v>-1</v>
      </c>
      <c r="BN67" s="53">
        <f t="shared" si="26"/>
        <v>-0.5</v>
      </c>
      <c r="BO67" s="53">
        <f t="shared" si="27"/>
        <v>-0.5</v>
      </c>
      <c r="BP67" s="35"/>
      <c r="BQ67" s="35"/>
      <c r="BR67" s="35" t="s">
        <v>65</v>
      </c>
      <c r="BS67" s="35">
        <v>2010</v>
      </c>
      <c r="BT67" s="53">
        <f t="shared" si="23"/>
        <v>1.5</v>
      </c>
      <c r="BU67" s="53"/>
      <c r="BV67" s="35"/>
      <c r="BW67" s="35"/>
      <c r="BX67" s="53">
        <f t="shared" si="28"/>
        <v>0.24</v>
      </c>
      <c r="BY67" s="53">
        <f t="shared" si="29"/>
        <v>0.28000000000000003</v>
      </c>
      <c r="BZ67" s="35"/>
      <c r="CA67" s="35">
        <v>1</v>
      </c>
      <c r="CB67" s="35"/>
      <c r="CC67" s="35"/>
      <c r="CD67" s="35"/>
    </row>
    <row r="68" spans="2:82" x14ac:dyDescent="0.25">
      <c r="B68" s="36"/>
      <c r="C68" s="40"/>
      <c r="D68" s="76"/>
      <c r="E68" s="76"/>
      <c r="F68" s="76"/>
      <c r="G68" s="36"/>
      <c r="H68" s="36"/>
      <c r="I68" s="36"/>
      <c r="J68" s="36"/>
      <c r="K68" s="36"/>
      <c r="L68" s="36"/>
      <c r="M68" s="36"/>
      <c r="N68" s="36"/>
      <c r="O68" s="36"/>
      <c r="P68" s="36"/>
      <c r="Q68" s="36"/>
      <c r="R68" s="73"/>
      <c r="S68" s="73"/>
      <c r="T68" s="73"/>
      <c r="U68" s="36"/>
      <c r="V68" s="36"/>
      <c r="W68" s="36"/>
      <c r="X68" s="36"/>
      <c r="Y68" s="36"/>
      <c r="Z68" s="36"/>
      <c r="AA68" s="36"/>
      <c r="BA68" s="35"/>
      <c r="BB68" s="35"/>
      <c r="BE68" s="35" t="s">
        <v>66</v>
      </c>
      <c r="BF68" s="35">
        <v>2011</v>
      </c>
      <c r="BG68" s="53">
        <f t="shared" si="21"/>
        <v>6.7</v>
      </c>
      <c r="BH68" s="53">
        <f t="shared" si="22"/>
        <v>4.9000000000000004</v>
      </c>
      <c r="BK68" s="53">
        <f t="shared" si="24"/>
        <v>-1.0999999999999996</v>
      </c>
      <c r="BL68" s="53">
        <f t="shared" si="25"/>
        <v>-0.90000000000000036</v>
      </c>
      <c r="BN68" s="53">
        <f t="shared" si="26"/>
        <v>-0.5</v>
      </c>
      <c r="BO68" s="53">
        <f t="shared" si="27"/>
        <v>-0.5</v>
      </c>
      <c r="BP68" s="35"/>
      <c r="BQ68" s="35"/>
      <c r="BR68" s="35" t="s">
        <v>66</v>
      </c>
      <c r="BS68" s="35">
        <v>2011</v>
      </c>
      <c r="BT68" s="53">
        <f t="shared" si="23"/>
        <v>1.38</v>
      </c>
      <c r="BU68" s="53"/>
      <c r="BV68" s="35"/>
      <c r="BW68" s="35"/>
      <c r="BX68" s="53">
        <f t="shared" si="28"/>
        <v>0.22999999999999998</v>
      </c>
      <c r="BY68" s="53">
        <f t="shared" si="29"/>
        <v>0.27</v>
      </c>
      <c r="BZ68" s="35"/>
      <c r="CA68" s="35">
        <v>1</v>
      </c>
      <c r="CB68" s="35"/>
      <c r="CC68" s="35"/>
      <c r="CD68" s="35"/>
    </row>
    <row r="69" spans="2:82" x14ac:dyDescent="0.25">
      <c r="B69" s="36"/>
      <c r="C69" s="101" t="s">
        <v>110</v>
      </c>
      <c r="D69" s="101"/>
      <c r="E69" s="101"/>
      <c r="F69" s="101"/>
      <c r="G69" s="101"/>
      <c r="H69" s="101"/>
      <c r="I69" s="101"/>
      <c r="J69" s="101"/>
      <c r="K69" s="101"/>
      <c r="L69" s="101"/>
      <c r="M69" s="36"/>
      <c r="N69" s="36"/>
      <c r="O69" s="36"/>
      <c r="P69" s="36"/>
      <c r="Q69" s="36"/>
      <c r="R69" s="101" t="s">
        <v>110</v>
      </c>
      <c r="S69" s="101"/>
      <c r="T69" s="101"/>
      <c r="U69" s="101"/>
      <c r="V69" s="101"/>
      <c r="W69" s="101"/>
      <c r="X69" s="101"/>
      <c r="Y69" s="101"/>
      <c r="Z69" s="36"/>
      <c r="AA69" s="36"/>
      <c r="BA69" s="35"/>
      <c r="BB69" s="35"/>
      <c r="BE69" s="35" t="s">
        <v>67</v>
      </c>
      <c r="BF69" s="35">
        <v>2012</v>
      </c>
      <c r="BG69" s="53">
        <f t="shared" si="21"/>
        <v>6.2</v>
      </c>
      <c r="BH69" s="53">
        <f t="shared" si="22"/>
        <v>5.0999999999999996</v>
      </c>
      <c r="BK69" s="53">
        <f t="shared" si="24"/>
        <v>-1</v>
      </c>
      <c r="BL69" s="53">
        <f t="shared" si="25"/>
        <v>-0.90000000000000036</v>
      </c>
      <c r="BN69" s="53">
        <f t="shared" si="26"/>
        <v>-0.60000000000000053</v>
      </c>
      <c r="BO69" s="53">
        <f t="shared" si="27"/>
        <v>-0.5</v>
      </c>
      <c r="BP69" s="35"/>
      <c r="BQ69" s="35"/>
      <c r="BR69" s="35" t="s">
        <v>67</v>
      </c>
      <c r="BS69" s="35">
        <v>2012</v>
      </c>
      <c r="BT69" s="53">
        <f t="shared" si="23"/>
        <v>1.2</v>
      </c>
      <c r="BU69" s="53"/>
      <c r="BV69" s="35"/>
      <c r="BW69" s="35"/>
      <c r="BX69" s="53">
        <f t="shared" si="28"/>
        <v>0.19999999999999996</v>
      </c>
      <c r="BY69" s="53">
        <f t="shared" si="29"/>
        <v>0.25</v>
      </c>
      <c r="BZ69" s="35"/>
      <c r="CA69" s="35">
        <v>1</v>
      </c>
      <c r="CB69" s="35"/>
      <c r="CC69" s="35"/>
      <c r="CD69" s="35"/>
    </row>
    <row r="70" spans="2:82" x14ac:dyDescent="0.25">
      <c r="B70" s="36"/>
      <c r="C70" s="101"/>
      <c r="D70" s="101"/>
      <c r="E70" s="101"/>
      <c r="F70" s="101"/>
      <c r="G70" s="101"/>
      <c r="H70" s="101"/>
      <c r="I70" s="101"/>
      <c r="J70" s="101"/>
      <c r="K70" s="101"/>
      <c r="L70" s="101"/>
      <c r="M70" s="36"/>
      <c r="N70" s="36"/>
      <c r="O70" s="36"/>
      <c r="P70" s="36"/>
      <c r="Q70" s="36"/>
      <c r="R70" s="101"/>
      <c r="S70" s="101"/>
      <c r="T70" s="101"/>
      <c r="U70" s="101"/>
      <c r="V70" s="101"/>
      <c r="W70" s="101"/>
      <c r="X70" s="101"/>
      <c r="Y70" s="101"/>
      <c r="Z70" s="36"/>
      <c r="AA70" s="36"/>
      <c r="BA70" s="35"/>
      <c r="BB70" s="35"/>
      <c r="BD70" s="35" t="s">
        <v>94</v>
      </c>
      <c r="BE70" s="53" t="s">
        <v>51</v>
      </c>
      <c r="BF70" s="53">
        <v>1996</v>
      </c>
      <c r="BG70" s="35">
        <f t="shared" ref="BG70:BG86" si="30">IFERROR(VALUE(FIXED(VLOOKUP($BF70&amp;$BE$29&amp;$BF$12&amp;"Maori",ethnicdata,7,FALSE),1)),NA())</f>
        <v>8.8000000000000007</v>
      </c>
      <c r="BH70" s="35">
        <f t="shared" ref="BH70:BH86" si="31">IFERROR(VALUE(FIXED(VLOOKUP($BF70&amp;$BE$29&amp;$BF$12&amp;"nonMaori",ethnicdata,7,FALSE),1)),NA())</f>
        <v>4.5999999999999996</v>
      </c>
      <c r="BK70" s="35">
        <f>G39-H39</f>
        <v>-1.2999999999999989</v>
      </c>
      <c r="BL70" s="35">
        <f>I39-G39</f>
        <v>-1.2000000000000011</v>
      </c>
      <c r="BN70" s="35">
        <f>M39-N39</f>
        <v>-0.60000000000000053</v>
      </c>
      <c r="BO70" s="35">
        <f>O39-M39</f>
        <v>-0.5</v>
      </c>
      <c r="BP70" s="35"/>
      <c r="BQ70" s="35" t="s">
        <v>98</v>
      </c>
      <c r="BR70" s="53" t="s">
        <v>51</v>
      </c>
      <c r="BS70" s="53">
        <v>1996</v>
      </c>
      <c r="BT70" s="35">
        <f t="shared" ref="BT70:BT86" si="32">IFERROR(VALUE(FIXED(VLOOKUP($BF70&amp;$BE$29&amp;$BF$12&amp;"Maori",ethnicdata,10,FALSE),2)),NA())</f>
        <v>1.92</v>
      </c>
      <c r="BU70" s="35"/>
      <c r="BV70" s="35"/>
      <c r="BW70" s="35"/>
      <c r="BX70" s="35">
        <f>V39-W39</f>
        <v>0.31999999999999984</v>
      </c>
      <c r="BY70" s="35">
        <f>X39-V39</f>
        <v>0.39000000000000012</v>
      </c>
      <c r="BZ70" s="35"/>
      <c r="CA70" s="35">
        <v>1</v>
      </c>
      <c r="CB70" s="35"/>
      <c r="CC70" s="35"/>
      <c r="CD70" s="35"/>
    </row>
    <row r="71" spans="2:82" x14ac:dyDescent="0.25">
      <c r="B71" s="36"/>
      <c r="C71" s="101"/>
      <c r="D71" s="101"/>
      <c r="E71" s="101"/>
      <c r="F71" s="101"/>
      <c r="G71" s="101"/>
      <c r="H71" s="101"/>
      <c r="I71" s="101"/>
      <c r="J71" s="101"/>
      <c r="K71" s="101"/>
      <c r="L71" s="101"/>
      <c r="M71" s="36"/>
      <c r="N71" s="36"/>
      <c r="O71" s="36"/>
      <c r="P71" s="36"/>
      <c r="Q71" s="36"/>
      <c r="R71" s="101"/>
      <c r="S71" s="101"/>
      <c r="T71" s="101"/>
      <c r="U71" s="101"/>
      <c r="V71" s="101"/>
      <c r="W71" s="101"/>
      <c r="X71" s="101"/>
      <c r="Y71" s="101"/>
      <c r="Z71" s="36"/>
      <c r="AA71" s="36"/>
      <c r="BA71" s="35"/>
      <c r="BB71" s="35"/>
      <c r="BE71" s="58" t="s">
        <v>52</v>
      </c>
      <c r="BF71" s="35">
        <v>1997</v>
      </c>
      <c r="BG71" s="35">
        <f t="shared" si="30"/>
        <v>7.3</v>
      </c>
      <c r="BH71" s="35">
        <f t="shared" si="31"/>
        <v>4.3</v>
      </c>
      <c r="BK71" s="35">
        <f t="shared" ref="BK71:BK86" si="33">G40-H40</f>
        <v>-1.2000000000000002</v>
      </c>
      <c r="BL71" s="35">
        <f t="shared" ref="BL71:BL86" si="34">I40-G40</f>
        <v>-1.0999999999999996</v>
      </c>
      <c r="BN71" s="35">
        <f t="shared" ref="BN71:BN86" si="35">M40-N40</f>
        <v>-0.60000000000000053</v>
      </c>
      <c r="BO71" s="35">
        <f t="shared" ref="BO71:BO86" si="36">O40-M40</f>
        <v>-0.5</v>
      </c>
      <c r="BP71" s="35"/>
      <c r="BQ71" s="35"/>
      <c r="BR71" s="58" t="s">
        <v>52</v>
      </c>
      <c r="BS71" s="35">
        <v>1997</v>
      </c>
      <c r="BT71" s="35">
        <f t="shared" si="32"/>
        <v>1.68</v>
      </c>
      <c r="BU71" s="35"/>
      <c r="BV71" s="35"/>
      <c r="BW71" s="35"/>
      <c r="BX71" s="35">
        <f t="shared" ref="BX71:BX86" si="37">V40-W40</f>
        <v>0.29000000000000004</v>
      </c>
      <c r="BY71" s="35">
        <f t="shared" ref="BY71:BY86" si="38">X40-V40</f>
        <v>0.36999999999999988</v>
      </c>
      <c r="BZ71" s="35"/>
      <c r="CA71" s="35">
        <v>1</v>
      </c>
      <c r="CB71" s="35"/>
      <c r="CC71" s="35"/>
      <c r="CD71" s="35"/>
    </row>
    <row r="72" spans="2:82" x14ac:dyDescent="0.25">
      <c r="B72" s="36"/>
      <c r="C72" s="40"/>
      <c r="D72" s="76"/>
      <c r="E72" s="76"/>
      <c r="F72" s="76"/>
      <c r="G72" s="36"/>
      <c r="H72" s="36"/>
      <c r="I72" s="36"/>
      <c r="J72" s="36"/>
      <c r="K72" s="36"/>
      <c r="L72" s="36"/>
      <c r="M72" s="36"/>
      <c r="N72" s="36"/>
      <c r="O72" s="36"/>
      <c r="P72" s="36"/>
      <c r="Q72" s="36"/>
      <c r="R72" s="40"/>
      <c r="S72" s="73"/>
      <c r="T72" s="73"/>
      <c r="U72" s="36"/>
      <c r="V72" s="36"/>
      <c r="W72" s="36"/>
      <c r="X72" s="36"/>
      <c r="Y72" s="36"/>
      <c r="Z72" s="36"/>
      <c r="AA72" s="36"/>
      <c r="BA72" s="35"/>
      <c r="BB72" s="35"/>
      <c r="BE72" s="66" t="s">
        <v>53</v>
      </c>
      <c r="BF72" s="66">
        <v>1998</v>
      </c>
      <c r="BG72" s="35">
        <f t="shared" si="30"/>
        <v>6.9</v>
      </c>
      <c r="BH72" s="35">
        <f t="shared" si="31"/>
        <v>4.4000000000000004</v>
      </c>
      <c r="BK72" s="35">
        <f t="shared" si="33"/>
        <v>-1.1999999999999993</v>
      </c>
      <c r="BL72" s="35">
        <f t="shared" si="34"/>
        <v>-1</v>
      </c>
      <c r="BN72" s="35">
        <f t="shared" si="35"/>
        <v>-0.59999999999999964</v>
      </c>
      <c r="BO72" s="35">
        <f t="shared" si="36"/>
        <v>-0.50000000000000044</v>
      </c>
      <c r="BP72" s="35"/>
      <c r="BQ72" s="35"/>
      <c r="BR72" s="66" t="s">
        <v>53</v>
      </c>
      <c r="BS72" s="66">
        <v>1998</v>
      </c>
      <c r="BT72" s="35">
        <f t="shared" si="32"/>
        <v>1.55</v>
      </c>
      <c r="BU72" s="35"/>
      <c r="BV72" s="35"/>
      <c r="BW72" s="35"/>
      <c r="BX72" s="35">
        <f t="shared" si="37"/>
        <v>0.28000000000000003</v>
      </c>
      <c r="BY72" s="35">
        <f t="shared" si="38"/>
        <v>0.33999999999999986</v>
      </c>
      <c r="BZ72" s="35"/>
      <c r="CA72" s="35">
        <v>1</v>
      </c>
      <c r="CB72" s="35"/>
      <c r="CC72" s="35"/>
      <c r="CD72" s="35"/>
    </row>
    <row r="73" spans="2:82" x14ac:dyDescent="0.25">
      <c r="B73" s="36"/>
      <c r="C73" s="40" t="s">
        <v>16</v>
      </c>
      <c r="D73" s="76"/>
      <c r="E73" s="76"/>
      <c r="F73" s="76"/>
      <c r="G73" s="36"/>
      <c r="H73" s="36"/>
      <c r="I73" s="36"/>
      <c r="J73" s="36"/>
      <c r="K73" s="36"/>
      <c r="L73" s="36"/>
      <c r="M73" s="36"/>
      <c r="N73" s="36"/>
      <c r="O73" s="36"/>
      <c r="P73" s="36"/>
      <c r="Q73" s="36"/>
      <c r="R73" s="40" t="s">
        <v>16</v>
      </c>
      <c r="S73" s="73"/>
      <c r="T73" s="73"/>
      <c r="U73" s="36"/>
      <c r="V73" s="36"/>
      <c r="W73" s="36"/>
      <c r="X73" s="36"/>
      <c r="Y73" s="36"/>
      <c r="Z73" s="36"/>
      <c r="AA73" s="36"/>
      <c r="BA73" s="35"/>
      <c r="BB73" s="35"/>
      <c r="BE73" s="58" t="s">
        <v>54</v>
      </c>
      <c r="BF73" s="35">
        <v>1999</v>
      </c>
      <c r="BG73" s="35">
        <f t="shared" si="30"/>
        <v>7.5</v>
      </c>
      <c r="BH73" s="35">
        <f t="shared" si="31"/>
        <v>4.2</v>
      </c>
      <c r="BK73" s="35">
        <f t="shared" si="33"/>
        <v>-1.1999999999999993</v>
      </c>
      <c r="BL73" s="35">
        <f t="shared" si="34"/>
        <v>-1</v>
      </c>
      <c r="BN73" s="35">
        <f t="shared" si="35"/>
        <v>-0.59999999999999964</v>
      </c>
      <c r="BO73" s="35">
        <f t="shared" si="36"/>
        <v>-0.5</v>
      </c>
      <c r="BP73" s="35"/>
      <c r="BQ73" s="35"/>
      <c r="BR73" s="58" t="s">
        <v>54</v>
      </c>
      <c r="BS73" s="35">
        <v>1999</v>
      </c>
      <c r="BT73" s="35">
        <f t="shared" si="32"/>
        <v>1.78</v>
      </c>
      <c r="BU73" s="35"/>
      <c r="BV73" s="35"/>
      <c r="BW73" s="35"/>
      <c r="BX73" s="35">
        <f t="shared" si="37"/>
        <v>0.31000000000000005</v>
      </c>
      <c r="BY73" s="35">
        <f t="shared" si="38"/>
        <v>0.38000000000000012</v>
      </c>
      <c r="BZ73" s="35"/>
      <c r="CA73" s="35">
        <v>1</v>
      </c>
      <c r="CB73" s="35"/>
      <c r="CC73" s="35"/>
      <c r="CD73" s="35"/>
    </row>
    <row r="74" spans="2:82" x14ac:dyDescent="0.25">
      <c r="B74" s="36"/>
      <c r="C74" s="40" t="s">
        <v>75</v>
      </c>
      <c r="D74" s="76"/>
      <c r="E74" s="76"/>
      <c r="F74" s="76"/>
      <c r="G74" s="36"/>
      <c r="H74" s="36"/>
      <c r="I74" s="36"/>
      <c r="J74" s="36"/>
      <c r="K74" s="36"/>
      <c r="L74" s="36"/>
      <c r="M74" s="36"/>
      <c r="N74" s="36"/>
      <c r="O74" s="36"/>
      <c r="P74" s="36"/>
      <c r="Q74" s="36"/>
      <c r="R74" s="40" t="s">
        <v>75</v>
      </c>
      <c r="S74" s="73"/>
      <c r="T74" s="73"/>
      <c r="U74" s="36"/>
      <c r="V74" s="36"/>
      <c r="W74" s="36"/>
      <c r="X74" s="36"/>
      <c r="Y74" s="36"/>
      <c r="Z74" s="36"/>
      <c r="AA74" s="36"/>
      <c r="BA74" s="35"/>
      <c r="BB74" s="35"/>
      <c r="BE74" s="58" t="s">
        <v>55</v>
      </c>
      <c r="BF74" s="53">
        <v>2000</v>
      </c>
      <c r="BG74" s="35">
        <f t="shared" si="30"/>
        <v>7.7</v>
      </c>
      <c r="BH74" s="35">
        <f t="shared" si="31"/>
        <v>4.5</v>
      </c>
      <c r="BK74" s="35">
        <f t="shared" si="33"/>
        <v>-1.2999999999999998</v>
      </c>
      <c r="BL74" s="35">
        <f t="shared" si="34"/>
        <v>-1.1000000000000005</v>
      </c>
      <c r="BN74" s="35">
        <f t="shared" si="35"/>
        <v>-0.5</v>
      </c>
      <c r="BO74" s="35">
        <f t="shared" si="36"/>
        <v>-0.60000000000000009</v>
      </c>
      <c r="BP74" s="35"/>
      <c r="BQ74" s="35"/>
      <c r="BR74" s="58" t="s">
        <v>55</v>
      </c>
      <c r="BS74" s="53">
        <v>2000</v>
      </c>
      <c r="BT74" s="35">
        <f t="shared" si="32"/>
        <v>1.73</v>
      </c>
      <c r="BU74" s="35"/>
      <c r="BV74" s="35"/>
      <c r="BW74" s="35"/>
      <c r="BX74" s="35">
        <f t="shared" si="37"/>
        <v>0.30000000000000004</v>
      </c>
      <c r="BY74" s="35">
        <f t="shared" si="38"/>
        <v>0.37000000000000011</v>
      </c>
      <c r="BZ74" s="35"/>
      <c r="CA74" s="35">
        <v>1</v>
      </c>
      <c r="CB74" s="35"/>
      <c r="CC74" s="35"/>
      <c r="CD74" s="35"/>
    </row>
    <row r="75" spans="2:82" x14ac:dyDescent="0.25">
      <c r="B75" s="36"/>
      <c r="C75" s="40"/>
      <c r="D75" s="76"/>
      <c r="E75" s="76"/>
      <c r="F75" s="76"/>
      <c r="G75" s="36"/>
      <c r="H75" s="36"/>
      <c r="I75" s="36"/>
      <c r="J75" s="36"/>
      <c r="K75" s="36"/>
      <c r="L75" s="36"/>
      <c r="M75" s="36"/>
      <c r="N75" s="36"/>
      <c r="O75" s="36"/>
      <c r="P75" s="36"/>
      <c r="Q75" s="36"/>
      <c r="R75" s="40"/>
      <c r="S75" s="73"/>
      <c r="T75" s="73"/>
      <c r="U75" s="36"/>
      <c r="V75" s="36"/>
      <c r="W75" s="36"/>
      <c r="X75" s="36"/>
      <c r="Y75" s="36"/>
      <c r="Z75" s="36"/>
      <c r="AA75" s="36"/>
      <c r="BA75" s="35"/>
      <c r="BB75" s="35"/>
      <c r="BE75" s="35" t="s">
        <v>56</v>
      </c>
      <c r="BF75" s="35">
        <v>2001</v>
      </c>
      <c r="BG75" s="35">
        <f t="shared" si="30"/>
        <v>7.1</v>
      </c>
      <c r="BH75" s="35">
        <f t="shared" si="31"/>
        <v>4.2</v>
      </c>
      <c r="BK75" s="35">
        <f t="shared" si="33"/>
        <v>-1.2000000000000011</v>
      </c>
      <c r="BL75" s="35">
        <f t="shared" si="34"/>
        <v>-1</v>
      </c>
      <c r="BN75" s="35">
        <f t="shared" si="35"/>
        <v>-0.59999999999999964</v>
      </c>
      <c r="BO75" s="35">
        <f t="shared" si="36"/>
        <v>-0.5</v>
      </c>
      <c r="BP75" s="35"/>
      <c r="BQ75" s="35"/>
      <c r="BR75" s="35" t="s">
        <v>56</v>
      </c>
      <c r="BS75" s="35">
        <v>2001</v>
      </c>
      <c r="BT75" s="35">
        <f t="shared" si="32"/>
        <v>1.7</v>
      </c>
      <c r="BU75" s="35"/>
      <c r="BV75" s="35"/>
      <c r="BW75" s="35"/>
      <c r="BX75" s="35">
        <f t="shared" si="37"/>
        <v>0.31000000000000005</v>
      </c>
      <c r="BY75" s="35">
        <f t="shared" si="38"/>
        <v>0.36999999999999988</v>
      </c>
      <c r="BZ75" s="35"/>
      <c r="CA75" s="35">
        <v>1</v>
      </c>
      <c r="CB75" s="35"/>
      <c r="CC75" s="35"/>
      <c r="CD75" s="35"/>
    </row>
    <row r="76" spans="2:82" x14ac:dyDescent="0.25">
      <c r="C76" s="88"/>
      <c r="D76" s="97"/>
      <c r="E76" s="97"/>
      <c r="F76" s="97"/>
      <c r="R76" s="88"/>
      <c r="S76" s="89"/>
      <c r="T76" s="89"/>
      <c r="BA76" s="35"/>
      <c r="BB76" s="35"/>
      <c r="BE76" s="66" t="s">
        <v>57</v>
      </c>
      <c r="BF76" s="66">
        <v>2002</v>
      </c>
      <c r="BG76" s="35">
        <f t="shared" si="30"/>
        <v>6.9</v>
      </c>
      <c r="BH76" s="35">
        <f t="shared" si="31"/>
        <v>4.8</v>
      </c>
      <c r="BK76" s="35">
        <f t="shared" si="33"/>
        <v>-1.1999999999999993</v>
      </c>
      <c r="BL76" s="35">
        <f t="shared" si="34"/>
        <v>-1</v>
      </c>
      <c r="BN76" s="35">
        <f t="shared" si="35"/>
        <v>-0.60000000000000053</v>
      </c>
      <c r="BO76" s="35">
        <f t="shared" si="36"/>
        <v>-0.5</v>
      </c>
      <c r="BP76" s="35"/>
      <c r="BQ76" s="35"/>
      <c r="BR76" s="66" t="s">
        <v>57</v>
      </c>
      <c r="BS76" s="66">
        <v>2002</v>
      </c>
      <c r="BT76" s="35">
        <f t="shared" si="32"/>
        <v>1.43</v>
      </c>
      <c r="BU76" s="35"/>
      <c r="BV76" s="35"/>
      <c r="BW76" s="35"/>
      <c r="BX76" s="35">
        <f t="shared" si="37"/>
        <v>0.26</v>
      </c>
      <c r="BY76" s="35">
        <f t="shared" si="38"/>
        <v>0.30000000000000004</v>
      </c>
      <c r="BZ76" s="35"/>
      <c r="CA76" s="35">
        <v>1</v>
      </c>
      <c r="CB76" s="35"/>
      <c r="CC76" s="35"/>
      <c r="CD76" s="35"/>
    </row>
    <row r="77" spans="2:82" x14ac:dyDescent="0.25">
      <c r="C77" s="88"/>
      <c r="D77" s="97"/>
      <c r="E77" s="97"/>
      <c r="F77" s="97"/>
      <c r="R77" s="89"/>
      <c r="S77" s="89"/>
      <c r="T77" s="89"/>
      <c r="BA77" s="35"/>
      <c r="BB77" s="35"/>
      <c r="BE77" s="35" t="s">
        <v>58</v>
      </c>
      <c r="BF77" s="35">
        <v>2003</v>
      </c>
      <c r="BG77" s="35">
        <f t="shared" si="30"/>
        <v>6.5</v>
      </c>
      <c r="BH77" s="35">
        <f t="shared" si="31"/>
        <v>4.4000000000000004</v>
      </c>
      <c r="BK77" s="35">
        <f t="shared" si="33"/>
        <v>-1.0999999999999996</v>
      </c>
      <c r="BL77" s="35">
        <f t="shared" si="34"/>
        <v>-1</v>
      </c>
      <c r="BN77" s="35">
        <f t="shared" si="35"/>
        <v>-0.5</v>
      </c>
      <c r="BO77" s="35">
        <f t="shared" si="36"/>
        <v>-0.60000000000000053</v>
      </c>
      <c r="BP77" s="35"/>
      <c r="BQ77" s="35"/>
      <c r="BR77" s="35" t="s">
        <v>58</v>
      </c>
      <c r="BS77" s="35">
        <v>2003</v>
      </c>
      <c r="BT77" s="35">
        <f t="shared" si="32"/>
        <v>1.49</v>
      </c>
      <c r="BU77" s="35"/>
      <c r="BV77" s="35"/>
      <c r="BW77" s="35"/>
      <c r="BX77" s="35">
        <f t="shared" si="37"/>
        <v>0.27</v>
      </c>
      <c r="BY77" s="35">
        <f t="shared" si="38"/>
        <v>0.33000000000000007</v>
      </c>
      <c r="BZ77" s="35"/>
      <c r="CA77" s="35">
        <v>1</v>
      </c>
      <c r="CB77" s="35"/>
      <c r="CC77" s="35"/>
      <c r="CD77" s="35"/>
    </row>
    <row r="78" spans="2:82" x14ac:dyDescent="0.25">
      <c r="C78" s="88"/>
      <c r="D78" s="97"/>
      <c r="E78" s="97"/>
      <c r="F78" s="97"/>
      <c r="R78" s="88"/>
      <c r="S78" s="89"/>
      <c r="T78" s="89"/>
      <c r="BA78" s="35"/>
      <c r="BB78" s="35"/>
      <c r="BE78" s="35" t="s">
        <v>59</v>
      </c>
      <c r="BF78" s="53">
        <v>2004</v>
      </c>
      <c r="BG78" s="35">
        <f t="shared" si="30"/>
        <v>6.9</v>
      </c>
      <c r="BH78" s="35">
        <f t="shared" si="31"/>
        <v>4.2</v>
      </c>
      <c r="BK78" s="35">
        <f t="shared" si="33"/>
        <v>-1.0999999999999996</v>
      </c>
      <c r="BL78" s="35">
        <f t="shared" si="34"/>
        <v>-1</v>
      </c>
      <c r="BN78" s="35">
        <f t="shared" si="35"/>
        <v>-0.5</v>
      </c>
      <c r="BO78" s="35">
        <f t="shared" si="36"/>
        <v>-0.5</v>
      </c>
      <c r="BP78" s="35"/>
      <c r="BQ78" s="35"/>
      <c r="BR78" s="35" t="s">
        <v>59</v>
      </c>
      <c r="BS78" s="53">
        <v>2004</v>
      </c>
      <c r="BT78" s="35">
        <f t="shared" si="32"/>
        <v>1.66</v>
      </c>
      <c r="BU78" s="35"/>
      <c r="BV78" s="35"/>
      <c r="BW78" s="35"/>
      <c r="BX78" s="35">
        <f t="shared" si="37"/>
        <v>0.28999999999999981</v>
      </c>
      <c r="BY78" s="35">
        <f t="shared" si="38"/>
        <v>0.34999999999999987</v>
      </c>
      <c r="BZ78" s="35"/>
      <c r="CA78" s="35">
        <v>1</v>
      </c>
      <c r="CB78" s="35"/>
      <c r="CC78" s="35"/>
      <c r="CD78" s="35"/>
    </row>
    <row r="79" spans="2:82" x14ac:dyDescent="0.25">
      <c r="C79" s="88"/>
      <c r="D79" s="97"/>
      <c r="E79" s="97"/>
      <c r="F79" s="97"/>
      <c r="R79" s="88"/>
      <c r="S79" s="89"/>
      <c r="T79" s="89"/>
      <c r="BA79" s="35"/>
      <c r="BB79" s="35"/>
      <c r="BE79" s="35" t="s">
        <v>60</v>
      </c>
      <c r="BF79" s="35">
        <v>2005</v>
      </c>
      <c r="BG79" s="35">
        <f t="shared" si="30"/>
        <v>6.7</v>
      </c>
      <c r="BH79" s="35">
        <f t="shared" si="31"/>
        <v>3.7</v>
      </c>
      <c r="BK79" s="35">
        <f t="shared" si="33"/>
        <v>-1</v>
      </c>
      <c r="BL79" s="35">
        <f t="shared" si="34"/>
        <v>-1</v>
      </c>
      <c r="BN79" s="35">
        <f t="shared" si="35"/>
        <v>-0.5</v>
      </c>
      <c r="BO79" s="35">
        <f t="shared" si="36"/>
        <v>-0.5</v>
      </c>
      <c r="BP79" s="35"/>
      <c r="BQ79" s="35"/>
      <c r="BR79" s="35" t="s">
        <v>60</v>
      </c>
      <c r="BS79" s="35">
        <v>2005</v>
      </c>
      <c r="BT79" s="35">
        <f t="shared" si="32"/>
        <v>1.8</v>
      </c>
      <c r="BU79" s="35"/>
      <c r="BV79" s="35"/>
      <c r="BW79" s="35"/>
      <c r="BX79" s="35">
        <f t="shared" si="37"/>
        <v>0.32000000000000006</v>
      </c>
      <c r="BY79" s="35">
        <f t="shared" si="38"/>
        <v>0.3899999999999999</v>
      </c>
      <c r="BZ79" s="35"/>
      <c r="CA79" s="35">
        <v>1</v>
      </c>
      <c r="CB79" s="35"/>
      <c r="CC79" s="35"/>
      <c r="CD79" s="35"/>
    </row>
    <row r="80" spans="2:82" x14ac:dyDescent="0.25">
      <c r="C80" s="88"/>
      <c r="D80" s="97"/>
      <c r="E80" s="97"/>
      <c r="F80" s="97"/>
      <c r="R80" s="89"/>
      <c r="S80" s="89"/>
      <c r="T80" s="89"/>
      <c r="BA80" s="35"/>
      <c r="BB80" s="35"/>
      <c r="BE80" s="35" t="s">
        <v>61</v>
      </c>
      <c r="BF80" s="35">
        <v>2006</v>
      </c>
      <c r="BG80" s="35">
        <f t="shared" si="30"/>
        <v>6.5</v>
      </c>
      <c r="BH80" s="35">
        <f t="shared" si="31"/>
        <v>3.6</v>
      </c>
      <c r="BK80" s="35">
        <f t="shared" si="33"/>
        <v>-1</v>
      </c>
      <c r="BL80" s="35">
        <f t="shared" si="34"/>
        <v>-1</v>
      </c>
      <c r="BN80" s="35">
        <f t="shared" si="35"/>
        <v>-0.49999999999999956</v>
      </c>
      <c r="BO80" s="35">
        <f t="shared" si="36"/>
        <v>-0.39999999999999991</v>
      </c>
      <c r="BP80" s="35"/>
      <c r="BQ80" s="35"/>
      <c r="BR80" s="35" t="s">
        <v>61</v>
      </c>
      <c r="BS80" s="35">
        <v>2006</v>
      </c>
      <c r="BT80" s="35">
        <f t="shared" si="32"/>
        <v>1.78</v>
      </c>
      <c r="BU80" s="35"/>
      <c r="BV80" s="35"/>
      <c r="BW80" s="35"/>
      <c r="BX80" s="35">
        <f t="shared" si="37"/>
        <v>0.32000000000000006</v>
      </c>
      <c r="BY80" s="35">
        <f t="shared" si="38"/>
        <v>0.38000000000000012</v>
      </c>
      <c r="BZ80" s="35"/>
      <c r="CA80" s="35">
        <v>1</v>
      </c>
      <c r="CB80" s="35"/>
      <c r="CC80" s="35"/>
      <c r="CD80" s="35"/>
    </row>
    <row r="81" spans="1:82" x14ac:dyDescent="0.25">
      <c r="C81" s="88"/>
      <c r="D81" s="97"/>
      <c r="E81" s="97"/>
      <c r="F81" s="97"/>
      <c r="R81" s="88"/>
      <c r="S81" s="89"/>
      <c r="T81" s="89"/>
      <c r="BA81" s="35"/>
      <c r="BB81" s="35"/>
      <c r="BE81" s="35" t="s">
        <v>62</v>
      </c>
      <c r="BF81" s="35">
        <v>2007</v>
      </c>
      <c r="BG81" s="35">
        <f t="shared" si="30"/>
        <v>6.2</v>
      </c>
      <c r="BH81" s="35">
        <f t="shared" si="31"/>
        <v>3.8</v>
      </c>
      <c r="BK81" s="35">
        <f t="shared" si="33"/>
        <v>-1</v>
      </c>
      <c r="BL81" s="35">
        <f t="shared" si="34"/>
        <v>-0.90000000000000036</v>
      </c>
      <c r="BN81" s="35">
        <f t="shared" si="35"/>
        <v>-0.5</v>
      </c>
      <c r="BO81" s="35">
        <f t="shared" si="36"/>
        <v>-0.5</v>
      </c>
      <c r="BP81" s="35"/>
      <c r="BQ81" s="35"/>
      <c r="BR81" s="35" t="s">
        <v>62</v>
      </c>
      <c r="BS81" s="35">
        <v>2007</v>
      </c>
      <c r="BT81" s="35">
        <f t="shared" si="32"/>
        <v>1.63</v>
      </c>
      <c r="BU81" s="35"/>
      <c r="BV81" s="35"/>
      <c r="BW81" s="35"/>
      <c r="BX81" s="35">
        <f t="shared" si="37"/>
        <v>0.28999999999999981</v>
      </c>
      <c r="BY81" s="35">
        <f t="shared" si="38"/>
        <v>0.35000000000000009</v>
      </c>
      <c r="BZ81" s="35"/>
      <c r="CA81" s="35">
        <v>1</v>
      </c>
      <c r="CB81" s="35"/>
      <c r="CC81" s="35"/>
      <c r="CD81" s="35"/>
    </row>
    <row r="82" spans="1:82" x14ac:dyDescent="0.25">
      <c r="C82" s="88"/>
      <c r="D82" s="97"/>
      <c r="E82" s="97"/>
      <c r="F82" s="97"/>
      <c r="R82" s="88"/>
      <c r="S82" s="89"/>
      <c r="T82" s="89"/>
      <c r="BA82" s="35"/>
      <c r="BB82" s="35"/>
      <c r="BE82" s="35" t="s">
        <v>63</v>
      </c>
      <c r="BF82" s="35">
        <v>2008</v>
      </c>
      <c r="BG82" s="35">
        <f t="shared" si="30"/>
        <v>5.9</v>
      </c>
      <c r="BH82" s="35">
        <f t="shared" si="31"/>
        <v>3.8</v>
      </c>
      <c r="BK82" s="35">
        <f t="shared" si="33"/>
        <v>-1</v>
      </c>
      <c r="BL82" s="35">
        <f t="shared" si="34"/>
        <v>-0.90000000000000036</v>
      </c>
      <c r="BN82" s="35">
        <f t="shared" si="35"/>
        <v>-0.5</v>
      </c>
      <c r="BO82" s="35">
        <f t="shared" si="36"/>
        <v>-0.5</v>
      </c>
      <c r="BP82" s="35"/>
      <c r="BQ82" s="35"/>
      <c r="BR82" s="35" t="s">
        <v>63</v>
      </c>
      <c r="BS82" s="35">
        <v>2008</v>
      </c>
      <c r="BT82" s="35">
        <f t="shared" si="32"/>
        <v>1.55</v>
      </c>
      <c r="BU82" s="35"/>
      <c r="BV82" s="35"/>
      <c r="BW82" s="35"/>
      <c r="BX82" s="35">
        <f t="shared" si="37"/>
        <v>0.28000000000000003</v>
      </c>
      <c r="BY82" s="35">
        <f t="shared" si="38"/>
        <v>0.33999999999999986</v>
      </c>
      <c r="BZ82" s="35"/>
      <c r="CA82" s="35">
        <v>1</v>
      </c>
      <c r="CB82" s="35"/>
      <c r="CC82" s="35"/>
      <c r="CD82" s="35"/>
    </row>
    <row r="83" spans="1:82" x14ac:dyDescent="0.25">
      <c r="C83" s="88"/>
      <c r="D83" s="97"/>
      <c r="E83" s="97"/>
      <c r="F83" s="97"/>
      <c r="R83" s="89"/>
      <c r="S83" s="89"/>
      <c r="T83" s="89"/>
      <c r="BA83" s="35"/>
      <c r="BB83" s="35"/>
      <c r="BE83" s="35" t="s">
        <v>64</v>
      </c>
      <c r="BF83" s="35">
        <v>2009</v>
      </c>
      <c r="BG83" s="35">
        <f t="shared" si="30"/>
        <v>6.1</v>
      </c>
      <c r="BH83" s="35">
        <f t="shared" si="31"/>
        <v>3.9</v>
      </c>
      <c r="BK83" s="35">
        <f t="shared" si="33"/>
        <v>-1</v>
      </c>
      <c r="BL83" s="35">
        <f t="shared" si="34"/>
        <v>-0.89999999999999947</v>
      </c>
      <c r="BN83" s="35">
        <f t="shared" si="35"/>
        <v>-0.50000000000000044</v>
      </c>
      <c r="BO83" s="35">
        <f t="shared" si="36"/>
        <v>-0.5</v>
      </c>
      <c r="BP83" s="35"/>
      <c r="BQ83" s="35"/>
      <c r="BR83" s="35" t="s">
        <v>64</v>
      </c>
      <c r="BS83" s="35">
        <v>2009</v>
      </c>
      <c r="BT83" s="35">
        <f t="shared" si="32"/>
        <v>1.56</v>
      </c>
      <c r="BU83" s="35"/>
      <c r="BV83" s="35"/>
      <c r="BW83" s="35"/>
      <c r="BX83" s="35">
        <f t="shared" si="37"/>
        <v>0.28000000000000003</v>
      </c>
      <c r="BY83" s="35">
        <f t="shared" si="38"/>
        <v>0.33999999999999986</v>
      </c>
      <c r="BZ83" s="35"/>
      <c r="CA83" s="35">
        <v>1</v>
      </c>
      <c r="CB83" s="35"/>
      <c r="CC83" s="35"/>
      <c r="CD83" s="35"/>
    </row>
    <row r="84" spans="1:82" x14ac:dyDescent="0.25">
      <c r="BA84" s="35"/>
      <c r="BB84" s="35"/>
      <c r="BE84" s="35" t="s">
        <v>65</v>
      </c>
      <c r="BF84" s="35">
        <v>2010</v>
      </c>
      <c r="BG84" s="35">
        <f t="shared" si="30"/>
        <v>5.9</v>
      </c>
      <c r="BH84" s="35">
        <f t="shared" si="31"/>
        <v>3.9</v>
      </c>
      <c r="BK84" s="35">
        <f t="shared" si="33"/>
        <v>-1</v>
      </c>
      <c r="BL84" s="35">
        <f t="shared" si="34"/>
        <v>-0.90000000000000036</v>
      </c>
      <c r="BN84" s="35">
        <f t="shared" si="35"/>
        <v>-0.50000000000000044</v>
      </c>
      <c r="BO84" s="35">
        <f t="shared" si="36"/>
        <v>-0.5</v>
      </c>
      <c r="BP84" s="35"/>
      <c r="BQ84" s="35"/>
      <c r="BR84" s="35" t="s">
        <v>65</v>
      </c>
      <c r="BS84" s="35">
        <v>2010</v>
      </c>
      <c r="BT84" s="35">
        <f t="shared" si="32"/>
        <v>1.52</v>
      </c>
      <c r="BU84" s="35"/>
      <c r="BV84" s="35"/>
      <c r="BW84" s="35"/>
      <c r="BX84" s="35">
        <f t="shared" si="37"/>
        <v>0.28000000000000003</v>
      </c>
      <c r="BY84" s="35">
        <f t="shared" si="38"/>
        <v>0.33000000000000007</v>
      </c>
      <c r="BZ84" s="35"/>
      <c r="CA84" s="35">
        <v>1</v>
      </c>
      <c r="CB84" s="35"/>
      <c r="CC84" s="35"/>
      <c r="CD84" s="35"/>
    </row>
    <row r="85" spans="1:82" x14ac:dyDescent="0.25">
      <c r="BA85" s="35"/>
      <c r="BB85" s="35"/>
      <c r="BE85" s="35" t="s">
        <v>66</v>
      </c>
      <c r="BF85" s="35">
        <v>2011</v>
      </c>
      <c r="BG85" s="35">
        <f t="shared" si="30"/>
        <v>5.6</v>
      </c>
      <c r="BH85" s="35">
        <f t="shared" si="31"/>
        <v>4</v>
      </c>
      <c r="BK85" s="35">
        <f t="shared" si="33"/>
        <v>-1</v>
      </c>
      <c r="BL85" s="35">
        <f t="shared" si="34"/>
        <v>-0.89999999999999947</v>
      </c>
      <c r="BN85" s="35">
        <f t="shared" si="35"/>
        <v>-0.5</v>
      </c>
      <c r="BO85" s="35">
        <f t="shared" si="36"/>
        <v>-0.5</v>
      </c>
      <c r="BP85" s="35"/>
      <c r="BQ85" s="35"/>
      <c r="BR85" s="35" t="s">
        <v>66</v>
      </c>
      <c r="BS85" s="35">
        <v>2011</v>
      </c>
      <c r="BT85" s="35">
        <f t="shared" si="32"/>
        <v>1.4</v>
      </c>
      <c r="BU85" s="35"/>
      <c r="BV85" s="35"/>
      <c r="BW85" s="35"/>
      <c r="BX85" s="35">
        <f t="shared" si="37"/>
        <v>0.26</v>
      </c>
      <c r="BY85" s="35">
        <f t="shared" si="38"/>
        <v>0.31000000000000005</v>
      </c>
      <c r="BZ85" s="35"/>
      <c r="CA85" s="35">
        <v>1</v>
      </c>
      <c r="CB85" s="35"/>
      <c r="CC85" s="35"/>
      <c r="CD85" s="35"/>
    </row>
    <row r="86" spans="1:82" x14ac:dyDescent="0.25">
      <c r="BA86" s="35"/>
      <c r="BB86" s="35"/>
      <c r="BE86" s="35" t="s">
        <v>67</v>
      </c>
      <c r="BF86" s="35">
        <v>2012</v>
      </c>
      <c r="BG86" s="35">
        <f t="shared" si="30"/>
        <v>5.5</v>
      </c>
      <c r="BH86" s="35">
        <f t="shared" si="31"/>
        <v>4.0999999999999996</v>
      </c>
      <c r="BI86" s="43"/>
      <c r="BK86" s="35">
        <f t="shared" si="33"/>
        <v>-1</v>
      </c>
      <c r="BL86" s="35">
        <f t="shared" si="34"/>
        <v>-0.90000000000000036</v>
      </c>
      <c r="BN86" s="35">
        <f t="shared" si="35"/>
        <v>-0.60000000000000053</v>
      </c>
      <c r="BO86" s="35">
        <f t="shared" si="36"/>
        <v>-0.49999999999999956</v>
      </c>
      <c r="BP86" s="43"/>
      <c r="BQ86" s="35"/>
      <c r="BR86" s="35" t="s">
        <v>67</v>
      </c>
      <c r="BS86" s="35">
        <v>2012</v>
      </c>
      <c r="BT86" s="35">
        <f t="shared" si="32"/>
        <v>1.32</v>
      </c>
      <c r="BU86" s="35"/>
      <c r="BV86" s="35"/>
      <c r="BW86" s="35"/>
      <c r="BX86" s="35">
        <f t="shared" si="37"/>
        <v>0.24</v>
      </c>
      <c r="BY86" s="35">
        <f t="shared" si="38"/>
        <v>0.30999999999999983</v>
      </c>
      <c r="BZ86" s="35"/>
      <c r="CA86" s="35">
        <v>1</v>
      </c>
      <c r="CB86" s="35"/>
      <c r="CC86" s="35"/>
      <c r="CD86" s="35"/>
    </row>
    <row r="87" spans="1:82" s="88" customFormat="1" x14ac:dyDescent="0.25">
      <c r="A87" s="11"/>
      <c r="B87" s="11"/>
      <c r="C87" s="11"/>
      <c r="D87" s="11"/>
      <c r="E87" s="11"/>
      <c r="F87" s="11"/>
      <c r="G87" s="11"/>
      <c r="H87" s="11"/>
      <c r="I87" s="11"/>
      <c r="J87" s="11"/>
      <c r="K87" s="11"/>
      <c r="L87" s="11"/>
      <c r="M87" s="11"/>
      <c r="N87" s="11"/>
      <c r="O87" s="11"/>
      <c r="R87" s="11"/>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43"/>
      <c r="BB87" s="43"/>
      <c r="BC87" s="43"/>
      <c r="BD87" s="43"/>
      <c r="BE87" s="43"/>
      <c r="BF87" s="43"/>
      <c r="BG87" s="43"/>
      <c r="BH87" s="43"/>
      <c r="BI87" s="43"/>
      <c r="BJ87" s="35"/>
      <c r="BK87" s="35"/>
      <c r="BL87" s="35"/>
      <c r="BM87" s="35"/>
      <c r="BN87" s="35"/>
      <c r="BO87" s="35"/>
      <c r="BP87" s="43"/>
      <c r="BQ87" s="43"/>
      <c r="BR87" s="43"/>
      <c r="BS87" s="43"/>
      <c r="BT87" s="43"/>
      <c r="BU87" s="43"/>
      <c r="BV87" s="43"/>
      <c r="BW87" s="35"/>
      <c r="BX87" s="35"/>
      <c r="BY87" s="35"/>
      <c r="BZ87" s="43"/>
      <c r="CA87" s="35"/>
      <c r="CB87" s="35"/>
      <c r="CC87" s="43"/>
      <c r="CD87" s="43"/>
    </row>
    <row r="88" spans="1:82" s="88" customFormat="1" x14ac:dyDescent="0.25">
      <c r="A88" s="11"/>
      <c r="B88" s="11"/>
      <c r="C88" s="11"/>
      <c r="D88" s="11"/>
      <c r="E88" s="11"/>
      <c r="F88" s="11"/>
      <c r="G88" s="11"/>
      <c r="H88" s="11"/>
      <c r="I88" s="11"/>
      <c r="J88" s="11"/>
      <c r="K88" s="11"/>
      <c r="L88" s="11"/>
      <c r="M88" s="11"/>
      <c r="N88" s="11"/>
      <c r="O88" s="11"/>
      <c r="R88" s="11"/>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43"/>
      <c r="BB88" s="43"/>
      <c r="BC88" s="43"/>
      <c r="BD88" s="43"/>
      <c r="BE88" s="43"/>
      <c r="BF88" s="43"/>
      <c r="BG88" s="43"/>
      <c r="BH88" s="43"/>
      <c r="BI88" s="43"/>
      <c r="BJ88" s="35"/>
      <c r="BK88" s="35"/>
      <c r="BL88" s="35"/>
      <c r="BM88" s="35"/>
      <c r="BN88" s="35"/>
      <c r="BO88" s="35"/>
      <c r="BP88" s="43"/>
      <c r="BQ88" s="43"/>
      <c r="BR88" s="43"/>
      <c r="BS88" s="43"/>
      <c r="BT88" s="43"/>
      <c r="BU88" s="43"/>
      <c r="BV88" s="43"/>
      <c r="BW88" s="35"/>
      <c r="BX88" s="35"/>
      <c r="BY88" s="35"/>
      <c r="BZ88" s="43"/>
      <c r="CA88" s="35"/>
      <c r="CB88" s="35"/>
      <c r="CC88" s="43"/>
      <c r="CD88" s="43"/>
    </row>
    <row r="89" spans="1:82" s="88" customFormat="1" x14ac:dyDescent="0.25">
      <c r="A89" s="11"/>
      <c r="B89" s="11"/>
      <c r="C89" s="11"/>
      <c r="D89" s="11"/>
      <c r="E89" s="11"/>
      <c r="F89" s="11"/>
      <c r="G89" s="11"/>
      <c r="H89" s="11"/>
      <c r="I89" s="11"/>
      <c r="J89" s="11"/>
      <c r="K89" s="11"/>
      <c r="L89" s="11"/>
      <c r="M89" s="11"/>
      <c r="N89" s="11"/>
      <c r="O89" s="11"/>
      <c r="R89" s="11"/>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43"/>
      <c r="BB89" s="43"/>
      <c r="BC89" s="43"/>
      <c r="BD89" s="43"/>
      <c r="BE89" s="43"/>
      <c r="BF89" s="43"/>
      <c r="BG89" s="43"/>
      <c r="BH89" s="43"/>
      <c r="BI89" s="43"/>
      <c r="BJ89" s="35"/>
      <c r="BK89" s="35"/>
      <c r="BL89" s="35"/>
      <c r="BM89" s="35"/>
      <c r="BN89" s="35"/>
      <c r="BO89" s="35"/>
      <c r="BP89" s="43"/>
      <c r="BQ89" s="43"/>
      <c r="BR89" s="43"/>
      <c r="BS89" s="43"/>
      <c r="BT89" s="43"/>
      <c r="BU89" s="43"/>
      <c r="BV89" s="43"/>
      <c r="BW89" s="35"/>
      <c r="BX89" s="35"/>
      <c r="BY89" s="35"/>
      <c r="BZ89" s="43"/>
      <c r="CA89" s="35"/>
      <c r="CB89" s="35"/>
      <c r="CC89" s="43"/>
      <c r="CD89" s="43"/>
    </row>
    <row r="90" spans="1:82" s="88" customFormat="1" x14ac:dyDescent="0.25">
      <c r="C90" s="11"/>
      <c r="R90" s="11"/>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43"/>
      <c r="BB90" s="43"/>
      <c r="BC90" s="43"/>
      <c r="BD90" s="43"/>
      <c r="BE90" s="43"/>
      <c r="BF90" s="43"/>
      <c r="BG90" s="43"/>
      <c r="BH90" s="43"/>
      <c r="BI90" s="43"/>
      <c r="BJ90" s="35"/>
      <c r="BK90" s="35"/>
      <c r="BL90" s="35"/>
      <c r="BM90" s="35"/>
      <c r="BN90" s="35"/>
      <c r="BO90" s="35"/>
      <c r="BP90" s="43"/>
      <c r="BQ90" s="43"/>
      <c r="BR90" s="43"/>
      <c r="BS90" s="43"/>
      <c r="BT90" s="43"/>
      <c r="BU90" s="43"/>
      <c r="BV90" s="43"/>
      <c r="BW90" s="35"/>
      <c r="BX90" s="35"/>
      <c r="BY90" s="35"/>
      <c r="BZ90" s="43"/>
      <c r="CA90" s="35"/>
      <c r="CB90" s="35"/>
      <c r="CC90" s="43"/>
      <c r="CD90" s="43"/>
    </row>
    <row r="91" spans="1:82" s="88" customFormat="1" x14ac:dyDescent="0.25">
      <c r="C91" s="11"/>
      <c r="R91" s="11"/>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43"/>
      <c r="BB91" s="43"/>
      <c r="BC91" s="43"/>
      <c r="BD91" s="43"/>
      <c r="BE91" s="43"/>
      <c r="BF91" s="43"/>
      <c r="BG91" s="43"/>
      <c r="BH91" s="43"/>
      <c r="BI91" s="43"/>
      <c r="BJ91" s="35"/>
      <c r="BK91" s="35"/>
      <c r="BL91" s="35"/>
      <c r="BM91" s="35"/>
      <c r="BN91" s="35"/>
      <c r="BO91" s="35"/>
      <c r="BP91" s="43"/>
      <c r="BQ91" s="43"/>
      <c r="BR91" s="43"/>
      <c r="BS91" s="43"/>
      <c r="BT91" s="43"/>
      <c r="BU91" s="43"/>
      <c r="BV91" s="43"/>
      <c r="BW91" s="35"/>
      <c r="BX91" s="35"/>
      <c r="BY91" s="35"/>
      <c r="BZ91" s="43"/>
      <c r="CA91" s="35"/>
      <c r="CB91" s="35"/>
      <c r="CC91" s="43"/>
      <c r="CD91" s="43"/>
    </row>
    <row r="92" spans="1:82" s="88" customFormat="1" x14ac:dyDescent="0.25">
      <c r="C92" s="11"/>
      <c r="R92" s="11"/>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43"/>
      <c r="BB92" s="43"/>
      <c r="BC92" s="43"/>
      <c r="BD92" s="43"/>
      <c r="BE92" s="43"/>
      <c r="BF92" s="43"/>
      <c r="BG92" s="43"/>
      <c r="BH92" s="43"/>
      <c r="BI92" s="43"/>
      <c r="BJ92" s="43"/>
      <c r="BK92" s="43"/>
      <c r="BL92" s="43"/>
      <c r="BM92" s="43"/>
      <c r="BN92" s="43"/>
      <c r="BO92" s="43"/>
      <c r="BP92" s="43"/>
      <c r="BQ92" s="43"/>
      <c r="BR92" s="43"/>
      <c r="BS92" s="43"/>
      <c r="BT92" s="43"/>
      <c r="BU92" s="43"/>
      <c r="BV92" s="43"/>
      <c r="BW92" s="35"/>
      <c r="BX92" s="43"/>
      <c r="BY92" s="43"/>
      <c r="BZ92" s="43"/>
      <c r="CA92" s="35"/>
      <c r="CB92" s="35"/>
      <c r="CC92" s="43"/>
      <c r="CD92" s="43"/>
    </row>
    <row r="93" spans="1:82" s="88" customFormat="1" x14ac:dyDescent="0.25">
      <c r="C93" s="11"/>
      <c r="R93" s="11"/>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row>
    <row r="94" spans="1:82" s="88" customFormat="1" x14ac:dyDescent="0.25">
      <c r="C94" s="11"/>
      <c r="R94" s="11"/>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43"/>
      <c r="BB94" s="43"/>
      <c r="BC94" s="43"/>
      <c r="BD94" s="35"/>
      <c r="BE94" s="35"/>
      <c r="BF94" s="35"/>
      <c r="BG94" s="35"/>
      <c r="BH94" s="35"/>
      <c r="BI94" s="35"/>
      <c r="BJ94" s="43"/>
      <c r="BK94" s="43"/>
      <c r="BL94" s="43"/>
      <c r="BM94" s="43"/>
      <c r="BN94" s="43"/>
      <c r="BO94" s="43"/>
      <c r="BP94" s="35"/>
      <c r="BQ94" s="35"/>
      <c r="BR94" s="35"/>
      <c r="BS94" s="35"/>
      <c r="BT94" s="35"/>
      <c r="BU94" s="43"/>
      <c r="BV94" s="43"/>
      <c r="BW94" s="43"/>
      <c r="BX94" s="43"/>
      <c r="BY94" s="43"/>
      <c r="BZ94" s="43"/>
      <c r="CA94" s="43"/>
      <c r="CB94" s="43"/>
      <c r="CC94" s="43"/>
      <c r="CD94" s="43"/>
    </row>
    <row r="95" spans="1:82" x14ac:dyDescent="0.25">
      <c r="A95" s="88"/>
      <c r="B95" s="88"/>
      <c r="D95" s="88"/>
      <c r="E95" s="88"/>
      <c r="F95" s="88"/>
      <c r="G95" s="88"/>
      <c r="H95" s="88"/>
      <c r="I95" s="88"/>
      <c r="J95" s="88"/>
      <c r="K95" s="88"/>
      <c r="L95" s="88"/>
      <c r="M95" s="88"/>
      <c r="N95" s="88"/>
      <c r="O95" s="88"/>
      <c r="BA95" s="35"/>
      <c r="BB95" s="35"/>
      <c r="BJ95" s="43"/>
      <c r="BK95" s="43"/>
      <c r="BL95" s="43"/>
      <c r="BM95" s="43"/>
      <c r="BN95" s="43"/>
      <c r="BO95" s="43"/>
      <c r="BP95" s="35"/>
      <c r="BQ95" s="35"/>
      <c r="BR95" s="35"/>
      <c r="BS95" s="35"/>
      <c r="BT95" s="35"/>
      <c r="BU95" s="35"/>
      <c r="BV95" s="35"/>
      <c r="BW95" s="43"/>
      <c r="BX95" s="43"/>
      <c r="BY95" s="43"/>
      <c r="BZ95" s="35"/>
      <c r="CA95" s="43"/>
      <c r="CB95" s="43"/>
      <c r="CC95" s="35"/>
      <c r="CD95" s="35"/>
    </row>
    <row r="96" spans="1:82" x14ac:dyDescent="0.25">
      <c r="A96" s="88"/>
      <c r="B96" s="88"/>
      <c r="D96" s="88"/>
      <c r="E96" s="88"/>
      <c r="F96" s="88"/>
      <c r="G96" s="88"/>
      <c r="H96" s="88"/>
      <c r="I96" s="88"/>
      <c r="J96" s="88"/>
      <c r="K96" s="88"/>
      <c r="L96" s="88"/>
      <c r="M96" s="88"/>
      <c r="N96" s="88"/>
      <c r="O96" s="88"/>
      <c r="BA96" s="35"/>
      <c r="BB96" s="35"/>
      <c r="BJ96" s="43"/>
      <c r="BK96" s="43"/>
      <c r="BL96" s="43"/>
      <c r="BM96" s="43"/>
      <c r="BN96" s="43"/>
      <c r="BO96" s="43"/>
      <c r="BP96" s="35"/>
      <c r="BQ96" s="35"/>
      <c r="BR96" s="35"/>
      <c r="BS96" s="35"/>
      <c r="BT96" s="35"/>
      <c r="BU96" s="35"/>
      <c r="BV96" s="35"/>
      <c r="BW96" s="43"/>
      <c r="BX96" s="43"/>
      <c r="BY96" s="43"/>
      <c r="BZ96" s="35"/>
      <c r="CA96" s="43"/>
      <c r="CB96" s="43"/>
      <c r="CC96" s="35"/>
      <c r="CD96" s="35"/>
    </row>
    <row r="97" spans="1:82" x14ac:dyDescent="0.25">
      <c r="A97" s="88"/>
      <c r="B97" s="88"/>
      <c r="D97" s="88"/>
      <c r="E97" s="88"/>
      <c r="F97" s="88"/>
      <c r="G97" s="88"/>
      <c r="H97" s="88"/>
      <c r="I97" s="88"/>
      <c r="J97" s="88"/>
      <c r="K97" s="88"/>
      <c r="L97" s="88"/>
      <c r="M97" s="88"/>
      <c r="N97" s="88"/>
      <c r="O97" s="88"/>
      <c r="R97" s="88"/>
      <c r="BA97" s="35"/>
      <c r="BB97" s="35"/>
      <c r="BJ97" s="43"/>
      <c r="BK97" s="43"/>
      <c r="BL97" s="43"/>
      <c r="BM97" s="43"/>
      <c r="BN97" s="43"/>
      <c r="BO97" s="43"/>
      <c r="BP97" s="35"/>
      <c r="BQ97" s="35"/>
      <c r="BR97" s="35"/>
      <c r="BS97" s="35"/>
      <c r="BT97" s="35"/>
      <c r="BU97" s="35"/>
      <c r="BV97" s="35"/>
      <c r="BW97" s="43"/>
      <c r="BX97" s="43"/>
      <c r="BY97" s="43"/>
      <c r="BZ97" s="35"/>
      <c r="CA97" s="43"/>
      <c r="CB97" s="43"/>
      <c r="CC97" s="35"/>
      <c r="CD97" s="35"/>
    </row>
    <row r="98" spans="1:82" x14ac:dyDescent="0.25">
      <c r="R98" s="88"/>
      <c r="BJ98" s="43"/>
      <c r="BK98" s="43"/>
      <c r="BL98" s="43"/>
      <c r="BM98" s="43"/>
      <c r="BN98" s="88"/>
      <c r="BO98" s="88"/>
      <c r="BW98" s="88"/>
      <c r="BX98" s="88"/>
      <c r="BY98" s="88"/>
      <c r="CA98" s="88"/>
      <c r="CB98" s="88"/>
    </row>
    <row r="99" spans="1:82" x14ac:dyDescent="0.25">
      <c r="R99" s="88"/>
      <c r="BJ99" s="43"/>
      <c r="BK99" s="43"/>
      <c r="BL99" s="43"/>
      <c r="BM99" s="43"/>
      <c r="BN99" s="88"/>
      <c r="BO99" s="88"/>
      <c r="BW99" s="88"/>
      <c r="BX99" s="88"/>
      <c r="BY99" s="88"/>
      <c r="CA99" s="88"/>
      <c r="CB99" s="88"/>
    </row>
    <row r="100" spans="1:82" x14ac:dyDescent="0.25">
      <c r="C100" s="88"/>
      <c r="R100" s="88"/>
      <c r="BW100" s="88"/>
      <c r="CA100" s="88"/>
      <c r="CB100" s="88"/>
    </row>
    <row r="101" spans="1:82" x14ac:dyDescent="0.25">
      <c r="C101" s="88"/>
      <c r="R101" s="88"/>
    </row>
    <row r="102" spans="1:82" x14ac:dyDescent="0.25">
      <c r="C102" s="88"/>
      <c r="R102" s="88"/>
    </row>
    <row r="103" spans="1:82" x14ac:dyDescent="0.25">
      <c r="C103" s="88"/>
      <c r="R103" s="88"/>
    </row>
    <row r="104" spans="1:82" x14ac:dyDescent="0.25">
      <c r="C104" s="88"/>
      <c r="R104" s="88"/>
    </row>
    <row r="105" spans="1:82" x14ac:dyDescent="0.25">
      <c r="C105" s="88"/>
    </row>
    <row r="106" spans="1:82" x14ac:dyDescent="0.25">
      <c r="C106" s="88"/>
    </row>
    <row r="107" spans="1:82" x14ac:dyDescent="0.25">
      <c r="C107" s="88"/>
    </row>
  </sheetData>
  <sheetProtection selectLockedCells="1" autoFilter="0" selectUnlockedCells="1"/>
  <mergeCells count="10">
    <mergeCell ref="C65:L67"/>
    <mergeCell ref="R65:Y67"/>
    <mergeCell ref="C69:L71"/>
    <mergeCell ref="R69:Y71"/>
    <mergeCell ref="V37:X37"/>
    <mergeCell ref="D37:F37"/>
    <mergeCell ref="G37:I37"/>
    <mergeCell ref="S37:U37"/>
    <mergeCell ref="J37:L37"/>
    <mergeCell ref="M37:O37"/>
  </mergeCells>
  <conditionalFormatting sqref="D57:F64 D39:O55 S39:X55">
    <cfRule type="expression" dxfId="5" priority="20">
      <formula>IF($BF$4=1, VALUE(FIXED($D$39:$F$71,1)),0)</formula>
    </cfRule>
  </conditionalFormatting>
  <conditionalFormatting sqref="D68:F68">
    <cfRule type="expression" dxfId="4" priority="6">
      <formula>IF($BF$4=1, VALUE(FIXED($D$39:$F$71,1)),0)</formula>
    </cfRule>
  </conditionalFormatting>
  <conditionalFormatting sqref="D72:F74">
    <cfRule type="expression" dxfId="3" priority="4">
      <formula>IF($BF$4=1, VALUE(FIXED($D$39:$F$71,1)),0)</formula>
    </cfRule>
  </conditionalFormatting>
  <conditionalFormatting sqref="D75:F77">
    <cfRule type="expression" dxfId="2" priority="3">
      <formula>IF($BF$4=1, VALUE(FIXED($D$39:$F$71,1)),0)</formula>
    </cfRule>
  </conditionalFormatting>
  <conditionalFormatting sqref="D78:F80">
    <cfRule type="expression" dxfId="1" priority="2">
      <formula>IF($BF$4=1, VALUE(FIXED($D$39:$F$71,1)),0)</formula>
    </cfRule>
  </conditionalFormatting>
  <conditionalFormatting sqref="D81:F83">
    <cfRule type="expression" dxfId="0" priority="1">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13"/>
  <sheetViews>
    <sheetView zoomScaleNormal="100" workbookViewId="0">
      <pane ySplit="1" topLeftCell="A2" activePane="bottomLeft" state="frozen"/>
      <selection activeCell="C30" sqref="C30"/>
      <selection pane="bottomLeft" activeCell="C30" sqref="C30"/>
    </sheetView>
  </sheetViews>
  <sheetFormatPr defaultRowHeight="13.2" x14ac:dyDescent="0.25"/>
  <cols>
    <col min="1" max="1" width="51.5546875" bestFit="1" customWidth="1"/>
    <col min="3" max="3" width="38" bestFit="1" customWidth="1"/>
    <col min="4" max="4" width="4" bestFit="1" customWidth="1"/>
    <col min="5" max="5" width="8.5546875" bestFit="1" customWidth="1"/>
    <col min="6" max="11" width="12" bestFit="1" customWidth="1"/>
  </cols>
  <sheetData>
    <row r="1" spans="1:12" ht="16.5" customHeight="1" x14ac:dyDescent="0.25">
      <c r="A1" s="1" t="s">
        <v>8</v>
      </c>
      <c r="B1" s="1" t="s">
        <v>0</v>
      </c>
      <c r="C1" s="1" t="s">
        <v>1</v>
      </c>
      <c r="D1" s="1" t="s">
        <v>2</v>
      </c>
      <c r="E1" s="1" t="s">
        <v>3</v>
      </c>
      <c r="F1" s="1" t="s">
        <v>24</v>
      </c>
      <c r="G1" s="1" t="s">
        <v>4</v>
      </c>
      <c r="H1" s="1" t="s">
        <v>25</v>
      </c>
      <c r="I1" s="1" t="s">
        <v>27</v>
      </c>
      <c r="J1" s="1" t="s">
        <v>26</v>
      </c>
      <c r="K1" s="1" t="s">
        <v>28</v>
      </c>
      <c r="L1" s="1"/>
    </row>
    <row r="2" spans="1:12" x14ac:dyDescent="0.25">
      <c r="A2" t="str">
        <f t="shared" ref="A2:A17" si="0">B2&amp;C2&amp;D2&amp;E2</f>
        <v>1996Infant mortalityTMaori</v>
      </c>
      <c r="B2" s="4">
        <v>1996</v>
      </c>
      <c r="C2" s="4" t="s">
        <v>85</v>
      </c>
      <c r="D2" s="4" t="s">
        <v>45</v>
      </c>
      <c r="E2" s="4" t="s">
        <v>7</v>
      </c>
      <c r="F2" s="5">
        <v>11.117301579815736</v>
      </c>
      <c r="G2" s="5">
        <v>10.16107985539179</v>
      </c>
      <c r="H2" s="5">
        <v>9.2677278023818044</v>
      </c>
      <c r="I2" s="5">
        <v>1.7317151993913784</v>
      </c>
      <c r="J2" s="5">
        <v>1.9495117019148132</v>
      </c>
      <c r="K2" s="5">
        <v>2.1947003047836811</v>
      </c>
    </row>
    <row r="3" spans="1:12" x14ac:dyDescent="0.25">
      <c r="A3" t="str">
        <f t="shared" si="0"/>
        <v>1997Infant mortalityTMaori</v>
      </c>
      <c r="B3" s="4">
        <v>1997</v>
      </c>
      <c r="C3" s="4" t="s">
        <v>85</v>
      </c>
      <c r="D3" s="4" t="s">
        <v>45</v>
      </c>
      <c r="E3" s="4" t="s">
        <v>7</v>
      </c>
      <c r="F3" s="5">
        <v>10.062102246101933</v>
      </c>
      <c r="G3" s="5">
        <v>9.1525351239227586</v>
      </c>
      <c r="H3" s="5">
        <v>8.3058668539140008</v>
      </c>
      <c r="I3" s="5">
        <v>1.6562998996538387</v>
      </c>
      <c r="J3" s="5">
        <v>1.8745753467944477</v>
      </c>
      <c r="K3" s="5">
        <v>2.1216162191061807</v>
      </c>
    </row>
    <row r="4" spans="1:12" x14ac:dyDescent="0.25">
      <c r="A4" t="str">
        <f t="shared" si="0"/>
        <v>1998Infant mortalityTMaori</v>
      </c>
      <c r="B4" s="4">
        <v>1998</v>
      </c>
      <c r="C4" s="4" t="s">
        <v>85</v>
      </c>
      <c r="D4" s="4" t="s">
        <v>45</v>
      </c>
      <c r="E4" s="4" t="s">
        <v>7</v>
      </c>
      <c r="F4" s="5">
        <v>9.5245492993820413</v>
      </c>
      <c r="G4" s="5">
        <v>8.635392154746226</v>
      </c>
      <c r="H4" s="5">
        <v>7.8097687146465642</v>
      </c>
      <c r="I4" s="5">
        <v>1.5207404803859983</v>
      </c>
      <c r="J4" s="5">
        <v>1.7244975786897492</v>
      </c>
      <c r="K4" s="5">
        <v>1.9555551635950184</v>
      </c>
    </row>
    <row r="5" spans="1:12" x14ac:dyDescent="0.25">
      <c r="A5" t="str">
        <f t="shared" si="0"/>
        <v>1999Infant mortalityTMaori</v>
      </c>
      <c r="B5" s="4">
        <v>1999</v>
      </c>
      <c r="C5" s="4" t="s">
        <v>85</v>
      </c>
      <c r="D5" s="4" t="s">
        <v>45</v>
      </c>
      <c r="E5" s="4" t="s">
        <v>7</v>
      </c>
      <c r="F5" s="5">
        <v>9.6540400035878484</v>
      </c>
      <c r="G5" s="5">
        <v>8.772480790570107</v>
      </c>
      <c r="H5" s="5">
        <v>7.9525139743309037</v>
      </c>
      <c r="I5" s="5">
        <v>1.5987691979640202</v>
      </c>
      <c r="J5" s="5">
        <v>1.8116426044068779</v>
      </c>
      <c r="K5" s="5">
        <v>2.0528597437839786</v>
      </c>
    </row>
    <row r="6" spans="1:12" x14ac:dyDescent="0.25">
      <c r="A6" t="str">
        <f t="shared" si="0"/>
        <v>2000Infant mortalityTMaori</v>
      </c>
      <c r="B6" s="4">
        <v>2000</v>
      </c>
      <c r="C6" s="4" t="s">
        <v>85</v>
      </c>
      <c r="D6" s="4" t="s">
        <v>45</v>
      </c>
      <c r="E6" s="4" t="s">
        <v>7</v>
      </c>
      <c r="F6" s="5">
        <v>9.5041792508393499</v>
      </c>
      <c r="G6" s="5">
        <v>8.6190261786839919</v>
      </c>
      <c r="H6" s="5">
        <v>7.7969683345143777</v>
      </c>
      <c r="I6" s="5">
        <v>1.5280936585090872</v>
      </c>
      <c r="J6" s="5">
        <v>1.7337128206465147</v>
      </c>
      <c r="K6" s="5">
        <v>1.966999946460559</v>
      </c>
    </row>
    <row r="7" spans="1:12" x14ac:dyDescent="0.25">
      <c r="A7" t="str">
        <f t="shared" si="0"/>
        <v>2001Infant mortalityTMaori</v>
      </c>
      <c r="B7" s="4">
        <v>2001</v>
      </c>
      <c r="C7" s="4" t="s">
        <v>85</v>
      </c>
      <c r="D7" s="4" t="s">
        <v>45</v>
      </c>
      <c r="E7" s="4" t="s">
        <v>7</v>
      </c>
      <c r="F7" s="5">
        <v>9.1354289405399545</v>
      </c>
      <c r="G7" s="5">
        <v>8.2658859996555876</v>
      </c>
      <c r="H7" s="5">
        <v>7.4597135532757939</v>
      </c>
      <c r="I7" s="5">
        <v>1.5639670582203637</v>
      </c>
      <c r="J7" s="5">
        <v>1.7807606346388141</v>
      </c>
      <c r="K7" s="5">
        <v>2.0276056463028271</v>
      </c>
    </row>
    <row r="8" spans="1:12" x14ac:dyDescent="0.25">
      <c r="A8" t="str">
        <f t="shared" si="0"/>
        <v>2002Infant mortalityTMaori</v>
      </c>
      <c r="B8" s="4">
        <v>2002</v>
      </c>
      <c r="C8" s="4" t="s">
        <v>85</v>
      </c>
      <c r="D8" s="4" t="s">
        <v>45</v>
      </c>
      <c r="E8" s="4" t="s">
        <v>7</v>
      </c>
      <c r="F8" s="5">
        <v>8.6523807455152095</v>
      </c>
      <c r="G8" s="5">
        <v>7.812002462479037</v>
      </c>
      <c r="H8" s="5">
        <v>7.0341413952809582</v>
      </c>
      <c r="I8" s="5">
        <v>1.3698011374301897</v>
      </c>
      <c r="J8" s="5">
        <v>1.5586786766884799</v>
      </c>
      <c r="K8" s="5">
        <v>1.7735999414638874</v>
      </c>
    </row>
    <row r="9" spans="1:12" x14ac:dyDescent="0.25">
      <c r="A9" t="str">
        <f t="shared" si="0"/>
        <v>2003Infant mortalityTMaori</v>
      </c>
      <c r="B9" s="4">
        <v>2003</v>
      </c>
      <c r="C9" s="4" t="s">
        <v>85</v>
      </c>
      <c r="D9" s="4" t="s">
        <v>45</v>
      </c>
      <c r="E9" s="4" t="s">
        <v>7</v>
      </c>
      <c r="F9" s="5">
        <v>8.304651743129444</v>
      </c>
      <c r="G9" s="5">
        <v>7.4990854773808078</v>
      </c>
      <c r="H9" s="5">
        <v>6.7533682201320966</v>
      </c>
      <c r="I9" s="5">
        <v>1.3681138246919813</v>
      </c>
      <c r="J9" s="5">
        <v>1.5574639755185897</v>
      </c>
      <c r="K9" s="5">
        <v>1.7730206297595843</v>
      </c>
    </row>
    <row r="10" spans="1:12" x14ac:dyDescent="0.25">
      <c r="A10" t="str">
        <f t="shared" si="0"/>
        <v>2004Infant mortalityTMaori</v>
      </c>
      <c r="B10" s="4">
        <v>2004</v>
      </c>
      <c r="C10" s="4" t="s">
        <v>85</v>
      </c>
      <c r="D10" s="4" t="s">
        <v>45</v>
      </c>
      <c r="E10" s="4" t="s">
        <v>7</v>
      </c>
      <c r="F10" s="5">
        <v>8.3696547833660144</v>
      </c>
      <c r="G10" s="5">
        <v>7.5788491809013001</v>
      </c>
      <c r="H10" s="5">
        <v>6.8452456121259226</v>
      </c>
      <c r="I10" s="5">
        <v>1.3771530090706501</v>
      </c>
      <c r="J10" s="5">
        <v>1.5636329931805599</v>
      </c>
      <c r="K10" s="5">
        <v>1.7753641906593458</v>
      </c>
    </row>
    <row r="11" spans="1:12" x14ac:dyDescent="0.25">
      <c r="A11" t="str">
        <f t="shared" si="0"/>
        <v>2005Infant mortalityTMaori</v>
      </c>
      <c r="B11" s="4">
        <v>2005</v>
      </c>
      <c r="C11" s="4" t="s">
        <v>85</v>
      </c>
      <c r="D11" s="4" t="s">
        <v>45</v>
      </c>
      <c r="E11" s="4" t="s">
        <v>7</v>
      </c>
      <c r="F11" s="5">
        <v>8.012451797093247</v>
      </c>
      <c r="G11" s="5">
        <v>7.259060007001124</v>
      </c>
      <c r="H11" s="5">
        <v>6.5598958044780611</v>
      </c>
      <c r="I11" s="5">
        <v>1.4420087597406521</v>
      </c>
      <c r="J11" s="5">
        <v>1.6392219941027146</v>
      </c>
      <c r="K11" s="5">
        <v>1.8634066733640027</v>
      </c>
    </row>
    <row r="12" spans="1:12" x14ac:dyDescent="0.25">
      <c r="A12" t="str">
        <f t="shared" si="0"/>
        <v>2006Infant mortalityTMaori</v>
      </c>
      <c r="B12" s="4">
        <v>2006</v>
      </c>
      <c r="C12" s="4" t="s">
        <v>85</v>
      </c>
      <c r="D12" s="4" t="s">
        <v>45</v>
      </c>
      <c r="E12" s="4" t="s">
        <v>7</v>
      </c>
      <c r="F12" s="5">
        <v>7.6296708985227069</v>
      </c>
      <c r="G12" s="5">
        <v>6.9105332745702954</v>
      </c>
      <c r="H12" s="5">
        <v>6.2432851991047009</v>
      </c>
      <c r="I12" s="5">
        <v>1.4140642470882057</v>
      </c>
      <c r="J12" s="5">
        <v>1.6076947749865336</v>
      </c>
      <c r="K12" s="5">
        <v>1.8278395022300391</v>
      </c>
    </row>
    <row r="13" spans="1:12" x14ac:dyDescent="0.25">
      <c r="A13" t="str">
        <f t="shared" si="0"/>
        <v>2007Infant mortalityTMaori</v>
      </c>
      <c r="B13" s="4">
        <v>2007</v>
      </c>
      <c r="C13" s="4" t="s">
        <v>85</v>
      </c>
      <c r="D13" s="4" t="s">
        <v>45</v>
      </c>
      <c r="E13" s="4" t="s">
        <v>7</v>
      </c>
      <c r="F13" s="5">
        <v>7.4850645405417424</v>
      </c>
      <c r="G13" s="5">
        <v>6.7761089765979738</v>
      </c>
      <c r="H13" s="5">
        <v>6.1185625154086933</v>
      </c>
      <c r="I13" s="5">
        <v>1.4260931976896569</v>
      </c>
      <c r="J13" s="5">
        <v>1.6224501351177454</v>
      </c>
      <c r="K13" s="5">
        <v>1.845843206606778</v>
      </c>
    </row>
    <row r="14" spans="1:12" x14ac:dyDescent="0.25">
      <c r="A14" t="str">
        <f t="shared" si="0"/>
        <v>2008Infant mortalityTMaori</v>
      </c>
      <c r="B14" s="4">
        <v>2008</v>
      </c>
      <c r="C14" s="4" t="s">
        <v>85</v>
      </c>
      <c r="D14" s="4" t="s">
        <v>45</v>
      </c>
      <c r="E14" s="4" t="s">
        <v>7</v>
      </c>
      <c r="F14" s="5">
        <v>7.5252145541740081</v>
      </c>
      <c r="G14" s="5">
        <v>6.8115814485611192</v>
      </c>
      <c r="H14" s="5">
        <v>6.1497612175943575</v>
      </c>
      <c r="I14" s="5">
        <v>1.3840037268465559</v>
      </c>
      <c r="J14" s="5">
        <v>1.5732563297656343</v>
      </c>
      <c r="K14" s="5">
        <v>1.7883878714598664</v>
      </c>
    </row>
    <row r="15" spans="1:12" x14ac:dyDescent="0.25">
      <c r="A15" t="str">
        <f t="shared" si="0"/>
        <v>2009Infant mortalityTMaori</v>
      </c>
      <c r="B15" s="4">
        <v>2009</v>
      </c>
      <c r="C15" s="4" t="s">
        <v>85</v>
      </c>
      <c r="D15" s="4" t="s">
        <v>45</v>
      </c>
      <c r="E15" s="4" t="s">
        <v>7</v>
      </c>
      <c r="F15" s="5">
        <v>7.9072788245159469</v>
      </c>
      <c r="G15" s="5">
        <v>7.1664530570247482</v>
      </c>
      <c r="H15" s="5">
        <v>6.4787551975000426</v>
      </c>
      <c r="I15" s="5">
        <v>1.4804437659722949</v>
      </c>
      <c r="J15" s="5">
        <v>1.6825058892294638</v>
      </c>
      <c r="K15" s="5">
        <v>1.9121469740072552</v>
      </c>
    </row>
    <row r="16" spans="1:12" x14ac:dyDescent="0.25">
      <c r="A16" t="str">
        <f t="shared" si="0"/>
        <v>2010Infant mortalityTMaori</v>
      </c>
      <c r="B16" s="4">
        <v>2010</v>
      </c>
      <c r="C16" s="4" t="s">
        <v>85</v>
      </c>
      <c r="D16" s="4" t="s">
        <v>45</v>
      </c>
      <c r="E16" s="4" t="s">
        <v>7</v>
      </c>
      <c r="F16" s="5">
        <v>7.3317847279932327</v>
      </c>
      <c r="G16" s="5">
        <v>6.6150341685649208</v>
      </c>
      <c r="H16" s="5">
        <v>5.9519572956621509</v>
      </c>
      <c r="I16" s="5">
        <v>1.3207742482649403</v>
      </c>
      <c r="J16" s="5">
        <v>1.5053189723518878</v>
      </c>
      <c r="K16" s="5">
        <v>1.7156491440526627</v>
      </c>
    </row>
    <row r="17" spans="1:11" x14ac:dyDescent="0.25">
      <c r="A17" t="str">
        <f t="shared" si="0"/>
        <v>2011Infant mortalityTMaori</v>
      </c>
      <c r="B17" s="4">
        <v>2011</v>
      </c>
      <c r="C17" s="4" t="s">
        <v>85</v>
      </c>
      <c r="D17" s="4" t="s">
        <v>45</v>
      </c>
      <c r="E17" s="4" t="s">
        <v>7</v>
      </c>
      <c r="F17" s="5">
        <v>6.8591578055552578</v>
      </c>
      <c r="G17" s="5">
        <v>6.1545990099941656</v>
      </c>
      <c r="H17" s="5">
        <v>5.5055267625713107</v>
      </c>
      <c r="I17" s="5">
        <v>1.2098040776687764</v>
      </c>
      <c r="J17" s="5">
        <v>1.3853568053838674</v>
      </c>
      <c r="K17" s="5">
        <v>1.5863837076178566</v>
      </c>
    </row>
    <row r="18" spans="1:11" x14ac:dyDescent="0.25">
      <c r="A18" t="str">
        <f t="shared" ref="A18:A64" si="1">B18&amp;C18&amp;D18&amp;E18</f>
        <v>2012Infant mortalityTMaori</v>
      </c>
      <c r="B18" s="4">
        <v>2012</v>
      </c>
      <c r="C18" s="4" t="s">
        <v>85</v>
      </c>
      <c r="D18" s="4" t="s">
        <v>45</v>
      </c>
      <c r="E18" s="4" t="s">
        <v>7</v>
      </c>
      <c r="F18" s="5">
        <v>6.5339999433951688</v>
      </c>
      <c r="G18" s="5">
        <v>5.8360477741585237</v>
      </c>
      <c r="H18" s="5">
        <v>5.1952987300390721</v>
      </c>
      <c r="I18" s="5">
        <v>1.0931702734766211</v>
      </c>
      <c r="J18" s="5">
        <v>1.2556300776411919</v>
      </c>
      <c r="K18" s="5">
        <v>1.4422335935490873</v>
      </c>
    </row>
    <row r="19" spans="1:11" x14ac:dyDescent="0.25">
      <c r="A19" t="str">
        <f t="shared" si="1"/>
        <v>1996Infant mortalityTnonMaori</v>
      </c>
      <c r="B19" s="4">
        <v>1996</v>
      </c>
      <c r="C19" s="4" t="s">
        <v>85</v>
      </c>
      <c r="D19" s="4" t="s">
        <v>45</v>
      </c>
      <c r="E19" s="4" t="s">
        <v>43</v>
      </c>
      <c r="F19" s="5">
        <v>5.6300068958693048</v>
      </c>
      <c r="G19" s="5">
        <v>5.2121153442739345</v>
      </c>
      <c r="H19" s="5">
        <v>4.8178852011098279</v>
      </c>
      <c r="I19" s="5"/>
      <c r="J19" s="5"/>
      <c r="K19" s="5"/>
    </row>
    <row r="20" spans="1:11" x14ac:dyDescent="0.25">
      <c r="A20" t="str">
        <f t="shared" si="1"/>
        <v>1997Infant mortalityTnonMaori</v>
      </c>
      <c r="B20" s="4">
        <v>1997</v>
      </c>
      <c r="C20" s="4" t="s">
        <v>85</v>
      </c>
      <c r="D20" s="4" t="s">
        <v>45</v>
      </c>
      <c r="E20" s="4" t="s">
        <v>43</v>
      </c>
      <c r="F20" s="5">
        <v>5.2874889846184159</v>
      </c>
      <c r="G20" s="5">
        <v>4.8824578534939835</v>
      </c>
      <c r="H20" s="5">
        <v>4.5011039157172874</v>
      </c>
      <c r="I20" s="5"/>
      <c r="J20" s="5"/>
      <c r="K20" s="5"/>
    </row>
    <row r="21" spans="1:11" x14ac:dyDescent="0.25">
      <c r="A21" t="str">
        <f t="shared" si="1"/>
        <v>1998Infant mortalityTnonMaori</v>
      </c>
      <c r="B21" s="4">
        <v>1998</v>
      </c>
      <c r="C21" s="4" t="s">
        <v>85</v>
      </c>
      <c r="D21" s="4" t="s">
        <v>45</v>
      </c>
      <c r="E21" s="4" t="s">
        <v>43</v>
      </c>
      <c r="F21" s="5">
        <v>5.4179739413764976</v>
      </c>
      <c r="G21" s="5">
        <v>5.0074829106500021</v>
      </c>
      <c r="H21" s="5">
        <v>4.620722530550208</v>
      </c>
      <c r="I21" s="5"/>
      <c r="J21" s="5"/>
      <c r="K21" s="5"/>
    </row>
    <row r="22" spans="1:11" x14ac:dyDescent="0.25">
      <c r="A22" t="str">
        <f t="shared" si="1"/>
        <v>1999Infant mortalityTnonMaori</v>
      </c>
      <c r="B22" s="4">
        <v>1999</v>
      </c>
      <c r="C22" s="4" t="s">
        <v>85</v>
      </c>
      <c r="D22" s="4" t="s">
        <v>45</v>
      </c>
      <c r="E22" s="4" t="s">
        <v>43</v>
      </c>
      <c r="F22" s="5">
        <v>5.2474756332514216</v>
      </c>
      <c r="G22" s="5">
        <v>4.842280022136138</v>
      </c>
      <c r="H22" s="5">
        <v>4.4609641061455134</v>
      </c>
      <c r="I22" s="5"/>
      <c r="J22" s="5"/>
      <c r="K22" s="5"/>
    </row>
    <row r="23" spans="1:11" x14ac:dyDescent="0.25">
      <c r="A23" t="str">
        <f t="shared" si="1"/>
        <v>2000Infant mortalityTnonMaori</v>
      </c>
      <c r="B23" s="4">
        <v>2000</v>
      </c>
      <c r="C23" s="4" t="s">
        <v>85</v>
      </c>
      <c r="D23" s="4" t="s">
        <v>45</v>
      </c>
      <c r="E23" s="4" t="s">
        <v>43</v>
      </c>
      <c r="F23" s="5">
        <v>5.3849059338257383</v>
      </c>
      <c r="G23" s="5">
        <v>4.9714266838436894</v>
      </c>
      <c r="H23" s="5">
        <v>4.5821770279597693</v>
      </c>
      <c r="I23" s="5"/>
      <c r="J23" s="5"/>
      <c r="K23" s="5"/>
    </row>
    <row r="24" spans="1:11" x14ac:dyDescent="0.25">
      <c r="A24" t="str">
        <f t="shared" si="1"/>
        <v>2001Infant mortalityTnonMaori</v>
      </c>
      <c r="B24" s="4">
        <v>2001</v>
      </c>
      <c r="C24" s="4" t="s">
        <v>85</v>
      </c>
      <c r="D24" s="4" t="s">
        <v>45</v>
      </c>
      <c r="E24" s="4" t="s">
        <v>43</v>
      </c>
      <c r="F24" s="5">
        <v>5.04227027775012</v>
      </c>
      <c r="G24" s="5">
        <v>4.6417726441555862</v>
      </c>
      <c r="H24" s="5">
        <v>4.2655630327054741</v>
      </c>
      <c r="I24" s="5"/>
      <c r="J24" s="5"/>
      <c r="K24" s="5"/>
    </row>
    <row r="25" spans="1:11" x14ac:dyDescent="0.25">
      <c r="A25" t="str">
        <f t="shared" si="1"/>
        <v>2002Infant mortalityTnonMaori</v>
      </c>
      <c r="B25" s="4">
        <v>2002</v>
      </c>
      <c r="C25" s="4" t="s">
        <v>85</v>
      </c>
      <c r="D25" s="4" t="s">
        <v>45</v>
      </c>
      <c r="E25" s="4" t="s">
        <v>43</v>
      </c>
      <c r="F25" s="5">
        <v>5.4241823437160797</v>
      </c>
      <c r="G25" s="5">
        <v>5.0119390091844807</v>
      </c>
      <c r="H25" s="5">
        <v>4.6236029556714815</v>
      </c>
      <c r="I25" s="5"/>
      <c r="J25" s="5"/>
      <c r="K25" s="5"/>
    </row>
    <row r="26" spans="1:11" x14ac:dyDescent="0.25">
      <c r="A26" t="str">
        <f t="shared" si="1"/>
        <v>2003Infant mortalityTnonMaori</v>
      </c>
      <c r="B26" s="4">
        <v>2003</v>
      </c>
      <c r="C26" s="4" t="s">
        <v>85</v>
      </c>
      <c r="D26" s="4" t="s">
        <v>45</v>
      </c>
      <c r="E26" s="4" t="s">
        <v>43</v>
      </c>
      <c r="F26" s="5">
        <v>5.2157434612383939</v>
      </c>
      <c r="G26" s="5">
        <v>4.8149335042461141</v>
      </c>
      <c r="H26" s="5">
        <v>4.4376297387329906</v>
      </c>
      <c r="I26" s="5"/>
      <c r="J26" s="5"/>
      <c r="K26" s="5"/>
    </row>
    <row r="27" spans="1:11" x14ac:dyDescent="0.25">
      <c r="A27" t="str">
        <f t="shared" si="1"/>
        <v>2004Infant mortalityTnonMaori</v>
      </c>
      <c r="B27" s="4">
        <v>2004</v>
      </c>
      <c r="C27" s="4" t="s">
        <v>85</v>
      </c>
      <c r="D27" s="4" t="s">
        <v>45</v>
      </c>
      <c r="E27" s="4" t="s">
        <v>43</v>
      </c>
      <c r="F27" s="5">
        <v>5.2466362572311942</v>
      </c>
      <c r="G27" s="5">
        <v>4.8469488773611058</v>
      </c>
      <c r="H27" s="5">
        <v>4.4704958562311843</v>
      </c>
      <c r="I27" s="5"/>
      <c r="J27" s="5"/>
      <c r="K27" s="5"/>
    </row>
    <row r="28" spans="1:11" x14ac:dyDescent="0.25">
      <c r="A28" t="str">
        <f t="shared" si="1"/>
        <v>2005Infant mortalityTnonMaori</v>
      </c>
      <c r="B28" s="4">
        <v>2005</v>
      </c>
      <c r="C28" s="4" t="s">
        <v>85</v>
      </c>
      <c r="D28" s="4" t="s">
        <v>45</v>
      </c>
      <c r="E28" s="4" t="s">
        <v>43</v>
      </c>
      <c r="F28" s="5">
        <v>4.8055682366137615</v>
      </c>
      <c r="G28" s="5">
        <v>4.428356887057646</v>
      </c>
      <c r="H28" s="5">
        <v>4.0737488384598493</v>
      </c>
      <c r="I28" s="5"/>
      <c r="J28" s="5"/>
      <c r="K28" s="5"/>
    </row>
    <row r="29" spans="1:11" x14ac:dyDescent="0.25">
      <c r="A29" t="str">
        <f t="shared" si="1"/>
        <v>2006Infant mortalityTnonMaori</v>
      </c>
      <c r="B29" s="4">
        <v>2006</v>
      </c>
      <c r="C29" s="4" t="s">
        <v>85</v>
      </c>
      <c r="D29" s="4" t="s">
        <v>45</v>
      </c>
      <c r="E29" s="4" t="s">
        <v>43</v>
      </c>
      <c r="F29" s="5">
        <v>4.6642226589650235</v>
      </c>
      <c r="G29" s="5">
        <v>4.2984112295993375</v>
      </c>
      <c r="H29" s="5">
        <v>3.954501478276736</v>
      </c>
      <c r="I29" s="5"/>
      <c r="J29" s="5"/>
      <c r="K29" s="5"/>
    </row>
    <row r="30" spans="1:11" x14ac:dyDescent="0.25">
      <c r="A30" t="str">
        <f t="shared" si="1"/>
        <v>2007Infant mortalityTnonMaori</v>
      </c>
      <c r="B30" s="4">
        <v>2007</v>
      </c>
      <c r="C30" s="4" t="s">
        <v>85</v>
      </c>
      <c r="D30" s="4" t="s">
        <v>45</v>
      </c>
      <c r="E30" s="4" t="s">
        <v>43</v>
      </c>
      <c r="F30" s="5">
        <v>4.5338430635231131</v>
      </c>
      <c r="G30" s="5">
        <v>4.1764667091640471</v>
      </c>
      <c r="H30" s="5">
        <v>3.8405962439064449</v>
      </c>
      <c r="I30" s="5"/>
      <c r="J30" s="5"/>
      <c r="K30" s="5"/>
    </row>
    <row r="31" spans="1:11" x14ac:dyDescent="0.25">
      <c r="A31" t="str">
        <f t="shared" si="1"/>
        <v>2008Infant mortalityTnonMaori</v>
      </c>
      <c r="B31" s="4">
        <v>2008</v>
      </c>
      <c r="C31" s="4" t="s">
        <v>85</v>
      </c>
      <c r="D31" s="4" t="s">
        <v>45</v>
      </c>
      <c r="E31" s="4" t="s">
        <v>43</v>
      </c>
      <c r="F31" s="5">
        <v>4.6931763240476956</v>
      </c>
      <c r="G31" s="5">
        <v>4.3296068922067077</v>
      </c>
      <c r="H31" s="5">
        <v>3.9875344017005903</v>
      </c>
      <c r="I31" s="5"/>
      <c r="J31" s="5"/>
      <c r="K31" s="5"/>
    </row>
    <row r="32" spans="1:11" x14ac:dyDescent="0.25">
      <c r="A32" t="str">
        <f t="shared" si="1"/>
        <v>2009Infant mortalityTnonMaori</v>
      </c>
      <c r="B32" s="4">
        <v>2009</v>
      </c>
      <c r="C32" s="4" t="s">
        <v>85</v>
      </c>
      <c r="D32" s="4" t="s">
        <v>45</v>
      </c>
      <c r="E32" s="4" t="s">
        <v>43</v>
      </c>
      <c r="F32" s="5">
        <v>4.6225402819441141</v>
      </c>
      <c r="G32" s="5">
        <v>4.259392554225629</v>
      </c>
      <c r="H32" s="5">
        <v>3.9180238334468607</v>
      </c>
      <c r="I32" s="5"/>
      <c r="J32" s="5"/>
      <c r="K32" s="5"/>
    </row>
    <row r="33" spans="1:11" x14ac:dyDescent="0.25">
      <c r="A33" t="str">
        <f t="shared" si="1"/>
        <v>2010Infant mortalityTnonMaori</v>
      </c>
      <c r="B33" s="4">
        <v>2010</v>
      </c>
      <c r="C33" s="4" t="s">
        <v>85</v>
      </c>
      <c r="D33" s="4" t="s">
        <v>45</v>
      </c>
      <c r="E33" s="4" t="s">
        <v>43</v>
      </c>
      <c r="F33" s="5">
        <v>4.7641052581370547</v>
      </c>
      <c r="G33" s="5">
        <v>4.3944401751807396</v>
      </c>
      <c r="H33" s="5">
        <v>4.0466685291345632</v>
      </c>
      <c r="I33" s="5"/>
      <c r="J33" s="5"/>
      <c r="K33" s="5"/>
    </row>
    <row r="34" spans="1:11" x14ac:dyDescent="0.25">
      <c r="A34" t="str">
        <f t="shared" si="1"/>
        <v>2011Infant mortalityTnonMaori</v>
      </c>
      <c r="B34" s="4">
        <v>2011</v>
      </c>
      <c r="C34" s="4" t="s">
        <v>85</v>
      </c>
      <c r="D34" s="4" t="s">
        <v>45</v>
      </c>
      <c r="E34" s="4" t="s">
        <v>43</v>
      </c>
      <c r="F34" s="5">
        <v>4.818995455574</v>
      </c>
      <c r="G34" s="5">
        <v>4.4426092874238217</v>
      </c>
      <c r="H34" s="5">
        <v>4.0886633938257182</v>
      </c>
      <c r="I34" s="5"/>
      <c r="J34" s="5"/>
      <c r="K34" s="5"/>
    </row>
    <row r="35" spans="1:11" x14ac:dyDescent="0.25">
      <c r="A35" t="str">
        <f t="shared" si="1"/>
        <v>2012Infant mortalityTnonMaori</v>
      </c>
      <c r="B35" s="4">
        <v>2012</v>
      </c>
      <c r="C35" s="4" t="s">
        <v>85</v>
      </c>
      <c r="D35" s="4" t="s">
        <v>45</v>
      </c>
      <c r="E35" s="4" t="s">
        <v>43</v>
      </c>
      <c r="F35" s="5">
        <v>5.0361558961810928</v>
      </c>
      <c r="G35" s="5">
        <v>4.6479037720425085</v>
      </c>
      <c r="H35" s="5">
        <v>4.2824954712352463</v>
      </c>
      <c r="I35" s="5"/>
      <c r="J35" s="5"/>
      <c r="K35" s="5"/>
    </row>
    <row r="36" spans="1:11" x14ac:dyDescent="0.25">
      <c r="A36" t="str">
        <f t="shared" si="1"/>
        <v>1996Infant mortalityFMaori</v>
      </c>
      <c r="B36" s="4">
        <v>1996</v>
      </c>
      <c r="C36" s="4" t="s">
        <v>85</v>
      </c>
      <c r="D36" s="4" t="s">
        <v>42</v>
      </c>
      <c r="E36" s="4" t="s">
        <v>7</v>
      </c>
      <c r="F36" s="5">
        <v>10.14090767957665</v>
      </c>
      <c r="G36" s="5">
        <v>8.828852690592857</v>
      </c>
      <c r="H36" s="5">
        <v>7.6475911659143305</v>
      </c>
      <c r="I36" s="5">
        <v>1.6032247550703826</v>
      </c>
      <c r="J36" s="5">
        <v>1.9230006114856999</v>
      </c>
      <c r="K36" s="5">
        <v>2.3065582913931699</v>
      </c>
    </row>
    <row r="37" spans="1:11" x14ac:dyDescent="0.25">
      <c r="A37" t="str">
        <f t="shared" si="1"/>
        <v>1997Infant mortalityFMaori</v>
      </c>
      <c r="B37" s="4">
        <v>1997</v>
      </c>
      <c r="C37" s="4" t="s">
        <v>85</v>
      </c>
      <c r="D37" s="4" t="s">
        <v>42</v>
      </c>
      <c r="E37" s="4" t="s">
        <v>7</v>
      </c>
      <c r="F37" s="5">
        <v>8.501001587960463</v>
      </c>
      <c r="G37" s="5">
        <v>7.301838655757896</v>
      </c>
      <c r="H37" s="5">
        <v>6.2332938779507909</v>
      </c>
      <c r="I37" s="5">
        <v>1.3862485051743973</v>
      </c>
      <c r="J37" s="5">
        <v>1.6837705504819429</v>
      </c>
      <c r="K37" s="5">
        <v>2.0451479342180399</v>
      </c>
    </row>
    <row r="38" spans="1:11" x14ac:dyDescent="0.25">
      <c r="A38" t="str">
        <f t="shared" si="1"/>
        <v>1998Infant mortalityFMaori</v>
      </c>
      <c r="B38" s="4">
        <v>1998</v>
      </c>
      <c r="C38" s="4" t="s">
        <v>85</v>
      </c>
      <c r="D38" s="4" t="s">
        <v>42</v>
      </c>
      <c r="E38" s="4" t="s">
        <v>7</v>
      </c>
      <c r="F38" s="5">
        <v>8.0710462908998295</v>
      </c>
      <c r="G38" s="5">
        <v>6.8959380700271389</v>
      </c>
      <c r="H38" s="5">
        <v>5.8530565538007178</v>
      </c>
      <c r="I38" s="5">
        <v>1.2729756085990291</v>
      </c>
      <c r="J38" s="5">
        <v>1.5515860657561062</v>
      </c>
      <c r="K38" s="5">
        <v>1.8911747430086214</v>
      </c>
    </row>
    <row r="39" spans="1:11" x14ac:dyDescent="0.25">
      <c r="A39" t="str">
        <f t="shared" si="1"/>
        <v>1999Infant mortalityFMaori</v>
      </c>
      <c r="B39" s="4">
        <v>1999</v>
      </c>
      <c r="C39" s="4" t="s">
        <v>85</v>
      </c>
      <c r="D39" s="4" t="s">
        <v>42</v>
      </c>
      <c r="E39" s="4" t="s">
        <v>7</v>
      </c>
      <c r="F39" s="5">
        <v>8.7269148729088482</v>
      </c>
      <c r="G39" s="5">
        <v>7.5255869957856714</v>
      </c>
      <c r="H39" s="5">
        <v>6.4518732594143904</v>
      </c>
      <c r="I39" s="5">
        <v>1.4684621600387451</v>
      </c>
      <c r="J39" s="5">
        <v>1.7802753772274553</v>
      </c>
      <c r="K39" s="5">
        <v>2.15829900491187</v>
      </c>
    </row>
    <row r="40" spans="1:11" x14ac:dyDescent="0.25">
      <c r="A40" t="str">
        <f t="shared" si="1"/>
        <v>2000Infant mortalityFMaori</v>
      </c>
      <c r="B40" s="4">
        <v>2000</v>
      </c>
      <c r="C40" s="4" t="s">
        <v>85</v>
      </c>
      <c r="D40" s="4" t="s">
        <v>42</v>
      </c>
      <c r="E40" s="4" t="s">
        <v>7</v>
      </c>
      <c r="F40" s="5">
        <v>8.9765249035874799</v>
      </c>
      <c r="G40" s="5">
        <v>7.7440929291151495</v>
      </c>
      <c r="H40" s="5">
        <v>6.6422251943122355</v>
      </c>
      <c r="I40" s="5">
        <v>1.4311997491802202</v>
      </c>
      <c r="J40" s="5">
        <v>1.7316960709188887</v>
      </c>
      <c r="K40" s="5">
        <v>2.0952849410109167</v>
      </c>
    </row>
    <row r="41" spans="1:11" x14ac:dyDescent="0.25">
      <c r="A41" t="str">
        <f t="shared" si="1"/>
        <v>2001Infant mortalityFMaori</v>
      </c>
      <c r="B41" s="4">
        <v>2001</v>
      </c>
      <c r="C41" s="4" t="s">
        <v>85</v>
      </c>
      <c r="D41" s="4" t="s">
        <v>42</v>
      </c>
      <c r="E41" s="4" t="s">
        <v>7</v>
      </c>
      <c r="F41" s="5">
        <v>8.3358226035105698</v>
      </c>
      <c r="G41" s="5">
        <v>7.1466384330333508</v>
      </c>
      <c r="H41" s="5">
        <v>6.0884928822645659</v>
      </c>
      <c r="I41" s="5">
        <v>1.3941266286994218</v>
      </c>
      <c r="J41" s="5">
        <v>1.6991204627934713</v>
      </c>
      <c r="K41" s="5">
        <v>2.0708379623856596</v>
      </c>
    </row>
    <row r="42" spans="1:11" x14ac:dyDescent="0.25">
      <c r="A42" t="str">
        <f t="shared" si="1"/>
        <v>2002Infant mortalityFMaori</v>
      </c>
      <c r="B42" s="4">
        <v>2002</v>
      </c>
      <c r="C42" s="4" t="s">
        <v>85</v>
      </c>
      <c r="D42" s="4" t="s">
        <v>42</v>
      </c>
      <c r="E42" s="4" t="s">
        <v>7</v>
      </c>
      <c r="F42" s="5">
        <v>8.0614411228234886</v>
      </c>
      <c r="G42" s="5">
        <v>6.8980571927526739</v>
      </c>
      <c r="H42" s="5">
        <v>5.8643972427246123</v>
      </c>
      <c r="I42" s="5">
        <v>1.1746813248046766</v>
      </c>
      <c r="J42" s="5">
        <v>1.4258997809543166</v>
      </c>
      <c r="K42" s="5">
        <v>1.7308440530997988</v>
      </c>
    </row>
    <row r="43" spans="1:11" x14ac:dyDescent="0.25">
      <c r="A43" t="str">
        <f t="shared" si="1"/>
        <v>2003Infant mortalityFMaori</v>
      </c>
      <c r="B43" s="4">
        <v>2003</v>
      </c>
      <c r="C43" s="4" t="s">
        <v>85</v>
      </c>
      <c r="D43" s="4" t="s">
        <v>42</v>
      </c>
      <c r="E43" s="4" t="s">
        <v>7</v>
      </c>
      <c r="F43" s="5">
        <v>7.6069733237642989</v>
      </c>
      <c r="G43" s="5">
        <v>6.5027094622759485</v>
      </c>
      <c r="H43" s="5">
        <v>5.5223227729178861</v>
      </c>
      <c r="I43" s="5">
        <v>1.2247611849896978</v>
      </c>
      <c r="J43" s="5">
        <v>1.492629476118194</v>
      </c>
      <c r="K43" s="5">
        <v>1.8190834101226148</v>
      </c>
    </row>
    <row r="44" spans="1:11" x14ac:dyDescent="0.25">
      <c r="A44" t="str">
        <f t="shared" si="1"/>
        <v>2004Infant mortalityFMaori</v>
      </c>
      <c r="B44" s="4">
        <v>2004</v>
      </c>
      <c r="C44" s="4" t="s">
        <v>85</v>
      </c>
      <c r="D44" s="4" t="s">
        <v>42</v>
      </c>
      <c r="E44" s="4" t="s">
        <v>7</v>
      </c>
      <c r="F44" s="5">
        <v>8.0240754156383112</v>
      </c>
      <c r="G44" s="5">
        <v>6.9165639782167991</v>
      </c>
      <c r="H44" s="5">
        <v>5.927021564854142</v>
      </c>
      <c r="I44" s="5">
        <v>1.3676578304415394</v>
      </c>
      <c r="J44" s="5">
        <v>1.6578492514479886</v>
      </c>
      <c r="K44" s="5">
        <v>2.0096138663859602</v>
      </c>
    </row>
    <row r="45" spans="1:11" x14ac:dyDescent="0.25">
      <c r="A45" t="str">
        <f t="shared" si="1"/>
        <v>2005Infant mortalityFMaori</v>
      </c>
      <c r="B45" s="4">
        <v>2005</v>
      </c>
      <c r="C45" s="4" t="s">
        <v>85</v>
      </c>
      <c r="D45" s="4" t="s">
        <v>42</v>
      </c>
      <c r="E45" s="4" t="s">
        <v>7</v>
      </c>
      <c r="F45" s="5">
        <v>7.7124407033053322</v>
      </c>
      <c r="G45" s="5">
        <v>6.6535611673975508</v>
      </c>
      <c r="H45" s="5">
        <v>5.7068596700111209</v>
      </c>
      <c r="I45" s="5">
        <v>1.478436408998709</v>
      </c>
      <c r="J45" s="5">
        <v>1.7977694802131516</v>
      </c>
      <c r="K45" s="5">
        <v>2.186076509151154</v>
      </c>
    </row>
    <row r="46" spans="1:11" x14ac:dyDescent="0.25">
      <c r="A46" t="str">
        <f t="shared" si="1"/>
        <v>2006Infant mortalityFMaori</v>
      </c>
      <c r="B46" s="4">
        <v>2006</v>
      </c>
      <c r="C46" s="4" t="s">
        <v>85</v>
      </c>
      <c r="D46" s="4" t="s">
        <v>42</v>
      </c>
      <c r="E46" s="4" t="s">
        <v>7</v>
      </c>
      <c r="F46" s="5">
        <v>7.4817801648829168</v>
      </c>
      <c r="G46" s="5">
        <v>6.457261683265842</v>
      </c>
      <c r="H46" s="5">
        <v>5.5409891412853609</v>
      </c>
      <c r="I46" s="5">
        <v>1.4647720444163261</v>
      </c>
      <c r="J46" s="5">
        <v>1.7796431165719759</v>
      </c>
      <c r="K46" s="5">
        <v>2.1621996640603793</v>
      </c>
    </row>
    <row r="47" spans="1:11" x14ac:dyDescent="0.25">
      <c r="A47" t="str">
        <f t="shared" si="1"/>
        <v>2007Infant mortalityFMaori</v>
      </c>
      <c r="B47" s="4">
        <v>2007</v>
      </c>
      <c r="C47" s="4" t="s">
        <v>85</v>
      </c>
      <c r="D47" s="4" t="s">
        <v>42</v>
      </c>
      <c r="E47" s="4" t="s">
        <v>7</v>
      </c>
      <c r="F47" s="5">
        <v>7.1625085696542365</v>
      </c>
      <c r="G47" s="5">
        <v>6.1632164739150932</v>
      </c>
      <c r="H47" s="5">
        <v>5.2715484523023211</v>
      </c>
      <c r="I47" s="5">
        <v>1.3436713093593748</v>
      </c>
      <c r="J47" s="5">
        <v>1.6324666168736937</v>
      </c>
      <c r="K47" s="5">
        <v>1.9833327069234035</v>
      </c>
    </row>
    <row r="48" spans="1:11" x14ac:dyDescent="0.25">
      <c r="A48" t="str">
        <f t="shared" si="1"/>
        <v>2008Infant mortalityFMaori</v>
      </c>
      <c r="B48" s="4">
        <v>2008</v>
      </c>
      <c r="C48" s="4" t="s">
        <v>85</v>
      </c>
      <c r="D48" s="4" t="s">
        <v>42</v>
      </c>
      <c r="E48" s="4" t="s">
        <v>7</v>
      </c>
      <c r="F48" s="5">
        <v>6.865937239789103</v>
      </c>
      <c r="G48" s="5">
        <v>5.8836427422891386</v>
      </c>
      <c r="H48" s="5">
        <v>5.0099075286300669</v>
      </c>
      <c r="I48" s="5">
        <v>1.2697770605350567</v>
      </c>
      <c r="J48" s="5">
        <v>1.5471887416778514</v>
      </c>
      <c r="K48" s="5">
        <v>1.8852073145548873</v>
      </c>
    </row>
    <row r="49" spans="1:11" x14ac:dyDescent="0.25">
      <c r="A49" t="str">
        <f t="shared" si="1"/>
        <v>2009Infant mortalityFMaori</v>
      </c>
      <c r="B49" s="4">
        <v>2009</v>
      </c>
      <c r="C49" s="4" t="s">
        <v>85</v>
      </c>
      <c r="D49" s="4" t="s">
        <v>42</v>
      </c>
      <c r="E49" s="4" t="s">
        <v>7</v>
      </c>
      <c r="F49" s="5">
        <v>7.0833871722279511</v>
      </c>
      <c r="G49" s="5">
        <v>6.0757417623378558</v>
      </c>
      <c r="H49" s="5">
        <v>5.1788072792991553</v>
      </c>
      <c r="I49" s="5">
        <v>1.2847913564941045</v>
      </c>
      <c r="J49" s="5">
        <v>1.5638482767491968</v>
      </c>
      <c r="K49" s="5">
        <v>1.9035164116957963</v>
      </c>
    </row>
    <row r="50" spans="1:11" x14ac:dyDescent="0.25">
      <c r="A50" t="str">
        <f t="shared" si="1"/>
        <v>2010Infant mortalityFMaori</v>
      </c>
      <c r="B50" s="4">
        <v>2010</v>
      </c>
      <c r="C50" s="4" t="s">
        <v>85</v>
      </c>
      <c r="D50" s="4" t="s">
        <v>42</v>
      </c>
      <c r="E50" s="4" t="s">
        <v>7</v>
      </c>
      <c r="F50" s="5">
        <v>6.8928140229903754</v>
      </c>
      <c r="G50" s="5">
        <v>5.8951637128266743</v>
      </c>
      <c r="H50" s="5">
        <v>5.0090923082082881</v>
      </c>
      <c r="I50" s="5">
        <v>1.2433440769030994</v>
      </c>
      <c r="J50" s="5">
        <v>1.5170762838146283</v>
      </c>
      <c r="K50" s="5">
        <v>1.851072839503439</v>
      </c>
    </row>
    <row r="51" spans="1:11" x14ac:dyDescent="0.25">
      <c r="A51" t="str">
        <f t="shared" si="1"/>
        <v>2011Infant mortalityFMaori</v>
      </c>
      <c r="B51" s="4">
        <v>2011</v>
      </c>
      <c r="C51" s="4" t="s">
        <v>85</v>
      </c>
      <c r="D51" s="4" t="s">
        <v>42</v>
      </c>
      <c r="E51" s="4" t="s">
        <v>7</v>
      </c>
      <c r="F51" s="5">
        <v>6.5507539778802588</v>
      </c>
      <c r="G51" s="5">
        <v>5.5641421947449761</v>
      </c>
      <c r="H51" s="5">
        <v>4.6924814991447228</v>
      </c>
      <c r="I51" s="5">
        <v>1.1393910937201339</v>
      </c>
      <c r="J51" s="5">
        <v>1.3978702430356946</v>
      </c>
      <c r="K51" s="5">
        <v>1.7149872656847698</v>
      </c>
    </row>
    <row r="52" spans="1:11" x14ac:dyDescent="0.25">
      <c r="A52" t="str">
        <f t="shared" si="1"/>
        <v>2012Infant mortalityFMaori</v>
      </c>
      <c r="B52" s="4">
        <v>2012</v>
      </c>
      <c r="C52" s="4" t="s">
        <v>85</v>
      </c>
      <c r="D52" s="4" t="s">
        <v>42</v>
      </c>
      <c r="E52" s="4" t="s">
        <v>7</v>
      </c>
      <c r="F52" s="5">
        <v>6.4637773263119946</v>
      </c>
      <c r="G52" s="5">
        <v>5.4677522349936138</v>
      </c>
      <c r="H52" s="5">
        <v>4.5905385709530098</v>
      </c>
      <c r="I52" s="5">
        <v>1.0767778255459599</v>
      </c>
      <c r="J52" s="5">
        <v>1.3246795395368638</v>
      </c>
      <c r="K52" s="5">
        <v>1.6296545497469466</v>
      </c>
    </row>
    <row r="53" spans="1:11" x14ac:dyDescent="0.25">
      <c r="A53" t="str">
        <f t="shared" si="1"/>
        <v>1996Infant mortalityFnonMaori</v>
      </c>
      <c r="B53" s="4">
        <v>1996</v>
      </c>
      <c r="C53" s="4" t="s">
        <v>85</v>
      </c>
      <c r="D53" s="4" t="s">
        <v>42</v>
      </c>
      <c r="E53" s="4" t="s">
        <v>43</v>
      </c>
      <c r="F53" s="5">
        <v>5.1649301665843579</v>
      </c>
      <c r="G53" s="5">
        <v>4.591185586660699</v>
      </c>
      <c r="H53" s="5">
        <v>4.0663804157145842</v>
      </c>
      <c r="I53" s="5"/>
      <c r="J53" s="5"/>
      <c r="K53" s="5"/>
    </row>
    <row r="54" spans="1:11" x14ac:dyDescent="0.25">
      <c r="A54" t="str">
        <f t="shared" si="1"/>
        <v>1997Infant mortalityFnonMaori</v>
      </c>
      <c r="B54" s="4">
        <v>1997</v>
      </c>
      <c r="C54" s="4" t="s">
        <v>85</v>
      </c>
      <c r="D54" s="4" t="s">
        <v>42</v>
      </c>
      <c r="E54" s="4" t="s">
        <v>43</v>
      </c>
      <c r="F54" s="5">
        <v>4.8947559013836708</v>
      </c>
      <c r="G54" s="5">
        <v>4.336599576271186</v>
      </c>
      <c r="H54" s="5">
        <v>3.8273424221714274</v>
      </c>
      <c r="I54" s="5"/>
      <c r="J54" s="5"/>
      <c r="K54" s="5"/>
    </row>
    <row r="55" spans="1:11" x14ac:dyDescent="0.25">
      <c r="A55" t="str">
        <f t="shared" si="1"/>
        <v>1998Infant mortalityFnonMaori</v>
      </c>
      <c r="B55" s="4">
        <v>1998</v>
      </c>
      <c r="C55" s="4" t="s">
        <v>85</v>
      </c>
      <c r="D55" s="4" t="s">
        <v>42</v>
      </c>
      <c r="E55" s="4" t="s">
        <v>43</v>
      </c>
      <c r="F55" s="5">
        <v>5.0107764525254215</v>
      </c>
      <c r="G55" s="5">
        <v>4.4444444444444446</v>
      </c>
      <c r="H55" s="5">
        <v>3.9272798691188848</v>
      </c>
      <c r="I55" s="5"/>
      <c r="J55" s="5"/>
      <c r="K55" s="5"/>
    </row>
    <row r="56" spans="1:11" x14ac:dyDescent="0.25">
      <c r="A56" t="str">
        <f t="shared" si="1"/>
        <v>1999Infant mortalityFnonMaori</v>
      </c>
      <c r="B56" s="4">
        <v>1999</v>
      </c>
      <c r="C56" s="4" t="s">
        <v>85</v>
      </c>
      <c r="D56" s="4" t="s">
        <v>42</v>
      </c>
      <c r="E56" s="4" t="s">
        <v>43</v>
      </c>
      <c r="F56" s="5">
        <v>4.7803058940989027</v>
      </c>
      <c r="G56" s="5">
        <v>4.2272038876961737</v>
      </c>
      <c r="H56" s="5">
        <v>3.7232842372968329</v>
      </c>
      <c r="I56" s="5"/>
      <c r="J56" s="5"/>
      <c r="K56" s="5"/>
    </row>
    <row r="57" spans="1:11" x14ac:dyDescent="0.25">
      <c r="A57" t="str">
        <f t="shared" si="1"/>
        <v>2000Infant mortalityFnonMaori</v>
      </c>
      <c r="B57" s="4">
        <v>2000</v>
      </c>
      <c r="C57" s="4" t="s">
        <v>85</v>
      </c>
      <c r="D57" s="4" t="s">
        <v>42</v>
      </c>
      <c r="E57" s="4" t="s">
        <v>43</v>
      </c>
      <c r="F57" s="5">
        <v>5.0440852894935908</v>
      </c>
      <c r="G57" s="5">
        <v>4.4719700293631242</v>
      </c>
      <c r="H57" s="5">
        <v>3.949703821765187</v>
      </c>
      <c r="I57" s="5"/>
      <c r="J57" s="5"/>
      <c r="K57" s="5"/>
    </row>
    <row r="58" spans="1:11" x14ac:dyDescent="0.25">
      <c r="A58" t="str">
        <f t="shared" si="1"/>
        <v>2001Infant mortalityFnonMaori</v>
      </c>
      <c r="B58" s="4">
        <v>2001</v>
      </c>
      <c r="C58" s="4" t="s">
        <v>85</v>
      </c>
      <c r="D58" s="4" t="s">
        <v>42</v>
      </c>
      <c r="E58" s="4" t="s">
        <v>43</v>
      </c>
      <c r="F58" s="5">
        <v>4.7622595383807882</v>
      </c>
      <c r="G58" s="5">
        <v>4.2060810810810816</v>
      </c>
      <c r="H58" s="5">
        <v>3.6998320592103582</v>
      </c>
      <c r="I58" s="5"/>
      <c r="J58" s="5"/>
      <c r="K58" s="5"/>
    </row>
    <row r="59" spans="1:11" x14ac:dyDescent="0.25">
      <c r="A59" t="str">
        <f t="shared" si="1"/>
        <v>2002Infant mortalityFnonMaori</v>
      </c>
      <c r="B59" s="4">
        <v>2002</v>
      </c>
      <c r="C59" s="4" t="s">
        <v>85</v>
      </c>
      <c r="D59" s="4" t="s">
        <v>42</v>
      </c>
      <c r="E59" s="4" t="s">
        <v>43</v>
      </c>
      <c r="F59" s="5">
        <v>5.4277403989451578</v>
      </c>
      <c r="G59" s="5">
        <v>4.8376872518600074</v>
      </c>
      <c r="H59" s="5">
        <v>4.2968675946939552</v>
      </c>
      <c r="I59" s="5"/>
      <c r="J59" s="5"/>
      <c r="K59" s="5"/>
    </row>
    <row r="60" spans="1:11" x14ac:dyDescent="0.25">
      <c r="A60" t="str">
        <f t="shared" si="1"/>
        <v>2003Infant mortalityFnonMaori</v>
      </c>
      <c r="B60" s="4">
        <v>2003</v>
      </c>
      <c r="C60" s="4" t="s">
        <v>85</v>
      </c>
      <c r="D60" s="4" t="s">
        <v>42</v>
      </c>
      <c r="E60" s="4" t="s">
        <v>43</v>
      </c>
      <c r="F60" s="5">
        <v>4.9138950168476878</v>
      </c>
      <c r="G60" s="5">
        <v>4.3565463273492471</v>
      </c>
      <c r="H60" s="5">
        <v>3.8477600623094856</v>
      </c>
      <c r="I60" s="5"/>
      <c r="J60" s="5"/>
      <c r="K60" s="5"/>
    </row>
    <row r="61" spans="1:11" x14ac:dyDescent="0.25">
      <c r="A61" t="str">
        <f t="shared" si="1"/>
        <v>2004Infant mortalityFnonMaori</v>
      </c>
      <c r="B61" s="4">
        <v>2004</v>
      </c>
      <c r="C61" s="4" t="s">
        <v>85</v>
      </c>
      <c r="D61" s="4" t="s">
        <v>42</v>
      </c>
      <c r="E61" s="4" t="s">
        <v>43</v>
      </c>
      <c r="F61" s="5">
        <v>4.7144993465602294</v>
      </c>
      <c r="G61" s="5">
        <v>4.1720101946396966</v>
      </c>
      <c r="H61" s="5">
        <v>3.6774888877441181</v>
      </c>
      <c r="I61" s="5"/>
      <c r="J61" s="5"/>
      <c r="K61" s="5"/>
    </row>
    <row r="62" spans="1:11" x14ac:dyDescent="0.25">
      <c r="A62" t="str">
        <f t="shared" si="1"/>
        <v>2005Infant mortalityFnonMaori</v>
      </c>
      <c r="B62" s="4">
        <v>2005</v>
      </c>
      <c r="C62" s="4" t="s">
        <v>85</v>
      </c>
      <c r="D62" s="4" t="s">
        <v>42</v>
      </c>
      <c r="E62" s="4" t="s">
        <v>43</v>
      </c>
      <c r="F62" s="5">
        <v>4.2068347463807862</v>
      </c>
      <c r="G62" s="5">
        <v>3.7010090785436374</v>
      </c>
      <c r="H62" s="5">
        <v>3.2419638996627351</v>
      </c>
      <c r="I62" s="5"/>
      <c r="J62" s="5"/>
      <c r="K62" s="5"/>
    </row>
    <row r="63" spans="1:11" x14ac:dyDescent="0.25">
      <c r="A63" t="str">
        <f t="shared" si="1"/>
        <v>2006Infant mortalityFnonMaori</v>
      </c>
      <c r="B63" s="4">
        <v>2006</v>
      </c>
      <c r="C63" s="4" t="s">
        <v>85</v>
      </c>
      <c r="D63" s="4" t="s">
        <v>42</v>
      </c>
      <c r="E63" s="4" t="s">
        <v>43</v>
      </c>
      <c r="F63" s="5">
        <v>4.1209556449883058</v>
      </c>
      <c r="G63" s="5">
        <v>3.6284025842799839</v>
      </c>
      <c r="H63" s="5">
        <v>3.1811256287521958</v>
      </c>
      <c r="I63" s="5"/>
      <c r="J63" s="5"/>
      <c r="K63" s="5"/>
    </row>
    <row r="64" spans="1:11" x14ac:dyDescent="0.25">
      <c r="A64" t="str">
        <f t="shared" si="1"/>
        <v>2007Infant mortalityFnonMaori</v>
      </c>
      <c r="B64" s="4">
        <v>2007</v>
      </c>
      <c r="C64" s="4" t="s">
        <v>85</v>
      </c>
      <c r="D64" s="4" t="s">
        <v>42</v>
      </c>
      <c r="E64" s="4" t="s">
        <v>43</v>
      </c>
      <c r="F64" s="5">
        <v>4.272513605817676</v>
      </c>
      <c r="G64" s="5">
        <v>3.7754012303897238</v>
      </c>
      <c r="H64" s="5">
        <v>3.3227450241036034</v>
      </c>
      <c r="I64" s="5"/>
      <c r="J64" s="5"/>
      <c r="K64" s="5"/>
    </row>
    <row r="65" spans="1:11" x14ac:dyDescent="0.25">
      <c r="A65" t="str">
        <f t="shared" ref="A65:A128" si="2">B65&amp;C65&amp;D65&amp;E65</f>
        <v>2008Infant mortalityFnonMaori</v>
      </c>
      <c r="B65" s="4">
        <v>2008</v>
      </c>
      <c r="C65" s="4" t="s">
        <v>85</v>
      </c>
      <c r="D65" s="4" t="s">
        <v>42</v>
      </c>
      <c r="E65" s="4" t="s">
        <v>43</v>
      </c>
      <c r="F65" s="5">
        <v>4.3014097240419016</v>
      </c>
      <c r="G65" s="5">
        <v>3.8027957312490606</v>
      </c>
      <c r="H65" s="5">
        <v>3.3486028909590972</v>
      </c>
      <c r="I65" s="5"/>
      <c r="J65" s="5"/>
      <c r="K65" s="5"/>
    </row>
    <row r="66" spans="1:11" x14ac:dyDescent="0.25">
      <c r="A66" t="str">
        <f t="shared" si="2"/>
        <v>2009Infant mortalityFnonMaori</v>
      </c>
      <c r="B66" s="4">
        <v>2009</v>
      </c>
      <c r="C66" s="4" t="s">
        <v>85</v>
      </c>
      <c r="D66" s="4" t="s">
        <v>42</v>
      </c>
      <c r="E66" s="4" t="s">
        <v>43</v>
      </c>
      <c r="F66" s="5">
        <v>4.3924060503284119</v>
      </c>
      <c r="G66" s="5">
        <v>3.8851222670831111</v>
      </c>
      <c r="H66" s="5">
        <v>3.4228617468877447</v>
      </c>
      <c r="I66" s="5"/>
      <c r="J66" s="5"/>
      <c r="K66" s="5"/>
    </row>
    <row r="67" spans="1:11" x14ac:dyDescent="0.25">
      <c r="A67" t="str">
        <f t="shared" si="2"/>
        <v>2010Infant mortalityFnonMaori</v>
      </c>
      <c r="B67" s="4">
        <v>2010</v>
      </c>
      <c r="C67" s="4" t="s">
        <v>85</v>
      </c>
      <c r="D67" s="4" t="s">
        <v>42</v>
      </c>
      <c r="E67" s="4" t="s">
        <v>43</v>
      </c>
      <c r="F67" s="5">
        <v>4.3943125565473995</v>
      </c>
      <c r="G67" s="5">
        <v>3.885871643846095</v>
      </c>
      <c r="H67" s="5">
        <v>3.4226417802563263</v>
      </c>
      <c r="I67" s="5"/>
      <c r="J67" s="5"/>
      <c r="K67" s="5"/>
    </row>
    <row r="68" spans="1:11" x14ac:dyDescent="0.25">
      <c r="A68" t="str">
        <f t="shared" si="2"/>
        <v>2011Infant mortalityFnonMaori</v>
      </c>
      <c r="B68" s="4">
        <v>2011</v>
      </c>
      <c r="C68" s="4" t="s">
        <v>85</v>
      </c>
      <c r="D68" s="4" t="s">
        <v>42</v>
      </c>
      <c r="E68" s="4" t="s">
        <v>43</v>
      </c>
      <c r="F68" s="5">
        <v>4.5012574477954113</v>
      </c>
      <c r="G68" s="5">
        <v>3.9804425499905971</v>
      </c>
      <c r="H68" s="5">
        <v>3.5059390078113015</v>
      </c>
      <c r="I68" s="5"/>
      <c r="J68" s="5"/>
      <c r="K68" s="5"/>
    </row>
    <row r="69" spans="1:11" x14ac:dyDescent="0.25">
      <c r="A69" t="str">
        <f t="shared" si="2"/>
        <v>2012Infant mortalityFnonMaori</v>
      </c>
      <c r="B69" s="4">
        <v>2012</v>
      </c>
      <c r="C69" s="4" t="s">
        <v>85</v>
      </c>
      <c r="D69" s="4" t="s">
        <v>42</v>
      </c>
      <c r="E69" s="4" t="s">
        <v>43</v>
      </c>
      <c r="F69" s="5">
        <v>4.6632138981520646</v>
      </c>
      <c r="G69" s="5">
        <v>4.127603750039996</v>
      </c>
      <c r="H69" s="5">
        <v>3.6392650784921661</v>
      </c>
      <c r="I69" s="5"/>
      <c r="J69" s="5"/>
      <c r="K69" s="5"/>
    </row>
    <row r="70" spans="1:11" x14ac:dyDescent="0.25">
      <c r="A70" t="str">
        <f t="shared" si="2"/>
        <v>1996Infant mortalityMMaori</v>
      </c>
      <c r="B70" s="4">
        <v>1996</v>
      </c>
      <c r="C70" s="4" t="s">
        <v>85</v>
      </c>
      <c r="D70" s="4" t="s">
        <v>44</v>
      </c>
      <c r="E70" s="4" t="s">
        <v>7</v>
      </c>
      <c r="F70" s="5">
        <v>12.845435781809325</v>
      </c>
      <c r="G70" s="5">
        <v>11.413629949364987</v>
      </c>
      <c r="H70" s="5">
        <v>10.104380402261524</v>
      </c>
      <c r="I70" s="5">
        <v>1.6830786919167515</v>
      </c>
      <c r="J70" s="5">
        <v>1.9675056570437872</v>
      </c>
      <c r="K70" s="5">
        <v>2.2999985259695608</v>
      </c>
    </row>
    <row r="71" spans="1:11" x14ac:dyDescent="0.25">
      <c r="A71" t="str">
        <f t="shared" si="2"/>
        <v>1997Infant mortalityMMaori</v>
      </c>
      <c r="B71" s="4">
        <v>1997</v>
      </c>
      <c r="C71" s="4" t="s">
        <v>85</v>
      </c>
      <c r="D71" s="4" t="s">
        <v>44</v>
      </c>
      <c r="E71" s="4" t="s">
        <v>7</v>
      </c>
      <c r="F71" s="5">
        <v>12.306861398226969</v>
      </c>
      <c r="G71" s="5">
        <v>10.903491614299389</v>
      </c>
      <c r="H71" s="5">
        <v>9.6230687826338581</v>
      </c>
      <c r="I71" s="5">
        <v>1.7186288041867301</v>
      </c>
      <c r="J71" s="5">
        <v>2.018481070067546</v>
      </c>
      <c r="K71" s="5">
        <v>2.3706491013625266</v>
      </c>
    </row>
    <row r="72" spans="1:11" x14ac:dyDescent="0.25">
      <c r="A72" t="str">
        <f t="shared" si="2"/>
        <v>1998Infant mortalityMMaori</v>
      </c>
      <c r="B72" s="4">
        <v>1998</v>
      </c>
      <c r="C72" s="4" t="s">
        <v>85</v>
      </c>
      <c r="D72" s="4" t="s">
        <v>44</v>
      </c>
      <c r="E72" s="4" t="s">
        <v>7</v>
      </c>
      <c r="F72" s="5">
        <v>11.64556092437237</v>
      </c>
      <c r="G72" s="5">
        <v>10.275121623888609</v>
      </c>
      <c r="H72" s="5">
        <v>9.0286681303110736</v>
      </c>
      <c r="I72" s="5">
        <v>1.5756824756148822</v>
      </c>
      <c r="J72" s="5">
        <v>1.85477621585762</v>
      </c>
      <c r="K72" s="5">
        <v>2.1833046087338359</v>
      </c>
    </row>
    <row r="73" spans="1:11" x14ac:dyDescent="0.25">
      <c r="A73" t="str">
        <f t="shared" si="2"/>
        <v>1999Infant mortalityMMaori</v>
      </c>
      <c r="B73" s="4">
        <v>1999</v>
      </c>
      <c r="C73" s="4" t="s">
        <v>85</v>
      </c>
      <c r="D73" s="4" t="s">
        <v>44</v>
      </c>
      <c r="E73" s="4" t="s">
        <v>7</v>
      </c>
      <c r="F73" s="5">
        <v>11.286228987450981</v>
      </c>
      <c r="G73" s="5">
        <v>9.9555265412705545</v>
      </c>
      <c r="H73" s="5">
        <v>8.7454509348017968</v>
      </c>
      <c r="I73" s="5">
        <v>1.5553151658974864</v>
      </c>
      <c r="J73" s="5">
        <v>1.8331306627561195</v>
      </c>
      <c r="K73" s="5">
        <v>2.1605704749864039</v>
      </c>
    </row>
    <row r="74" spans="1:11" x14ac:dyDescent="0.25">
      <c r="A74" t="str">
        <f t="shared" si="2"/>
        <v>2000Infant mortalityMMaori</v>
      </c>
      <c r="B74" s="4">
        <v>2000</v>
      </c>
      <c r="C74" s="4" t="s">
        <v>85</v>
      </c>
      <c r="D74" s="4" t="s">
        <v>44</v>
      </c>
      <c r="E74" s="4" t="s">
        <v>7</v>
      </c>
      <c r="F74" s="5">
        <v>10.766299406241014</v>
      </c>
      <c r="G74" s="5">
        <v>9.4505310696663045</v>
      </c>
      <c r="H74" s="5">
        <v>8.2584912704826099</v>
      </c>
      <c r="I74" s="5">
        <v>1.4651027831389909</v>
      </c>
      <c r="J74" s="5">
        <v>1.7340182141298108</v>
      </c>
      <c r="K74" s="5">
        <v>2.0522923043609347</v>
      </c>
    </row>
    <row r="75" spans="1:11" x14ac:dyDescent="0.25">
      <c r="A75" t="str">
        <f t="shared" si="2"/>
        <v>2001Infant mortalityMMaori</v>
      </c>
      <c r="B75" s="4">
        <v>2001</v>
      </c>
      <c r="C75" s="4" t="s">
        <v>85</v>
      </c>
      <c r="D75" s="4" t="s">
        <v>44</v>
      </c>
      <c r="E75" s="4" t="s">
        <v>7</v>
      </c>
      <c r="F75" s="5">
        <v>10.644183868121234</v>
      </c>
      <c r="G75" s="5">
        <v>9.3324365226164439</v>
      </c>
      <c r="H75" s="5">
        <v>8.1450971466897748</v>
      </c>
      <c r="I75" s="5">
        <v>1.5527309732363221</v>
      </c>
      <c r="J75" s="5">
        <v>1.8443227677820748</v>
      </c>
      <c r="K75" s="5">
        <v>2.1906734201801927</v>
      </c>
    </row>
    <row r="76" spans="1:11" x14ac:dyDescent="0.25">
      <c r="A76" t="str">
        <f t="shared" si="2"/>
        <v>2002Infant mortalityMMaori</v>
      </c>
      <c r="B76" s="4">
        <v>2002</v>
      </c>
      <c r="C76" s="4" t="s">
        <v>85</v>
      </c>
      <c r="D76" s="4" t="s">
        <v>44</v>
      </c>
      <c r="E76" s="4" t="s">
        <v>7</v>
      </c>
      <c r="F76" s="5">
        <v>9.9332750987182923</v>
      </c>
      <c r="G76" s="5">
        <v>8.6769688455499541</v>
      </c>
      <c r="H76" s="5">
        <v>7.5430173848782074</v>
      </c>
      <c r="I76" s="5">
        <v>1.4086729787491754</v>
      </c>
      <c r="J76" s="5">
        <v>1.6756161283555715</v>
      </c>
      <c r="K76" s="5">
        <v>1.9931449328277666</v>
      </c>
    </row>
    <row r="77" spans="1:11" x14ac:dyDescent="0.25">
      <c r="A77" t="str">
        <f t="shared" si="2"/>
        <v>2003Infant mortalityMMaori</v>
      </c>
      <c r="B77" s="4">
        <v>2003</v>
      </c>
      <c r="C77" s="4" t="s">
        <v>85</v>
      </c>
      <c r="D77" s="4" t="s">
        <v>44</v>
      </c>
      <c r="E77" s="4" t="s">
        <v>7</v>
      </c>
      <c r="F77" s="5">
        <v>9.6608062896928892</v>
      </c>
      <c r="G77" s="5">
        <v>8.4470177664974617</v>
      </c>
      <c r="H77" s="5">
        <v>7.3506452881875388</v>
      </c>
      <c r="I77" s="5">
        <v>1.3549911926628557</v>
      </c>
      <c r="J77" s="5">
        <v>1.6087546455765049</v>
      </c>
      <c r="K77" s="5">
        <v>1.910043049488622</v>
      </c>
    </row>
    <row r="78" spans="1:11" x14ac:dyDescent="0.25">
      <c r="A78" t="str">
        <f t="shared" si="2"/>
        <v>2004Infant mortalityMMaori</v>
      </c>
      <c r="B78" s="4">
        <v>2004</v>
      </c>
      <c r="C78" s="4" t="s">
        <v>85</v>
      </c>
      <c r="D78" s="4" t="s">
        <v>44</v>
      </c>
      <c r="E78" s="4" t="s">
        <v>7</v>
      </c>
      <c r="F78" s="5">
        <v>9.3835924360669001</v>
      </c>
      <c r="G78" s="5">
        <v>8.2123032469013761</v>
      </c>
      <c r="H78" s="5">
        <v>7.1535646237760755</v>
      </c>
      <c r="I78" s="5">
        <v>1.2631207318095417</v>
      </c>
      <c r="J78" s="5">
        <v>1.4958883863595229</v>
      </c>
      <c r="K78" s="5">
        <v>1.7715504211854736</v>
      </c>
    </row>
    <row r="79" spans="1:11" x14ac:dyDescent="0.25">
      <c r="A79" t="str">
        <f t="shared" si="2"/>
        <v>2005Infant mortalityMMaori</v>
      </c>
      <c r="B79" s="4">
        <v>2005</v>
      </c>
      <c r="C79" s="4" t="s">
        <v>85</v>
      </c>
      <c r="D79" s="4" t="s">
        <v>44</v>
      </c>
      <c r="E79" s="4" t="s">
        <v>7</v>
      </c>
      <c r="F79" s="5">
        <v>8.9466325343201927</v>
      </c>
      <c r="G79" s="5">
        <v>7.8346810422282118</v>
      </c>
      <c r="H79" s="5">
        <v>6.829108880941229</v>
      </c>
      <c r="I79" s="5">
        <v>1.2913699979518796</v>
      </c>
      <c r="J79" s="5">
        <v>1.5306117781589479</v>
      </c>
      <c r="K79" s="5">
        <v>1.8141759675031535</v>
      </c>
    </row>
    <row r="80" spans="1:11" x14ac:dyDescent="0.25">
      <c r="A80" t="str">
        <f t="shared" si="2"/>
        <v>2006Infant mortalityMMaori</v>
      </c>
      <c r="B80" s="4">
        <v>2006</v>
      </c>
      <c r="C80" s="4" t="s">
        <v>85</v>
      </c>
      <c r="D80" s="4" t="s">
        <v>44</v>
      </c>
      <c r="E80" s="4" t="s">
        <v>7</v>
      </c>
      <c r="F80" s="5">
        <v>8.3830462423488843</v>
      </c>
      <c r="G80" s="5">
        <v>7.3343794773828206</v>
      </c>
      <c r="H80" s="5">
        <v>6.3867039315462453</v>
      </c>
      <c r="I80" s="5">
        <v>1.2526023740076735</v>
      </c>
      <c r="J80" s="5">
        <v>1.4860231693334482</v>
      </c>
      <c r="K80" s="5">
        <v>1.7629416210752753</v>
      </c>
    </row>
    <row r="81" spans="1:11" x14ac:dyDescent="0.25">
      <c r="A81" t="str">
        <f t="shared" si="2"/>
        <v>2007Infant mortalityMMaori</v>
      </c>
      <c r="B81" s="4">
        <v>2007</v>
      </c>
      <c r="C81" s="4" t="s">
        <v>85</v>
      </c>
      <c r="D81" s="4" t="s">
        <v>44</v>
      </c>
      <c r="E81" s="4" t="s">
        <v>7</v>
      </c>
      <c r="F81" s="5">
        <v>8.3883158765191688</v>
      </c>
      <c r="G81" s="5">
        <v>7.3457559726387434</v>
      </c>
      <c r="H81" s="5">
        <v>6.4029367729955755</v>
      </c>
      <c r="I81" s="5">
        <v>1.356808742972903</v>
      </c>
      <c r="J81" s="5">
        <v>1.6118292635135472</v>
      </c>
      <c r="K81" s="5">
        <v>1.9147824541771166</v>
      </c>
    </row>
    <row r="82" spans="1:11" x14ac:dyDescent="0.25">
      <c r="A82" t="str">
        <f t="shared" si="2"/>
        <v>2008Infant mortalityMMaori</v>
      </c>
      <c r="B82" s="4">
        <v>2008</v>
      </c>
      <c r="C82" s="4" t="s">
        <v>85</v>
      </c>
      <c r="D82" s="4" t="s">
        <v>44</v>
      </c>
      <c r="E82" s="4" t="s">
        <v>7</v>
      </c>
      <c r="F82" s="5">
        <v>8.7421576177667202</v>
      </c>
      <c r="G82" s="5">
        <v>7.6737631998913445</v>
      </c>
      <c r="H82" s="5">
        <v>6.7058354637303035</v>
      </c>
      <c r="I82" s="5">
        <v>1.3423751094377563</v>
      </c>
      <c r="J82" s="5">
        <v>1.5886052030260271</v>
      </c>
      <c r="K82" s="5">
        <v>1.88000095751059</v>
      </c>
    </row>
    <row r="83" spans="1:11" x14ac:dyDescent="0.25">
      <c r="A83" t="str">
        <f t="shared" si="2"/>
        <v>2009Infant mortalityMMaori</v>
      </c>
      <c r="B83" s="4">
        <v>2009</v>
      </c>
      <c r="C83" s="4" t="s">
        <v>85</v>
      </c>
      <c r="D83" s="4" t="s">
        <v>44</v>
      </c>
      <c r="E83" s="4" t="s">
        <v>7</v>
      </c>
      <c r="F83" s="5">
        <v>9.3101380403469349</v>
      </c>
      <c r="G83" s="5">
        <v>8.19069620917778</v>
      </c>
      <c r="H83" s="5">
        <v>7.1747841898588005</v>
      </c>
      <c r="I83" s="5">
        <v>1.4993603961196256</v>
      </c>
      <c r="J83" s="5">
        <v>1.7748904895160604</v>
      </c>
      <c r="K83" s="5">
        <v>2.1010533944523506</v>
      </c>
    </row>
    <row r="84" spans="1:11" x14ac:dyDescent="0.25">
      <c r="A84" t="str">
        <f t="shared" si="2"/>
        <v>2010Infant mortalityMMaori</v>
      </c>
      <c r="B84" s="4">
        <v>2010</v>
      </c>
      <c r="C84" s="4" t="s">
        <v>85</v>
      </c>
      <c r="D84" s="4" t="s">
        <v>44</v>
      </c>
      <c r="E84" s="4" t="s">
        <v>7</v>
      </c>
      <c r="F84" s="5">
        <v>8.3607921957837288</v>
      </c>
      <c r="G84" s="5">
        <v>7.2938427220904289</v>
      </c>
      <c r="H84" s="5">
        <v>6.3317641892056908</v>
      </c>
      <c r="I84" s="5">
        <v>1.2568940723990862</v>
      </c>
      <c r="J84" s="5">
        <v>1.4950853493746434</v>
      </c>
      <c r="K84" s="5">
        <v>1.7784157400377638</v>
      </c>
    </row>
    <row r="85" spans="1:11" x14ac:dyDescent="0.25">
      <c r="A85" t="str">
        <f t="shared" si="2"/>
        <v>2011Infant mortalityMMaori</v>
      </c>
      <c r="B85" s="4">
        <v>2011</v>
      </c>
      <c r="C85" s="4" t="s">
        <v>85</v>
      </c>
      <c r="D85" s="4" t="s">
        <v>44</v>
      </c>
      <c r="E85" s="4" t="s">
        <v>7</v>
      </c>
      <c r="F85" s="5">
        <v>7.7619303418166652</v>
      </c>
      <c r="G85" s="5">
        <v>6.7153498954166819</v>
      </c>
      <c r="H85" s="5">
        <v>5.7776073019289615</v>
      </c>
      <c r="I85" s="5">
        <v>1.1476228833957718</v>
      </c>
      <c r="J85" s="5">
        <v>1.3752502643619844</v>
      </c>
      <c r="K85" s="5">
        <v>1.6480268187328095</v>
      </c>
    </row>
    <row r="86" spans="1:11" x14ac:dyDescent="0.25">
      <c r="A86" t="str">
        <f t="shared" si="2"/>
        <v>2012Infant mortalityMMaori</v>
      </c>
      <c r="B86" s="4">
        <v>2012</v>
      </c>
      <c r="C86" s="4" t="s">
        <v>85</v>
      </c>
      <c r="D86" s="4" t="s">
        <v>44</v>
      </c>
      <c r="E86" s="4" t="s">
        <v>7</v>
      </c>
      <c r="F86" s="5">
        <v>7.2062428969331043</v>
      </c>
      <c r="G86" s="5">
        <v>6.1840120663650069</v>
      </c>
      <c r="H86" s="5">
        <v>5.2737693260264074</v>
      </c>
      <c r="I86" s="5">
        <v>0.99826766019240543</v>
      </c>
      <c r="J86" s="5">
        <v>1.2028541936402426</v>
      </c>
      <c r="K86" s="5">
        <v>1.4493690107912058</v>
      </c>
    </row>
    <row r="87" spans="1:11" x14ac:dyDescent="0.25">
      <c r="A87" t="str">
        <f t="shared" si="2"/>
        <v>1996Infant mortalityMnonMaori</v>
      </c>
      <c r="B87" s="4">
        <v>1996</v>
      </c>
      <c r="C87" s="4" t="s">
        <v>85</v>
      </c>
      <c r="D87" s="4" t="s">
        <v>44</v>
      </c>
      <c r="E87" s="4" t="s">
        <v>43</v>
      </c>
      <c r="F87" s="5">
        <v>6.4242276041507891</v>
      </c>
      <c r="G87" s="5">
        <v>5.8010658869027969</v>
      </c>
      <c r="H87" s="5">
        <v>5.2242015538653321</v>
      </c>
      <c r="I87" s="5"/>
      <c r="J87" s="5"/>
      <c r="K87" s="5"/>
    </row>
    <row r="88" spans="1:11" x14ac:dyDescent="0.25">
      <c r="A88" t="str">
        <f t="shared" si="2"/>
        <v>1997Infant mortalityMnonMaori</v>
      </c>
      <c r="B88" s="4">
        <v>1997</v>
      </c>
      <c r="C88" s="4" t="s">
        <v>85</v>
      </c>
      <c r="D88" s="4" t="s">
        <v>44</v>
      </c>
      <c r="E88" s="4" t="s">
        <v>43</v>
      </c>
      <c r="F88" s="5">
        <v>6.0048444041166196</v>
      </c>
      <c r="G88" s="5">
        <v>5.4018300077168995</v>
      </c>
      <c r="H88" s="5">
        <v>4.8452240713528516</v>
      </c>
      <c r="I88" s="5"/>
      <c r="J88" s="5"/>
      <c r="K88" s="5"/>
    </row>
    <row r="89" spans="1:11" x14ac:dyDescent="0.25">
      <c r="A89" t="str">
        <f t="shared" si="2"/>
        <v>1998Infant mortalityMnonMaori</v>
      </c>
      <c r="B89" s="4">
        <v>1998</v>
      </c>
      <c r="C89" s="4" t="s">
        <v>85</v>
      </c>
      <c r="D89" s="4" t="s">
        <v>44</v>
      </c>
      <c r="E89" s="4" t="s">
        <v>43</v>
      </c>
      <c r="F89" s="5">
        <v>6.1498613855673705</v>
      </c>
      <c r="G89" s="5">
        <v>5.5398174378344356</v>
      </c>
      <c r="H89" s="5">
        <v>4.9761400032710634</v>
      </c>
      <c r="I89" s="5"/>
      <c r="J89" s="5"/>
      <c r="K89" s="5"/>
    </row>
    <row r="90" spans="1:11" x14ac:dyDescent="0.25">
      <c r="A90" t="str">
        <f t="shared" si="2"/>
        <v>1999Infant mortalityMnonMaori</v>
      </c>
      <c r="B90" s="4">
        <v>1999</v>
      </c>
      <c r="C90" s="4" t="s">
        <v>85</v>
      </c>
      <c r="D90" s="4" t="s">
        <v>44</v>
      </c>
      <c r="E90" s="4" t="s">
        <v>43</v>
      </c>
      <c r="F90" s="5">
        <v>6.0390155715980454</v>
      </c>
      <c r="G90" s="5">
        <v>5.4308875758492734</v>
      </c>
      <c r="H90" s="5">
        <v>4.8696937626116643</v>
      </c>
      <c r="I90" s="5"/>
      <c r="J90" s="5"/>
      <c r="K90" s="5"/>
    </row>
    <row r="91" spans="1:11" x14ac:dyDescent="0.25">
      <c r="A91" t="str">
        <f t="shared" si="2"/>
        <v>2000Infant mortalityMnonMaori</v>
      </c>
      <c r="B91" s="4">
        <v>2000</v>
      </c>
      <c r="C91" s="4" t="s">
        <v>85</v>
      </c>
      <c r="D91" s="4" t="s">
        <v>44</v>
      </c>
      <c r="E91" s="4" t="s">
        <v>43</v>
      </c>
      <c r="F91" s="5">
        <v>6.0641573040621708</v>
      </c>
      <c r="G91" s="5">
        <v>5.4500760099621566</v>
      </c>
      <c r="H91" s="5">
        <v>4.8836587715354689</v>
      </c>
      <c r="I91" s="5"/>
      <c r="J91" s="5"/>
      <c r="K91" s="5"/>
    </row>
    <row r="92" spans="1:11" x14ac:dyDescent="0.25">
      <c r="A92" t="str">
        <f t="shared" si="2"/>
        <v>2001Infant mortalityMnonMaori</v>
      </c>
      <c r="B92" s="4">
        <v>2001</v>
      </c>
      <c r="C92" s="4" t="s">
        <v>85</v>
      </c>
      <c r="D92" s="4" t="s">
        <v>44</v>
      </c>
      <c r="E92" s="4" t="s">
        <v>43</v>
      </c>
      <c r="F92" s="5">
        <v>5.6538789811204735</v>
      </c>
      <c r="G92" s="5">
        <v>5.0600885515496525</v>
      </c>
      <c r="H92" s="5">
        <v>4.5141308997957355</v>
      </c>
      <c r="I92" s="5"/>
      <c r="J92" s="5"/>
      <c r="K92" s="5"/>
    </row>
    <row r="93" spans="1:11" x14ac:dyDescent="0.25">
      <c r="A93" t="str">
        <f t="shared" si="2"/>
        <v>2002Infant mortalityMnonMaori</v>
      </c>
      <c r="B93" s="4">
        <v>2002</v>
      </c>
      <c r="C93" s="4" t="s">
        <v>85</v>
      </c>
      <c r="D93" s="4" t="s">
        <v>44</v>
      </c>
      <c r="E93" s="4" t="s">
        <v>43</v>
      </c>
      <c r="F93" s="5">
        <v>5.7730994834373872</v>
      </c>
      <c r="G93" s="5">
        <v>5.1783751055591845</v>
      </c>
      <c r="H93" s="5">
        <v>4.630626070202311</v>
      </c>
      <c r="I93" s="5"/>
      <c r="J93" s="5"/>
      <c r="K93" s="5"/>
    </row>
    <row r="94" spans="1:11" x14ac:dyDescent="0.25">
      <c r="A94" t="str">
        <f t="shared" si="2"/>
        <v>2003Infant mortalityMnonMaori</v>
      </c>
      <c r="B94" s="4">
        <v>2003</v>
      </c>
      <c r="C94" s="4" t="s">
        <v>85</v>
      </c>
      <c r="D94" s="4" t="s">
        <v>44</v>
      </c>
      <c r="E94" s="4" t="s">
        <v>43</v>
      </c>
      <c r="F94" s="5">
        <v>5.8431951622075289</v>
      </c>
      <c r="G94" s="5">
        <v>5.2506563320415047</v>
      </c>
      <c r="H94" s="5">
        <v>4.7041754041424788</v>
      </c>
      <c r="I94" s="5"/>
      <c r="J94" s="5"/>
      <c r="K94" s="5"/>
    </row>
    <row r="95" spans="1:11" x14ac:dyDescent="0.25">
      <c r="A95" t="str">
        <f t="shared" si="2"/>
        <v>2004Infant mortalityMnonMaori</v>
      </c>
      <c r="B95" s="4">
        <v>2004</v>
      </c>
      <c r="C95" s="4" t="s">
        <v>85</v>
      </c>
      <c r="D95" s="4" t="s">
        <v>44</v>
      </c>
      <c r="E95" s="4" t="s">
        <v>43</v>
      </c>
      <c r="F95" s="5">
        <v>6.0917725338617092</v>
      </c>
      <c r="G95" s="5">
        <v>5.4899171099839164</v>
      </c>
      <c r="H95" s="5">
        <v>4.9336188840298236</v>
      </c>
      <c r="I95" s="5"/>
      <c r="J95" s="5"/>
      <c r="K95" s="5"/>
    </row>
    <row r="96" spans="1:11" x14ac:dyDescent="0.25">
      <c r="A96" t="str">
        <f t="shared" si="2"/>
        <v>2005Infant mortalityMnonMaori</v>
      </c>
      <c r="B96" s="4">
        <v>2005</v>
      </c>
      <c r="C96" s="4" t="s">
        <v>85</v>
      </c>
      <c r="D96" s="4" t="s">
        <v>44</v>
      </c>
      <c r="E96" s="4" t="s">
        <v>43</v>
      </c>
      <c r="F96" s="5">
        <v>5.6918258863848097</v>
      </c>
      <c r="G96" s="5">
        <v>5.1186598417868776</v>
      </c>
      <c r="H96" s="5">
        <v>4.5897296816317228</v>
      </c>
      <c r="I96" s="5"/>
      <c r="J96" s="5"/>
      <c r="K96" s="5"/>
    </row>
    <row r="97" spans="1:11" x14ac:dyDescent="0.25">
      <c r="A97" t="str">
        <f t="shared" si="2"/>
        <v>2006Infant mortalityMnonMaori</v>
      </c>
      <c r="B97" s="4">
        <v>2006</v>
      </c>
      <c r="C97" s="4" t="s">
        <v>85</v>
      </c>
      <c r="D97" s="4" t="s">
        <v>44</v>
      </c>
      <c r="E97" s="4" t="s">
        <v>43</v>
      </c>
      <c r="F97" s="5">
        <v>5.4899553348793475</v>
      </c>
      <c r="G97" s="5">
        <v>4.9355754531557112</v>
      </c>
      <c r="H97" s="5">
        <v>4.4241031076188664</v>
      </c>
      <c r="I97" s="5"/>
      <c r="J97" s="5"/>
      <c r="K97" s="5"/>
    </row>
    <row r="98" spans="1:11" x14ac:dyDescent="0.25">
      <c r="A98" t="str">
        <f t="shared" si="2"/>
        <v>2007Infant mortalityMnonMaori</v>
      </c>
      <c r="B98" s="4">
        <v>2007</v>
      </c>
      <c r="C98" s="4" t="s">
        <v>85</v>
      </c>
      <c r="D98" s="4" t="s">
        <v>44</v>
      </c>
      <c r="E98" s="4" t="s">
        <v>43</v>
      </c>
      <c r="F98" s="5">
        <v>5.0859796928197332</v>
      </c>
      <c r="G98" s="5">
        <v>4.5574032801874393</v>
      </c>
      <c r="H98" s="5">
        <v>4.0709538414531226</v>
      </c>
      <c r="I98" s="5"/>
      <c r="J98" s="5"/>
      <c r="K98" s="5"/>
    </row>
    <row r="99" spans="1:11" x14ac:dyDescent="0.25">
      <c r="A99" t="str">
        <f t="shared" si="2"/>
        <v>2008Infant mortalityMnonMaori</v>
      </c>
      <c r="B99" s="4">
        <v>2008</v>
      </c>
      <c r="C99" s="4" t="s">
        <v>85</v>
      </c>
      <c r="D99" s="4" t="s">
        <v>44</v>
      </c>
      <c r="E99" s="4" t="s">
        <v>43</v>
      </c>
      <c r="F99" s="5">
        <v>5.3739264526058825</v>
      </c>
      <c r="G99" s="5">
        <v>4.8305036300234381</v>
      </c>
      <c r="H99" s="5">
        <v>4.3292002480704062</v>
      </c>
      <c r="I99" s="5"/>
      <c r="J99" s="5"/>
      <c r="K99" s="5"/>
    </row>
    <row r="100" spans="1:11" x14ac:dyDescent="0.25">
      <c r="A100" t="str">
        <f t="shared" si="2"/>
        <v>2009Infant mortalityMnonMaori</v>
      </c>
      <c r="B100" s="4">
        <v>2009</v>
      </c>
      <c r="C100" s="4" t="s">
        <v>85</v>
      </c>
      <c r="D100" s="4" t="s">
        <v>44</v>
      </c>
      <c r="E100" s="4" t="s">
        <v>43</v>
      </c>
      <c r="F100" s="5">
        <v>5.1499903737900361</v>
      </c>
      <c r="G100" s="5">
        <v>4.614761450105604</v>
      </c>
      <c r="H100" s="5">
        <v>4.1221896983241155</v>
      </c>
      <c r="I100" s="5"/>
      <c r="J100" s="5"/>
      <c r="K100" s="5"/>
    </row>
    <row r="101" spans="1:11" x14ac:dyDescent="0.25">
      <c r="A101" t="str">
        <f t="shared" si="2"/>
        <v>2010Infant mortalityMnonMaori</v>
      </c>
      <c r="B101" s="4">
        <v>2010</v>
      </c>
      <c r="C101" s="4" t="s">
        <v>85</v>
      </c>
      <c r="D101" s="4" t="s">
        <v>44</v>
      </c>
      <c r="E101" s="4" t="s">
        <v>43</v>
      </c>
      <c r="F101" s="5">
        <v>5.4299572964383431</v>
      </c>
      <c r="G101" s="5">
        <v>4.8785460476495608</v>
      </c>
      <c r="H101" s="5">
        <v>4.3700574949109638</v>
      </c>
      <c r="I101" s="5"/>
      <c r="J101" s="5"/>
      <c r="K101" s="5"/>
    </row>
    <row r="102" spans="1:11" x14ac:dyDescent="0.25">
      <c r="A102" t="str">
        <f t="shared" si="2"/>
        <v>2011Infant mortalityMnonMaori</v>
      </c>
      <c r="B102" s="4">
        <v>2011</v>
      </c>
      <c r="C102" s="4" t="s">
        <v>85</v>
      </c>
      <c r="D102" s="4" t="s">
        <v>44</v>
      </c>
      <c r="E102" s="4" t="s">
        <v>43</v>
      </c>
      <c r="F102" s="5">
        <v>5.4419925241829024</v>
      </c>
      <c r="G102" s="5">
        <v>4.8830020756492001</v>
      </c>
      <c r="H102" s="5">
        <v>4.3680341425205897</v>
      </c>
      <c r="I102" s="5"/>
      <c r="J102" s="5"/>
      <c r="K102" s="5"/>
    </row>
    <row r="103" spans="1:11" x14ac:dyDescent="0.25">
      <c r="A103" t="str">
        <f t="shared" si="2"/>
        <v>2012Infant mortalityMnonMaori</v>
      </c>
      <c r="B103" s="4">
        <v>2012</v>
      </c>
      <c r="C103" s="4" t="s">
        <v>85</v>
      </c>
      <c r="D103" s="4" t="s">
        <v>44</v>
      </c>
      <c r="E103" s="4" t="s">
        <v>43</v>
      </c>
      <c r="F103" s="5">
        <v>5.7185820557816767</v>
      </c>
      <c r="G103" s="5">
        <v>5.1411152732070553</v>
      </c>
      <c r="H103" s="5">
        <v>4.6083428918667533</v>
      </c>
      <c r="I103" s="5"/>
      <c r="J103" s="5"/>
      <c r="K103" s="5"/>
    </row>
    <row r="104" spans="1:11" x14ac:dyDescent="0.25">
      <c r="A104" t="str">
        <f t="shared" si="2"/>
        <v>1996Neonatal mortality - Early neonatal deathsTMaori</v>
      </c>
      <c r="B104" s="4">
        <v>1996</v>
      </c>
      <c r="C104" s="4" t="s">
        <v>112</v>
      </c>
      <c r="D104" s="4" t="s">
        <v>45</v>
      </c>
      <c r="E104" s="4" t="s">
        <v>7</v>
      </c>
      <c r="F104" s="5">
        <v>4.0881674038262545</v>
      </c>
      <c r="G104" s="5">
        <v>3.5082465184931655</v>
      </c>
      <c r="H104" s="5">
        <v>2.9918574994378324</v>
      </c>
      <c r="I104" s="5">
        <v>1.1256741481836987</v>
      </c>
      <c r="J104" s="5">
        <v>1.3588096562346248</v>
      </c>
      <c r="K104" s="5">
        <v>1.6402292660408073</v>
      </c>
    </row>
    <row r="105" spans="1:11" x14ac:dyDescent="0.25">
      <c r="A105" t="str">
        <f t="shared" si="2"/>
        <v>1997Neonatal mortality - Early neonatal deathsTMaori</v>
      </c>
      <c r="B105" s="4">
        <v>1997</v>
      </c>
      <c r="C105" s="4" t="s">
        <v>112</v>
      </c>
      <c r="D105" s="4" t="s">
        <v>45</v>
      </c>
      <c r="E105" s="4" t="s">
        <v>7</v>
      </c>
      <c r="F105" s="5">
        <v>3.8563452512536491</v>
      </c>
      <c r="G105" s="5">
        <v>3.2932018903834228</v>
      </c>
      <c r="H105" s="5">
        <v>2.7936196417767825</v>
      </c>
      <c r="I105" s="5">
        <v>1.091881588095144</v>
      </c>
      <c r="J105" s="5">
        <v>1.3249043046853282</v>
      </c>
      <c r="K105" s="5">
        <v>1.6076573098334486</v>
      </c>
    </row>
    <row r="106" spans="1:11" x14ac:dyDescent="0.25">
      <c r="A106" t="str">
        <f t="shared" si="2"/>
        <v>1998Neonatal mortality - Early neonatal deathsTMaori</v>
      </c>
      <c r="B106" s="4">
        <v>1998</v>
      </c>
      <c r="C106" s="4" t="s">
        <v>112</v>
      </c>
      <c r="D106" s="4" t="s">
        <v>45</v>
      </c>
      <c r="E106" s="4" t="s">
        <v>7</v>
      </c>
      <c r="F106" s="5">
        <v>3.8232515102497873</v>
      </c>
      <c r="G106" s="5">
        <v>3.2598605384167008</v>
      </c>
      <c r="H106" s="5">
        <v>2.7606536055136321</v>
      </c>
      <c r="I106" s="5">
        <v>1.0042707930654875</v>
      </c>
      <c r="J106" s="5">
        <v>1.2174249560615724</v>
      </c>
      <c r="K106" s="5">
        <v>1.4758205992602971</v>
      </c>
    </row>
    <row r="107" spans="1:11" x14ac:dyDescent="0.25">
      <c r="A107" t="str">
        <f t="shared" si="2"/>
        <v>1999Neonatal mortality - Early neonatal deathsTMaori</v>
      </c>
      <c r="B107" s="4">
        <v>1999</v>
      </c>
      <c r="C107" s="4" t="s">
        <v>112</v>
      </c>
      <c r="D107" s="4" t="s">
        <v>45</v>
      </c>
      <c r="E107" s="4" t="s">
        <v>7</v>
      </c>
      <c r="F107" s="5">
        <v>3.7530176936830313</v>
      </c>
      <c r="G107" s="5">
        <v>3.2033163745995856</v>
      </c>
      <c r="H107" s="5">
        <v>2.715850663729872</v>
      </c>
      <c r="I107" s="5">
        <v>1.008390806919444</v>
      </c>
      <c r="J107" s="5">
        <v>1.2223934870972009</v>
      </c>
      <c r="K107" s="5">
        <v>1.4818122369267328</v>
      </c>
    </row>
    <row r="108" spans="1:11" x14ac:dyDescent="0.25">
      <c r="A108" t="str">
        <f t="shared" si="2"/>
        <v>2000Neonatal mortality - Early neonatal deathsTMaori</v>
      </c>
      <c r="B108" s="4">
        <v>2000</v>
      </c>
      <c r="C108" s="4" t="s">
        <v>112</v>
      </c>
      <c r="D108" s="4" t="s">
        <v>45</v>
      </c>
      <c r="E108" s="4" t="s">
        <v>7</v>
      </c>
      <c r="F108" s="5">
        <v>4.1205330205340704</v>
      </c>
      <c r="G108" s="5">
        <v>3.5376599987135782</v>
      </c>
      <c r="H108" s="5">
        <v>3.0184583737754305</v>
      </c>
      <c r="I108" s="5">
        <v>1.0643558733059013</v>
      </c>
      <c r="J108" s="5">
        <v>1.2825818100725288</v>
      </c>
      <c r="K108" s="5">
        <v>1.545550826359877</v>
      </c>
    </row>
    <row r="109" spans="1:11" x14ac:dyDescent="0.25">
      <c r="A109" t="str">
        <f t="shared" si="2"/>
        <v>2001Neonatal mortality - Early neonatal deathsTMaori</v>
      </c>
      <c r="B109" s="4">
        <v>2001</v>
      </c>
      <c r="C109" s="4" t="s">
        <v>112</v>
      </c>
      <c r="D109" s="4" t="s">
        <v>45</v>
      </c>
      <c r="E109" s="4" t="s">
        <v>7</v>
      </c>
      <c r="F109" s="5">
        <v>3.9282609358770784</v>
      </c>
      <c r="G109" s="5">
        <v>3.3580161873600827</v>
      </c>
      <c r="H109" s="5">
        <v>2.8517419347834529</v>
      </c>
      <c r="I109" s="5">
        <v>1.0937027745925538</v>
      </c>
      <c r="J109" s="5">
        <v>1.3262956810070334</v>
      </c>
      <c r="K109" s="5">
        <v>1.6083530867087978</v>
      </c>
    </row>
    <row r="110" spans="1:11" x14ac:dyDescent="0.25">
      <c r="A110" t="str">
        <f t="shared" si="2"/>
        <v>2002Neonatal mortality - Early neonatal deathsTMaori</v>
      </c>
      <c r="B110" s="4">
        <v>2002</v>
      </c>
      <c r="C110" s="4" t="s">
        <v>112</v>
      </c>
      <c r="D110" s="4" t="s">
        <v>45</v>
      </c>
      <c r="E110" s="4" t="s">
        <v>7</v>
      </c>
      <c r="F110" s="5">
        <v>3.5989027734209591</v>
      </c>
      <c r="G110" s="5">
        <v>3.0568705287961451</v>
      </c>
      <c r="H110" s="5">
        <v>2.5779909821866269</v>
      </c>
      <c r="I110" s="5">
        <v>0.90530604924157598</v>
      </c>
      <c r="J110" s="5">
        <v>1.0999982755923419</v>
      </c>
      <c r="K110" s="5">
        <v>1.3365603900689775</v>
      </c>
    </row>
    <row r="111" spans="1:11" x14ac:dyDescent="0.25">
      <c r="A111" t="str">
        <f t="shared" si="2"/>
        <v>2003Neonatal mortality - Early neonatal deathsTMaori</v>
      </c>
      <c r="B111" s="4">
        <v>2003</v>
      </c>
      <c r="C111" s="4" t="s">
        <v>112</v>
      </c>
      <c r="D111" s="4" t="s">
        <v>45</v>
      </c>
      <c r="E111" s="4" t="s">
        <v>7</v>
      </c>
      <c r="F111" s="5">
        <v>3.3354216824159173</v>
      </c>
      <c r="G111" s="5">
        <v>2.8248587570621471</v>
      </c>
      <c r="H111" s="5">
        <v>2.374783394292765</v>
      </c>
      <c r="I111" s="5">
        <v>0.87125963969577813</v>
      </c>
      <c r="J111" s="5">
        <v>1.0620447893267988</v>
      </c>
      <c r="K111" s="5">
        <v>1.2946073514091072</v>
      </c>
    </row>
    <row r="112" spans="1:11" x14ac:dyDescent="0.25">
      <c r="A112" t="str">
        <f t="shared" si="2"/>
        <v>2004Neonatal mortality - Early neonatal deathsTMaori</v>
      </c>
      <c r="B112" s="4">
        <v>2004</v>
      </c>
      <c r="C112" s="4" t="s">
        <v>112</v>
      </c>
      <c r="D112" s="4" t="s">
        <v>45</v>
      </c>
      <c r="E112" s="4" t="s">
        <v>7</v>
      </c>
      <c r="F112" s="5">
        <v>3.5044263002463012</v>
      </c>
      <c r="G112" s="5">
        <v>2.9926737791251288</v>
      </c>
      <c r="H112" s="5">
        <v>2.5386819663889253</v>
      </c>
      <c r="I112" s="5">
        <v>0.94018569185820422</v>
      </c>
      <c r="J112" s="5">
        <v>1.1381625142205856</v>
      </c>
      <c r="K112" s="5">
        <v>1.3778277206246772</v>
      </c>
    </row>
    <row r="113" spans="1:11" x14ac:dyDescent="0.25">
      <c r="A113" t="str">
        <f t="shared" si="2"/>
        <v>2005Neonatal mortality - Early neonatal deathsTMaori</v>
      </c>
      <c r="B113" s="4">
        <v>2005</v>
      </c>
      <c r="C113" s="4" t="s">
        <v>112</v>
      </c>
      <c r="D113" s="4" t="s">
        <v>45</v>
      </c>
      <c r="E113" s="4" t="s">
        <v>7</v>
      </c>
      <c r="F113" s="5">
        <v>3.421798366565052</v>
      </c>
      <c r="G113" s="5">
        <v>2.9294176170385247</v>
      </c>
      <c r="H113" s="5">
        <v>2.4917762299437887</v>
      </c>
      <c r="I113" s="5">
        <v>1.0166469002634069</v>
      </c>
      <c r="J113" s="5">
        <v>1.2309716196905087</v>
      </c>
      <c r="K113" s="5">
        <v>1.4904792687518862</v>
      </c>
    </row>
    <row r="114" spans="1:11" x14ac:dyDescent="0.25">
      <c r="A114" t="str">
        <f t="shared" si="2"/>
        <v>2006Neonatal mortality - Early neonatal deathsTMaori</v>
      </c>
      <c r="B114" s="4">
        <v>2006</v>
      </c>
      <c r="C114" s="4" t="s">
        <v>112</v>
      </c>
      <c r="D114" s="4" t="s">
        <v>45</v>
      </c>
      <c r="E114" s="4" t="s">
        <v>7</v>
      </c>
      <c r="F114" s="5">
        <v>3.0839530086374203</v>
      </c>
      <c r="G114" s="5">
        <v>2.6267078007933007</v>
      </c>
      <c r="H114" s="5">
        <v>2.2218837212297222</v>
      </c>
      <c r="I114" s="5">
        <v>0.99616120955760301</v>
      </c>
      <c r="J114" s="5">
        <v>1.2137473290679472</v>
      </c>
      <c r="K114" s="5">
        <v>1.4788596109597751</v>
      </c>
    </row>
    <row r="115" spans="1:11" x14ac:dyDescent="0.25">
      <c r="A115" t="str">
        <f t="shared" si="2"/>
        <v>2007Neonatal mortality - Early neonatal deathsTMaori</v>
      </c>
      <c r="B115" s="4">
        <v>2007</v>
      </c>
      <c r="C115" s="4" t="s">
        <v>112</v>
      </c>
      <c r="D115" s="4" t="s">
        <v>45</v>
      </c>
      <c r="E115" s="4" t="s">
        <v>7</v>
      </c>
      <c r="F115" s="5">
        <v>2.9229842111247568</v>
      </c>
      <c r="G115" s="5">
        <v>2.4799161718477123</v>
      </c>
      <c r="H115" s="5">
        <v>2.0888127151031788</v>
      </c>
      <c r="I115" s="5">
        <v>0.96122804707848797</v>
      </c>
      <c r="J115" s="5">
        <v>1.175196108394458</v>
      </c>
      <c r="K115" s="5">
        <v>1.4367931703440064</v>
      </c>
    </row>
    <row r="116" spans="1:11" x14ac:dyDescent="0.25">
      <c r="A116" t="str">
        <f t="shared" si="2"/>
        <v>2008Neonatal mortality - Early neonatal deathsTMaori</v>
      </c>
      <c r="B116" s="4">
        <v>2008</v>
      </c>
      <c r="C116" s="4" t="s">
        <v>112</v>
      </c>
      <c r="D116" s="4" t="s">
        <v>45</v>
      </c>
      <c r="E116" s="4" t="s">
        <v>7</v>
      </c>
      <c r="F116" s="5">
        <v>3.0600551880011273</v>
      </c>
      <c r="G116" s="5">
        <v>2.6049458769691101</v>
      </c>
      <c r="H116" s="5">
        <v>2.2021792962102267</v>
      </c>
      <c r="I116" s="5">
        <v>0.94896533110914583</v>
      </c>
      <c r="J116" s="5">
        <v>1.1544815652533684</v>
      </c>
      <c r="K116" s="5">
        <v>1.4045061930261091</v>
      </c>
    </row>
    <row r="117" spans="1:11" x14ac:dyDescent="0.25">
      <c r="A117" t="str">
        <f t="shared" si="2"/>
        <v>2009Neonatal mortality - Early neonatal deathsTMaori</v>
      </c>
      <c r="B117" s="4">
        <v>2009</v>
      </c>
      <c r="C117" s="4" t="s">
        <v>112</v>
      </c>
      <c r="D117" s="4" t="s">
        <v>45</v>
      </c>
      <c r="E117" s="4" t="s">
        <v>7</v>
      </c>
      <c r="F117" s="5">
        <v>3.2553075614992579</v>
      </c>
      <c r="G117" s="5">
        <v>2.7799339314403309</v>
      </c>
      <c r="H117" s="5">
        <v>2.3582149811074187</v>
      </c>
      <c r="I117" s="5">
        <v>0.95728216788904819</v>
      </c>
      <c r="J117" s="5">
        <v>1.15983491187254</v>
      </c>
      <c r="K117" s="5">
        <v>1.405246089316371</v>
      </c>
    </row>
    <row r="118" spans="1:11" x14ac:dyDescent="0.25">
      <c r="A118" t="str">
        <f t="shared" si="2"/>
        <v>2010Neonatal mortality - Early neonatal deathsTMaori</v>
      </c>
      <c r="B118" s="4">
        <v>2010</v>
      </c>
      <c r="C118" s="4" t="s">
        <v>112</v>
      </c>
      <c r="D118" s="4" t="s">
        <v>45</v>
      </c>
      <c r="E118" s="4" t="s">
        <v>7</v>
      </c>
      <c r="F118" s="5">
        <v>3.3255815952092123</v>
      </c>
      <c r="G118" s="5">
        <v>2.8428246013667429</v>
      </c>
      <c r="H118" s="5">
        <v>2.4142236596318924</v>
      </c>
      <c r="I118" s="5">
        <v>0.9141457321751103</v>
      </c>
      <c r="J118" s="5">
        <v>1.1044414776666338</v>
      </c>
      <c r="K118" s="5">
        <v>1.3343506780785352</v>
      </c>
    </row>
    <row r="119" spans="1:11" x14ac:dyDescent="0.25">
      <c r="A119" t="str">
        <f t="shared" si="2"/>
        <v>2011Neonatal mortality - Early neonatal deathsTMaori</v>
      </c>
      <c r="B119" s="4">
        <v>2011</v>
      </c>
      <c r="C119" s="4" t="s">
        <v>112</v>
      </c>
      <c r="D119" s="4" t="s">
        <v>45</v>
      </c>
      <c r="E119" s="4" t="s">
        <v>7</v>
      </c>
      <c r="F119" s="5">
        <v>3.4347422415747033</v>
      </c>
      <c r="G119" s="5">
        <v>2.9361389772449229</v>
      </c>
      <c r="H119" s="5">
        <v>2.4934694118744254</v>
      </c>
      <c r="I119" s="5">
        <v>0.92644300467740681</v>
      </c>
      <c r="J119" s="5">
        <v>1.1194907268370664</v>
      </c>
      <c r="K119" s="5">
        <v>1.3527648016626517</v>
      </c>
    </row>
    <row r="120" spans="1:11" x14ac:dyDescent="0.25">
      <c r="A120" t="str">
        <f t="shared" si="2"/>
        <v>2012Neonatal mortality - Early neonatal deathsTMaori</v>
      </c>
      <c r="B120" s="4">
        <v>2012</v>
      </c>
      <c r="C120" s="4" t="s">
        <v>112</v>
      </c>
      <c r="D120" s="4" t="s">
        <v>45</v>
      </c>
      <c r="E120" s="4" t="s">
        <v>7</v>
      </c>
      <c r="F120" s="5">
        <v>3.433706243335668</v>
      </c>
      <c r="G120" s="5">
        <v>2.9277183185977975</v>
      </c>
      <c r="H120" s="5">
        <v>2.4793748189273495</v>
      </c>
      <c r="I120" s="5">
        <v>0.85229703117651956</v>
      </c>
      <c r="J120" s="5">
        <v>1.0302761080336824</v>
      </c>
      <c r="K120" s="5">
        <v>1.2454212791516703</v>
      </c>
    </row>
    <row r="121" spans="1:11" x14ac:dyDescent="0.25">
      <c r="A121" t="str">
        <f t="shared" si="2"/>
        <v>1996Neonatal mortality - Early neonatal deathsTnonMaori</v>
      </c>
      <c r="B121" s="4">
        <v>1996</v>
      </c>
      <c r="C121" s="4" t="s">
        <v>112</v>
      </c>
      <c r="D121" s="4" t="s">
        <v>45</v>
      </c>
      <c r="E121" s="4" t="s">
        <v>43</v>
      </c>
      <c r="F121" s="5">
        <v>2.8808070720709158</v>
      </c>
      <c r="G121" s="5">
        <v>2.581852802117119</v>
      </c>
      <c r="H121" s="5">
        <v>2.306688977126873</v>
      </c>
      <c r="I121" s="5"/>
      <c r="J121" s="5"/>
      <c r="K121" s="5"/>
    </row>
    <row r="122" spans="1:11" x14ac:dyDescent="0.25">
      <c r="A122" t="str">
        <f t="shared" si="2"/>
        <v>1997Neonatal mortality - Early neonatal deathsTnonMaori</v>
      </c>
      <c r="B122" s="4">
        <v>1997</v>
      </c>
      <c r="C122" s="4" t="s">
        <v>112</v>
      </c>
      <c r="D122" s="4" t="s">
        <v>45</v>
      </c>
      <c r="E122" s="4" t="s">
        <v>43</v>
      </c>
      <c r="F122" s="5">
        <v>2.7792901375510906</v>
      </c>
      <c r="G122" s="5">
        <v>2.4856149072333009</v>
      </c>
      <c r="H122" s="5">
        <v>2.2157440729084783</v>
      </c>
      <c r="I122" s="5"/>
      <c r="J122" s="5"/>
      <c r="K122" s="5"/>
    </row>
    <row r="123" spans="1:11" x14ac:dyDescent="0.25">
      <c r="A123" t="str">
        <f t="shared" si="2"/>
        <v>1998Neonatal mortality - Early neonatal deathsTnonMaori</v>
      </c>
      <c r="B123" s="4">
        <v>1998</v>
      </c>
      <c r="C123" s="4" t="s">
        <v>112</v>
      </c>
      <c r="D123" s="4" t="s">
        <v>45</v>
      </c>
      <c r="E123" s="4" t="s">
        <v>43</v>
      </c>
      <c r="F123" s="5">
        <v>2.9822413061915087</v>
      </c>
      <c r="G123" s="5">
        <v>2.6776685677304535</v>
      </c>
      <c r="H123" s="5">
        <v>2.3969419066697637</v>
      </c>
      <c r="I123" s="5"/>
      <c r="J123" s="5"/>
      <c r="K123" s="5"/>
    </row>
    <row r="124" spans="1:11" x14ac:dyDescent="0.25">
      <c r="A124" t="str">
        <f t="shared" si="2"/>
        <v>1999Neonatal mortality - Early neonatal deathsTnonMaori</v>
      </c>
      <c r="B124" s="4">
        <v>1999</v>
      </c>
      <c r="C124" s="4" t="s">
        <v>112</v>
      </c>
      <c r="D124" s="4" t="s">
        <v>45</v>
      </c>
      <c r="E124" s="4" t="s">
        <v>43</v>
      </c>
      <c r="F124" s="5">
        <v>2.922964987491488</v>
      </c>
      <c r="G124" s="5">
        <v>2.6205280119795566</v>
      </c>
      <c r="H124" s="5">
        <v>2.342086510212166</v>
      </c>
      <c r="I124" s="5"/>
      <c r="J124" s="5"/>
      <c r="K124" s="5"/>
    </row>
    <row r="125" spans="1:11" x14ac:dyDescent="0.25">
      <c r="A125" t="str">
        <f t="shared" si="2"/>
        <v>2000Neonatal mortality - Early neonatal deathsTnonMaori</v>
      </c>
      <c r="B125" s="4">
        <v>2000</v>
      </c>
      <c r="C125" s="4" t="s">
        <v>112</v>
      </c>
      <c r="D125" s="4" t="s">
        <v>45</v>
      </c>
      <c r="E125" s="4" t="s">
        <v>43</v>
      </c>
      <c r="F125" s="5">
        <v>3.0704818718046556</v>
      </c>
      <c r="G125" s="5">
        <v>2.7582334093086249</v>
      </c>
      <c r="H125" s="5">
        <v>2.4703258979290994</v>
      </c>
      <c r="I125" s="5"/>
      <c r="J125" s="5"/>
      <c r="K125" s="5"/>
    </row>
    <row r="126" spans="1:11" x14ac:dyDescent="0.25">
      <c r="A126" t="str">
        <f t="shared" si="2"/>
        <v>2001Neonatal mortality - Early neonatal deathsTnonMaori</v>
      </c>
      <c r="B126" s="4">
        <v>2001</v>
      </c>
      <c r="C126" s="4" t="s">
        <v>112</v>
      </c>
      <c r="D126" s="4" t="s">
        <v>45</v>
      </c>
      <c r="E126" s="4" t="s">
        <v>43</v>
      </c>
      <c r="F126" s="5">
        <v>2.8320478091351022</v>
      </c>
      <c r="G126" s="5">
        <v>2.5318759877212287</v>
      </c>
      <c r="H126" s="5">
        <v>2.2561115594648076</v>
      </c>
      <c r="I126" s="5"/>
      <c r="J126" s="5"/>
      <c r="K126" s="5"/>
    </row>
    <row r="127" spans="1:11" x14ac:dyDescent="0.25">
      <c r="A127" t="str">
        <f t="shared" si="2"/>
        <v>2002Neonatal mortality - Early neonatal deathsTnonMaori</v>
      </c>
      <c r="B127" s="4">
        <v>2002</v>
      </c>
      <c r="C127" s="4" t="s">
        <v>112</v>
      </c>
      <c r="D127" s="4" t="s">
        <v>45</v>
      </c>
      <c r="E127" s="4" t="s">
        <v>43</v>
      </c>
      <c r="F127" s="5">
        <v>3.0901558079414349</v>
      </c>
      <c r="G127" s="5">
        <v>2.7789775644421266</v>
      </c>
      <c r="H127" s="5">
        <v>2.4918154763837745</v>
      </c>
      <c r="I127" s="5"/>
      <c r="J127" s="5"/>
      <c r="K127" s="5"/>
    </row>
    <row r="128" spans="1:11" x14ac:dyDescent="0.25">
      <c r="A128" t="str">
        <f t="shared" si="2"/>
        <v>2003Neonatal mortality - Early neonatal deathsTnonMaori</v>
      </c>
      <c r="B128" s="4">
        <v>2003</v>
      </c>
      <c r="C128" s="4" t="s">
        <v>112</v>
      </c>
      <c r="D128" s="4" t="s">
        <v>45</v>
      </c>
      <c r="E128" s="4" t="s">
        <v>43</v>
      </c>
      <c r="F128" s="5">
        <v>2.961893261481372</v>
      </c>
      <c r="G128" s="5">
        <v>2.6598301554238102</v>
      </c>
      <c r="H128" s="5">
        <v>2.3813822795592023</v>
      </c>
      <c r="I128" s="5"/>
      <c r="J128" s="5"/>
      <c r="K128" s="5"/>
    </row>
    <row r="129" spans="1:11" x14ac:dyDescent="0.25">
      <c r="A129" t="str">
        <f t="shared" ref="A129:A192" si="3">B129&amp;C129&amp;D129&amp;E129</f>
        <v>2004Neonatal mortality - Early neonatal deathsTnonMaori</v>
      </c>
      <c r="B129" s="4">
        <v>2004</v>
      </c>
      <c r="C129" s="4" t="s">
        <v>112</v>
      </c>
      <c r="D129" s="4" t="s">
        <v>45</v>
      </c>
      <c r="E129" s="4" t="s">
        <v>43</v>
      </c>
      <c r="F129" s="5">
        <v>2.9279968074930096</v>
      </c>
      <c r="G129" s="5">
        <v>2.6293905674573317</v>
      </c>
      <c r="H129" s="5">
        <v>2.3541293005550199</v>
      </c>
      <c r="I129" s="5"/>
      <c r="J129" s="5"/>
      <c r="K129" s="5"/>
    </row>
    <row r="130" spans="1:11" x14ac:dyDescent="0.25">
      <c r="A130" t="str">
        <f t="shared" si="3"/>
        <v>2005Neonatal mortality - Early neonatal deathsTnonMaori</v>
      </c>
      <c r="B130" s="4">
        <v>2005</v>
      </c>
      <c r="C130" s="4" t="s">
        <v>112</v>
      </c>
      <c r="D130" s="4" t="s">
        <v>45</v>
      </c>
      <c r="E130" s="4" t="s">
        <v>43</v>
      </c>
      <c r="F130" s="5">
        <v>2.6604482227525437</v>
      </c>
      <c r="G130" s="5">
        <v>2.3797604836535871</v>
      </c>
      <c r="H130" s="5">
        <v>2.1217889466760766</v>
      </c>
      <c r="I130" s="5"/>
      <c r="J130" s="5"/>
      <c r="K130" s="5"/>
    </row>
    <row r="131" spans="1:11" x14ac:dyDescent="0.25">
      <c r="A131" t="str">
        <f t="shared" si="3"/>
        <v>2006Neonatal mortality - Early neonatal deathsTnonMaori</v>
      </c>
      <c r="B131" s="4">
        <v>2006</v>
      </c>
      <c r="C131" s="4" t="s">
        <v>112</v>
      </c>
      <c r="D131" s="4" t="s">
        <v>45</v>
      </c>
      <c r="E131" s="4" t="s">
        <v>43</v>
      </c>
      <c r="F131" s="5">
        <v>2.4280898633251975</v>
      </c>
      <c r="G131" s="5">
        <v>2.1641306537913327</v>
      </c>
      <c r="H131" s="5">
        <v>1.9221959570421843</v>
      </c>
      <c r="I131" s="5"/>
      <c r="J131" s="5"/>
      <c r="K131" s="5"/>
    </row>
    <row r="132" spans="1:11" x14ac:dyDescent="0.25">
      <c r="A132" t="str">
        <f t="shared" si="3"/>
        <v>2007Neonatal mortality - Early neonatal deathsTnonMaori</v>
      </c>
      <c r="B132" s="4">
        <v>2007</v>
      </c>
      <c r="C132" s="4" t="s">
        <v>112</v>
      </c>
      <c r="D132" s="4" t="s">
        <v>45</v>
      </c>
      <c r="E132" s="4" t="s">
        <v>43</v>
      </c>
      <c r="F132" s="5">
        <v>2.368541653763736</v>
      </c>
      <c r="G132" s="5">
        <v>2.1102147583144659</v>
      </c>
      <c r="H132" s="5">
        <v>1.8735142424628375</v>
      </c>
      <c r="I132" s="5"/>
      <c r="J132" s="5"/>
      <c r="K132" s="5"/>
    </row>
    <row r="133" spans="1:11" x14ac:dyDescent="0.25">
      <c r="A133" t="str">
        <f t="shared" si="3"/>
        <v>2008Neonatal mortality - Early neonatal deathsTnonMaori</v>
      </c>
      <c r="B133" s="4">
        <v>2008</v>
      </c>
      <c r="C133" s="4" t="s">
        <v>112</v>
      </c>
      <c r="D133" s="4" t="s">
        <v>45</v>
      </c>
      <c r="E133" s="4" t="s">
        <v>43</v>
      </c>
      <c r="F133" s="5">
        <v>2.5229680064348385</v>
      </c>
      <c r="G133" s="5">
        <v>2.256377195938521</v>
      </c>
      <c r="H133" s="5">
        <v>2.0113954030439722</v>
      </c>
      <c r="I133" s="5"/>
      <c r="J133" s="5"/>
      <c r="K133" s="5"/>
    </row>
    <row r="134" spans="1:11" x14ac:dyDescent="0.25">
      <c r="A134" t="str">
        <f t="shared" si="3"/>
        <v>2009Neonatal mortality - Early neonatal deathsTnonMaori</v>
      </c>
      <c r="B134" s="4">
        <v>2009</v>
      </c>
      <c r="C134" s="4" t="s">
        <v>112</v>
      </c>
      <c r="D134" s="4" t="s">
        <v>45</v>
      </c>
      <c r="E134" s="4" t="s">
        <v>43</v>
      </c>
      <c r="F134" s="5">
        <v>2.6730044057452358</v>
      </c>
      <c r="G134" s="5">
        <v>2.396835879816861</v>
      </c>
      <c r="H134" s="5">
        <v>2.1425459735429886</v>
      </c>
      <c r="I134" s="5"/>
      <c r="J134" s="5"/>
      <c r="K134" s="5"/>
    </row>
    <row r="135" spans="1:11" x14ac:dyDescent="0.25">
      <c r="A135" t="str">
        <f t="shared" si="3"/>
        <v>2010Neonatal mortality - Early neonatal deathsTnonMaori</v>
      </c>
      <c r="B135" s="4">
        <v>2010</v>
      </c>
      <c r="C135" s="4" t="s">
        <v>112</v>
      </c>
      <c r="D135" s="4" t="s">
        <v>45</v>
      </c>
      <c r="E135" s="4" t="s">
        <v>43</v>
      </c>
      <c r="F135" s="5">
        <v>2.8604534263047694</v>
      </c>
      <c r="G135" s="5">
        <v>2.5739929718800592</v>
      </c>
      <c r="H135" s="5">
        <v>2.3095170056577876</v>
      </c>
      <c r="I135" s="5"/>
      <c r="J135" s="5"/>
      <c r="K135" s="5"/>
    </row>
    <row r="136" spans="1:11" x14ac:dyDescent="0.25">
      <c r="A136" t="str">
        <f t="shared" si="3"/>
        <v>2011Neonatal mortality - Early neonatal deathsTnonMaori</v>
      </c>
      <c r="B136" s="4">
        <v>2011</v>
      </c>
      <c r="C136" s="4" t="s">
        <v>112</v>
      </c>
      <c r="D136" s="4" t="s">
        <v>45</v>
      </c>
      <c r="E136" s="4" t="s">
        <v>43</v>
      </c>
      <c r="F136" s="5">
        <v>2.9155262322558904</v>
      </c>
      <c r="G136" s="5">
        <v>2.6227452419730994</v>
      </c>
      <c r="H136" s="5">
        <v>2.3524969059152618</v>
      </c>
      <c r="I136" s="5"/>
      <c r="J136" s="5"/>
      <c r="K136" s="5"/>
    </row>
    <row r="137" spans="1:11" x14ac:dyDescent="0.25">
      <c r="A137" t="str">
        <f t="shared" si="3"/>
        <v>2012Neonatal mortality - Early neonatal deathsTnonMaori</v>
      </c>
      <c r="B137" s="4">
        <v>2012</v>
      </c>
      <c r="C137" s="4" t="s">
        <v>112</v>
      </c>
      <c r="D137" s="4" t="s">
        <v>45</v>
      </c>
      <c r="E137" s="4" t="s">
        <v>43</v>
      </c>
      <c r="F137" s="5">
        <v>3.148696343900832</v>
      </c>
      <c r="G137" s="5">
        <v>2.8416832107127563</v>
      </c>
      <c r="H137" s="5">
        <v>2.5575997725517525</v>
      </c>
      <c r="I137" s="5"/>
      <c r="J137" s="5"/>
      <c r="K137" s="5"/>
    </row>
    <row r="138" spans="1:11" x14ac:dyDescent="0.25">
      <c r="A138" t="str">
        <f t="shared" si="3"/>
        <v>1996Neonatal mortality - Early neonatal deathsFMaori</v>
      </c>
      <c r="B138" s="4">
        <v>1996</v>
      </c>
      <c r="C138" s="4" t="s">
        <v>112</v>
      </c>
      <c r="D138" s="4" t="s">
        <v>42</v>
      </c>
      <c r="E138" s="4" t="s">
        <v>7</v>
      </c>
      <c r="F138" s="5">
        <v>3.8548499578442272</v>
      </c>
      <c r="G138" s="5">
        <v>3.0459541782545356</v>
      </c>
      <c r="H138" s="5">
        <v>2.3699341613404332</v>
      </c>
      <c r="I138" s="5">
        <v>0.92122689710779304</v>
      </c>
      <c r="J138" s="5">
        <v>1.2251436895775392</v>
      </c>
      <c r="K138" s="5">
        <v>1.6293239644044346</v>
      </c>
    </row>
    <row r="139" spans="1:11" x14ac:dyDescent="0.25">
      <c r="A139" t="str">
        <f t="shared" si="3"/>
        <v>1997Neonatal mortality - Early neonatal deathsFMaori</v>
      </c>
      <c r="B139" s="4">
        <v>1997</v>
      </c>
      <c r="C139" s="4" t="s">
        <v>112</v>
      </c>
      <c r="D139" s="4" t="s">
        <v>42</v>
      </c>
      <c r="E139" s="4" t="s">
        <v>7</v>
      </c>
      <c r="F139" s="5">
        <v>3.5949050412987158</v>
      </c>
      <c r="G139" s="5">
        <v>2.8151667106536467</v>
      </c>
      <c r="H139" s="5">
        <v>2.1680214016994568</v>
      </c>
      <c r="I139" s="5">
        <v>0.84620336426180676</v>
      </c>
      <c r="J139" s="5">
        <v>1.1338740799390048</v>
      </c>
      <c r="K139" s="5">
        <v>1.5193397751131501</v>
      </c>
    </row>
    <row r="140" spans="1:11" x14ac:dyDescent="0.25">
      <c r="A140" t="str">
        <f t="shared" si="3"/>
        <v>1998Neonatal mortality - Early neonatal deathsFMaori</v>
      </c>
      <c r="B140" s="4">
        <v>1998</v>
      </c>
      <c r="C140" s="4" t="s">
        <v>112</v>
      </c>
      <c r="D140" s="4" t="s">
        <v>42</v>
      </c>
      <c r="E140" s="4" t="s">
        <v>7</v>
      </c>
      <c r="F140" s="5">
        <v>3.4360409933106428</v>
      </c>
      <c r="G140" s="5">
        <v>2.6693953819459892</v>
      </c>
      <c r="H140" s="5">
        <v>2.0370298950041046</v>
      </c>
      <c r="I140" s="5">
        <v>0.77759670134584458</v>
      </c>
      <c r="J140" s="5">
        <v>1.0481302455582047</v>
      </c>
      <c r="K140" s="5">
        <v>1.4127850719434809</v>
      </c>
    </row>
    <row r="141" spans="1:11" x14ac:dyDescent="0.25">
      <c r="A141" t="str">
        <f t="shared" si="3"/>
        <v>1999Neonatal mortality - Early neonatal deathsFMaori</v>
      </c>
      <c r="B141" s="4">
        <v>1999</v>
      </c>
      <c r="C141" s="4" t="s">
        <v>112</v>
      </c>
      <c r="D141" s="4" t="s">
        <v>42</v>
      </c>
      <c r="E141" s="4" t="s">
        <v>7</v>
      </c>
      <c r="F141" s="5">
        <v>3.7552212993482961</v>
      </c>
      <c r="G141" s="5">
        <v>2.9672314440526359</v>
      </c>
      <c r="H141" s="5">
        <v>2.3086831752319963</v>
      </c>
      <c r="I141" s="5">
        <v>0.91116441111242552</v>
      </c>
      <c r="J141" s="5">
        <v>1.212870991692454</v>
      </c>
      <c r="K141" s="5">
        <v>1.6144792581319645</v>
      </c>
    </row>
    <row r="142" spans="1:11" x14ac:dyDescent="0.25">
      <c r="A142" t="str">
        <f t="shared" si="3"/>
        <v>2000Neonatal mortality - Early neonatal deathsFMaori</v>
      </c>
      <c r="B142" s="4">
        <v>2000</v>
      </c>
      <c r="C142" s="4" t="s">
        <v>112</v>
      </c>
      <c r="D142" s="4" t="s">
        <v>42</v>
      </c>
      <c r="E142" s="4" t="s">
        <v>7</v>
      </c>
      <c r="F142" s="5">
        <v>4.0876588859900824</v>
      </c>
      <c r="G142" s="5">
        <v>3.2560390724688695</v>
      </c>
      <c r="H142" s="5">
        <v>2.5566909949989434</v>
      </c>
      <c r="I142" s="5">
        <v>0.97369740360420343</v>
      </c>
      <c r="J142" s="5">
        <v>1.2863090890424018</v>
      </c>
      <c r="K142" s="5">
        <v>1.6992867254534298</v>
      </c>
    </row>
    <row r="143" spans="1:11" x14ac:dyDescent="0.25">
      <c r="A143" t="str">
        <f t="shared" si="3"/>
        <v>2001Neonatal mortality - Early neonatal deathsFMaori</v>
      </c>
      <c r="B143" s="4">
        <v>2001</v>
      </c>
      <c r="C143" s="4" t="s">
        <v>112</v>
      </c>
      <c r="D143" s="4" t="s">
        <v>42</v>
      </c>
      <c r="E143" s="4" t="s">
        <v>7</v>
      </c>
      <c r="F143" s="5">
        <v>3.6053719432188549</v>
      </c>
      <c r="G143" s="5">
        <v>2.8233633315687312</v>
      </c>
      <c r="H143" s="5">
        <v>2.1743337985810594</v>
      </c>
      <c r="I143" s="5">
        <v>0.8589675567181021</v>
      </c>
      <c r="J143" s="5">
        <v>1.1527110981301303</v>
      </c>
      <c r="K143" s="5">
        <v>1.5469069411994576</v>
      </c>
    </row>
    <row r="144" spans="1:11" x14ac:dyDescent="0.25">
      <c r="A144" t="str">
        <f t="shared" si="3"/>
        <v>2002Neonatal mortality - Early neonatal deathsFMaori</v>
      </c>
      <c r="B144" s="4">
        <v>2002</v>
      </c>
      <c r="C144" s="4" t="s">
        <v>112</v>
      </c>
      <c r="D144" s="4" t="s">
        <v>42</v>
      </c>
      <c r="E144" s="4" t="s">
        <v>7</v>
      </c>
      <c r="F144" s="5">
        <v>3.2734533833090844</v>
      </c>
      <c r="G144" s="5">
        <v>2.5321982099978171</v>
      </c>
      <c r="H144" s="5">
        <v>1.9228042645819583</v>
      </c>
      <c r="I144" s="5">
        <v>0.65904923558499962</v>
      </c>
      <c r="J144" s="5">
        <v>0.88769095845923474</v>
      </c>
      <c r="K144" s="5">
        <v>1.195654581149491</v>
      </c>
    </row>
    <row r="145" spans="1:11" x14ac:dyDescent="0.25">
      <c r="A145" t="str">
        <f t="shared" si="3"/>
        <v>2003Neonatal mortality - Early neonatal deathsFMaori</v>
      </c>
      <c r="B145" s="4">
        <v>2003</v>
      </c>
      <c r="C145" s="4" t="s">
        <v>112</v>
      </c>
      <c r="D145" s="4" t="s">
        <v>42</v>
      </c>
      <c r="E145" s="4" t="s">
        <v>7</v>
      </c>
      <c r="F145" s="5">
        <v>2.7003167400132675</v>
      </c>
      <c r="G145" s="5">
        <v>2.0425177157148813</v>
      </c>
      <c r="H145" s="5">
        <v>1.5110658503055081</v>
      </c>
      <c r="I145" s="5">
        <v>0.56385620858016006</v>
      </c>
      <c r="J145" s="5">
        <v>0.77651417257190491</v>
      </c>
      <c r="K145" s="5">
        <v>1.0693759349096692</v>
      </c>
    </row>
    <row r="146" spans="1:11" x14ac:dyDescent="0.25">
      <c r="A146" t="str">
        <f t="shared" si="3"/>
        <v>2004Neonatal mortality - Early neonatal deathsFMaori</v>
      </c>
      <c r="B146" s="4">
        <v>2004</v>
      </c>
      <c r="C146" s="4" t="s">
        <v>112</v>
      </c>
      <c r="D146" s="4" t="s">
        <v>42</v>
      </c>
      <c r="E146" s="4" t="s">
        <v>7</v>
      </c>
      <c r="F146" s="5">
        <v>3.3377661264263154</v>
      </c>
      <c r="G146" s="5">
        <v>2.6235242675994757</v>
      </c>
      <c r="H146" s="5">
        <v>2.0290334785006676</v>
      </c>
      <c r="I146" s="5">
        <v>0.79145371826795829</v>
      </c>
      <c r="J146" s="5">
        <v>1.0562857412313418</v>
      </c>
      <c r="K146" s="5">
        <v>1.4097344435633758</v>
      </c>
    </row>
    <row r="147" spans="1:11" x14ac:dyDescent="0.25">
      <c r="A147" t="str">
        <f t="shared" si="3"/>
        <v>2005Neonatal mortality - Early neonatal deathsFMaori</v>
      </c>
      <c r="B147" s="4">
        <v>2005</v>
      </c>
      <c r="C147" s="4" t="s">
        <v>112</v>
      </c>
      <c r="D147" s="4" t="s">
        <v>42</v>
      </c>
      <c r="E147" s="4" t="s">
        <v>7</v>
      </c>
      <c r="F147" s="5">
        <v>3.3012216881538365</v>
      </c>
      <c r="G147" s="5">
        <v>2.6084984122183577</v>
      </c>
      <c r="H147" s="5">
        <v>2.0295674639666128</v>
      </c>
      <c r="I147" s="5">
        <v>0.94745175997840647</v>
      </c>
      <c r="J147" s="5">
        <v>1.2686532354685993</v>
      </c>
      <c r="K147" s="5">
        <v>1.6987472078806707</v>
      </c>
    </row>
    <row r="148" spans="1:11" x14ac:dyDescent="0.25">
      <c r="A148" t="str">
        <f t="shared" si="3"/>
        <v>2006Neonatal mortality - Early neonatal deathsFMaori</v>
      </c>
      <c r="B148" s="4">
        <v>2006</v>
      </c>
      <c r="C148" s="4" t="s">
        <v>112</v>
      </c>
      <c r="D148" s="4" t="s">
        <v>42</v>
      </c>
      <c r="E148" s="4" t="s">
        <v>7</v>
      </c>
      <c r="F148" s="5">
        <v>3.2671861335631913</v>
      </c>
      <c r="G148" s="5">
        <v>2.5902010141913832</v>
      </c>
      <c r="H148" s="5">
        <v>2.0229684817955946</v>
      </c>
      <c r="I148" s="5">
        <v>1.0038749178509985</v>
      </c>
      <c r="J148" s="5">
        <v>1.3427519828964505</v>
      </c>
      <c r="K148" s="5">
        <v>1.7960234442673464</v>
      </c>
    </row>
    <row r="149" spans="1:11" x14ac:dyDescent="0.25">
      <c r="A149" t="str">
        <f t="shared" si="3"/>
        <v>2007Neonatal mortality - Early neonatal deathsFMaori</v>
      </c>
      <c r="B149" s="4">
        <v>2007</v>
      </c>
      <c r="C149" s="4" t="s">
        <v>112</v>
      </c>
      <c r="D149" s="4" t="s">
        <v>42</v>
      </c>
      <c r="E149" s="4" t="s">
        <v>7</v>
      </c>
      <c r="F149" s="5">
        <v>2.9222480254827428</v>
      </c>
      <c r="G149" s="5">
        <v>2.2840155168038283</v>
      </c>
      <c r="H149" s="5">
        <v>1.7551002354887884</v>
      </c>
      <c r="I149" s="5">
        <v>0.83406101503102881</v>
      </c>
      <c r="J149" s="5">
        <v>1.1248015081753253</v>
      </c>
      <c r="K149" s="5">
        <v>1.5168895440418337</v>
      </c>
    </row>
    <row r="150" spans="1:11" x14ac:dyDescent="0.25">
      <c r="A150" t="str">
        <f t="shared" si="3"/>
        <v>2008Neonatal mortality - Early neonatal deathsFMaori</v>
      </c>
      <c r="B150" s="4">
        <v>2008</v>
      </c>
      <c r="C150" s="4" t="s">
        <v>112</v>
      </c>
      <c r="D150" s="4" t="s">
        <v>42</v>
      </c>
      <c r="E150" s="4" t="s">
        <v>7</v>
      </c>
      <c r="F150" s="5">
        <v>2.8223904913990396</v>
      </c>
      <c r="G150" s="5">
        <v>2.192661891536325</v>
      </c>
      <c r="H150" s="5">
        <v>1.6732320183455367</v>
      </c>
      <c r="I150" s="5">
        <v>0.77533085092463994</v>
      </c>
      <c r="J150" s="5">
        <v>1.0494805442008037</v>
      </c>
      <c r="K150" s="5">
        <v>1.4205669893600934</v>
      </c>
    </row>
    <row r="151" spans="1:11" x14ac:dyDescent="0.25">
      <c r="A151" t="str">
        <f t="shared" si="3"/>
        <v>2009Neonatal mortality - Early neonatal deathsFMaori</v>
      </c>
      <c r="B151" s="4">
        <v>2009</v>
      </c>
      <c r="C151" s="4" t="s">
        <v>112</v>
      </c>
      <c r="D151" s="4" t="s">
        <v>42</v>
      </c>
      <c r="E151" s="4" t="s">
        <v>7</v>
      </c>
      <c r="F151" s="5">
        <v>3.2132922005378535</v>
      </c>
      <c r="G151" s="5">
        <v>2.5346652750857315</v>
      </c>
      <c r="H151" s="5">
        <v>1.9682667642993319</v>
      </c>
      <c r="I151" s="5">
        <v>0.83276487371802532</v>
      </c>
      <c r="J151" s="5">
        <v>1.1090850355350133</v>
      </c>
      <c r="K151" s="5">
        <v>1.4770911392501935</v>
      </c>
    </row>
    <row r="152" spans="1:11" x14ac:dyDescent="0.25">
      <c r="A152" t="str">
        <f t="shared" si="3"/>
        <v>2010Neonatal mortality - Early neonatal deathsFMaori</v>
      </c>
      <c r="B152" s="4">
        <v>2010</v>
      </c>
      <c r="C152" s="4" t="s">
        <v>112</v>
      </c>
      <c r="D152" s="4" t="s">
        <v>42</v>
      </c>
      <c r="E152" s="4" t="s">
        <v>7</v>
      </c>
      <c r="F152" s="5">
        <v>3.5300822112057957</v>
      </c>
      <c r="G152" s="5">
        <v>2.8161610093121054</v>
      </c>
      <c r="H152" s="5">
        <v>2.2150892798682578</v>
      </c>
      <c r="I152" s="5">
        <v>0.92422657988388102</v>
      </c>
      <c r="J152" s="5">
        <v>1.2190620157197736</v>
      </c>
      <c r="K152" s="5">
        <v>1.6079522386788219</v>
      </c>
    </row>
    <row r="153" spans="1:11" x14ac:dyDescent="0.25">
      <c r="A153" t="str">
        <f t="shared" si="3"/>
        <v>2011Neonatal mortality - Early neonatal deathsFMaori</v>
      </c>
      <c r="B153" s="4">
        <v>2011</v>
      </c>
      <c r="C153" s="4" t="s">
        <v>112</v>
      </c>
      <c r="D153" s="4" t="s">
        <v>42</v>
      </c>
      <c r="E153" s="4" t="s">
        <v>7</v>
      </c>
      <c r="F153" s="5">
        <v>3.8900928972229143</v>
      </c>
      <c r="G153" s="5">
        <v>3.1298299845440494</v>
      </c>
      <c r="H153" s="5">
        <v>2.4855367849360648</v>
      </c>
      <c r="I153" s="5">
        <v>1.0358962354515975</v>
      </c>
      <c r="J153" s="5">
        <v>1.3586442923382644</v>
      </c>
      <c r="K153" s="5">
        <v>1.7819490504264839</v>
      </c>
    </row>
    <row r="154" spans="1:11" x14ac:dyDescent="0.25">
      <c r="A154" t="str">
        <f t="shared" si="3"/>
        <v>2012Neonatal mortality - Early neonatal deathsFMaori</v>
      </c>
      <c r="B154" s="4">
        <v>2012</v>
      </c>
      <c r="C154" s="4" t="s">
        <v>112</v>
      </c>
      <c r="D154" s="4" t="s">
        <v>42</v>
      </c>
      <c r="E154" s="4" t="s">
        <v>7</v>
      </c>
      <c r="F154" s="5">
        <v>3.929500764873711</v>
      </c>
      <c r="G154" s="5">
        <v>3.1529374201787994</v>
      </c>
      <c r="H154" s="5">
        <v>2.4962102474295524</v>
      </c>
      <c r="I154" s="5">
        <v>0.96969354203308944</v>
      </c>
      <c r="J154" s="5">
        <v>1.271467783133523</v>
      </c>
      <c r="K154" s="5">
        <v>1.6671559141839787</v>
      </c>
    </row>
    <row r="155" spans="1:11" x14ac:dyDescent="0.25">
      <c r="A155" t="str">
        <f t="shared" si="3"/>
        <v>1996Neonatal mortality - Early neonatal deathsFnonMaori</v>
      </c>
      <c r="B155" s="4">
        <v>1996</v>
      </c>
      <c r="C155" s="4" t="s">
        <v>112</v>
      </c>
      <c r="D155" s="4" t="s">
        <v>42</v>
      </c>
      <c r="E155" s="4" t="s">
        <v>43</v>
      </c>
      <c r="F155" s="5">
        <v>2.9174277111543354</v>
      </c>
      <c r="G155" s="5">
        <v>2.486201581224206</v>
      </c>
      <c r="H155" s="5">
        <v>2.1042573931554021</v>
      </c>
      <c r="I155" s="5"/>
      <c r="J155" s="5"/>
      <c r="K155" s="5"/>
    </row>
    <row r="156" spans="1:11" x14ac:dyDescent="0.25">
      <c r="A156" t="str">
        <f t="shared" si="3"/>
        <v>1997Neonatal mortality - Early neonatal deathsFnonMaori</v>
      </c>
      <c r="B156" s="4">
        <v>1997</v>
      </c>
      <c r="C156" s="4" t="s">
        <v>112</v>
      </c>
      <c r="D156" s="4" t="s">
        <v>42</v>
      </c>
      <c r="E156" s="4" t="s">
        <v>43</v>
      </c>
      <c r="F156" s="5">
        <v>2.9134197248588869</v>
      </c>
      <c r="G156" s="5">
        <v>2.4827860169491522</v>
      </c>
      <c r="H156" s="5">
        <v>2.1013665469618119</v>
      </c>
      <c r="I156" s="5"/>
      <c r="J156" s="5"/>
      <c r="K156" s="5"/>
    </row>
    <row r="157" spans="1:11" x14ac:dyDescent="0.25">
      <c r="A157" t="str">
        <f t="shared" si="3"/>
        <v>1998Neonatal mortality - Early neonatal deathsFnonMaori</v>
      </c>
      <c r="B157" s="4">
        <v>1998</v>
      </c>
      <c r="C157" s="4" t="s">
        <v>112</v>
      </c>
      <c r="D157" s="4" t="s">
        <v>42</v>
      </c>
      <c r="E157" s="4" t="s">
        <v>43</v>
      </c>
      <c r="F157" s="5">
        <v>2.9838599101686665</v>
      </c>
      <c r="G157" s="5">
        <v>2.5468164794007491</v>
      </c>
      <c r="H157" s="5">
        <v>2.1592538535452332</v>
      </c>
      <c r="I157" s="5"/>
      <c r="J157" s="5"/>
      <c r="K157" s="5"/>
    </row>
    <row r="158" spans="1:11" x14ac:dyDescent="0.25">
      <c r="A158" t="str">
        <f t="shared" si="3"/>
        <v>1999Neonatal mortality - Early neonatal deathsFnonMaori</v>
      </c>
      <c r="B158" s="4">
        <v>1999</v>
      </c>
      <c r="C158" s="4" t="s">
        <v>112</v>
      </c>
      <c r="D158" s="4" t="s">
        <v>42</v>
      </c>
      <c r="E158" s="4" t="s">
        <v>43</v>
      </c>
      <c r="F158" s="5">
        <v>2.8754400564639337</v>
      </c>
      <c r="G158" s="5">
        <v>2.4464526436666834</v>
      </c>
      <c r="H158" s="5">
        <v>2.0669621037138945</v>
      </c>
      <c r="I158" s="5"/>
      <c r="J158" s="5"/>
      <c r="K158" s="5"/>
    </row>
    <row r="159" spans="1:11" x14ac:dyDescent="0.25">
      <c r="A159" t="str">
        <f t="shared" si="3"/>
        <v>2000Neonatal mortality - Early neonatal deathsFnonMaori</v>
      </c>
      <c r="B159" s="4">
        <v>2000</v>
      </c>
      <c r="C159" s="4" t="s">
        <v>112</v>
      </c>
      <c r="D159" s="4" t="s">
        <v>42</v>
      </c>
      <c r="E159" s="4" t="s">
        <v>43</v>
      </c>
      <c r="F159" s="5">
        <v>2.9703527978850874</v>
      </c>
      <c r="G159" s="5">
        <v>2.5313037902055422</v>
      </c>
      <c r="H159" s="5">
        <v>2.1424307486119147</v>
      </c>
      <c r="I159" s="5"/>
      <c r="J159" s="5"/>
      <c r="K159" s="5"/>
    </row>
    <row r="160" spans="1:11" x14ac:dyDescent="0.25">
      <c r="A160" t="str">
        <f t="shared" si="3"/>
        <v>2001Neonatal mortality - Early neonatal deathsFnonMaori</v>
      </c>
      <c r="B160" s="4">
        <v>2001</v>
      </c>
      <c r="C160" s="4" t="s">
        <v>112</v>
      </c>
      <c r="D160" s="4" t="s">
        <v>42</v>
      </c>
      <c r="E160" s="4" t="s">
        <v>43</v>
      </c>
      <c r="F160" s="5">
        <v>2.8820068954084586</v>
      </c>
      <c r="G160" s="5">
        <v>2.4493243243243246</v>
      </c>
      <c r="H160" s="5">
        <v>2.0668893801721797</v>
      </c>
      <c r="I160" s="5"/>
      <c r="J160" s="5"/>
      <c r="K160" s="5"/>
    </row>
    <row r="161" spans="1:11" x14ac:dyDescent="0.25">
      <c r="A161" t="str">
        <f t="shared" si="3"/>
        <v>2002Neonatal mortality - Early neonatal deathsFnonMaori</v>
      </c>
      <c r="B161" s="4">
        <v>2002</v>
      </c>
      <c r="C161" s="4" t="s">
        <v>112</v>
      </c>
      <c r="D161" s="4" t="s">
        <v>42</v>
      </c>
      <c r="E161" s="4" t="s">
        <v>43</v>
      </c>
      <c r="F161" s="5">
        <v>3.3136213626012641</v>
      </c>
      <c r="G161" s="5">
        <v>2.8525673105795217</v>
      </c>
      <c r="H161" s="5">
        <v>2.4410308252089989</v>
      </c>
      <c r="I161" s="5"/>
      <c r="J161" s="5"/>
      <c r="K161" s="5"/>
    </row>
    <row r="162" spans="1:11" x14ac:dyDescent="0.25">
      <c r="A162" t="str">
        <f t="shared" si="3"/>
        <v>2003Neonatal mortality - Early neonatal deathsFnonMaori</v>
      </c>
      <c r="B162" s="4">
        <v>2003</v>
      </c>
      <c r="C162" s="4" t="s">
        <v>112</v>
      </c>
      <c r="D162" s="4" t="s">
        <v>42</v>
      </c>
      <c r="E162" s="4" t="s">
        <v>43</v>
      </c>
      <c r="F162" s="5">
        <v>3.0709927734953819</v>
      </c>
      <c r="G162" s="5">
        <v>2.6303675938712434</v>
      </c>
      <c r="H162" s="5">
        <v>2.2385826064755698</v>
      </c>
      <c r="I162" s="5"/>
      <c r="J162" s="5"/>
      <c r="K162" s="5"/>
    </row>
    <row r="163" spans="1:11" x14ac:dyDescent="0.25">
      <c r="A163" t="str">
        <f t="shared" si="3"/>
        <v>2004Neonatal mortality - Early neonatal deathsFnonMaori</v>
      </c>
      <c r="B163" s="4">
        <v>2004</v>
      </c>
      <c r="C163" s="4" t="s">
        <v>112</v>
      </c>
      <c r="D163" s="4" t="s">
        <v>42</v>
      </c>
      <c r="E163" s="4" t="s">
        <v>43</v>
      </c>
      <c r="F163" s="5">
        <v>2.9099427623477312</v>
      </c>
      <c r="G163" s="5">
        <v>2.4837259135403644</v>
      </c>
      <c r="H163" s="5">
        <v>2.1057641150586823</v>
      </c>
      <c r="I163" s="5"/>
      <c r="J163" s="5"/>
      <c r="K163" s="5"/>
    </row>
    <row r="164" spans="1:11" x14ac:dyDescent="0.25">
      <c r="A164" t="str">
        <f t="shared" si="3"/>
        <v>2005Neonatal mortality - Early neonatal deathsFnonMaori</v>
      </c>
      <c r="B164" s="4">
        <v>2005</v>
      </c>
      <c r="C164" s="4" t="s">
        <v>112</v>
      </c>
      <c r="D164" s="4" t="s">
        <v>42</v>
      </c>
      <c r="E164" s="4" t="s">
        <v>43</v>
      </c>
      <c r="F164" s="5">
        <v>2.441470969004476</v>
      </c>
      <c r="G164" s="5">
        <v>2.0561161547464648</v>
      </c>
      <c r="H164" s="5">
        <v>1.7178796491731885</v>
      </c>
      <c r="I164" s="5"/>
      <c r="J164" s="5"/>
      <c r="K164" s="5"/>
    </row>
    <row r="165" spans="1:11" x14ac:dyDescent="0.25">
      <c r="A165" t="str">
        <f t="shared" si="3"/>
        <v>2006Neonatal mortality - Early neonatal deathsFnonMaori</v>
      </c>
      <c r="B165" s="4">
        <v>2006</v>
      </c>
      <c r="C165" s="4" t="s">
        <v>112</v>
      </c>
      <c r="D165" s="4" t="s">
        <v>42</v>
      </c>
      <c r="E165" s="4" t="s">
        <v>43</v>
      </c>
      <c r="F165" s="5">
        <v>2.2967490212137389</v>
      </c>
      <c r="G165" s="5">
        <v>1.9290241587311308</v>
      </c>
      <c r="H165" s="5">
        <v>1.6069286400681098</v>
      </c>
      <c r="I165" s="5"/>
      <c r="J165" s="5"/>
      <c r="K165" s="5"/>
    </row>
    <row r="166" spans="1:11" x14ac:dyDescent="0.25">
      <c r="A166" t="str">
        <f t="shared" si="3"/>
        <v>2007Neonatal mortality - Early neonatal deathsFnonMaori</v>
      </c>
      <c r="B166" s="4">
        <v>2007</v>
      </c>
      <c r="C166" s="4" t="s">
        <v>112</v>
      </c>
      <c r="D166" s="4" t="s">
        <v>42</v>
      </c>
      <c r="E166" s="4" t="s">
        <v>43</v>
      </c>
      <c r="F166" s="5">
        <v>2.4034540932959256</v>
      </c>
      <c r="G166" s="5">
        <v>2.0305942872614056</v>
      </c>
      <c r="H166" s="5">
        <v>1.7025209698338286</v>
      </c>
      <c r="I166" s="5"/>
      <c r="J166" s="5"/>
      <c r="K166" s="5"/>
    </row>
    <row r="167" spans="1:11" x14ac:dyDescent="0.25">
      <c r="A167" t="str">
        <f t="shared" si="3"/>
        <v>2008Neonatal mortality - Early neonatal deathsFnonMaori</v>
      </c>
      <c r="B167" s="4">
        <v>2008</v>
      </c>
      <c r="C167" s="4" t="s">
        <v>112</v>
      </c>
      <c r="D167" s="4" t="s">
        <v>42</v>
      </c>
      <c r="E167" s="4" t="s">
        <v>43</v>
      </c>
      <c r="F167" s="5">
        <v>2.466898531564071</v>
      </c>
      <c r="G167" s="5">
        <v>2.0892830302119343</v>
      </c>
      <c r="H167" s="5">
        <v>1.7564045047282395</v>
      </c>
      <c r="I167" s="5"/>
      <c r="J167" s="5"/>
      <c r="K167" s="5"/>
    </row>
    <row r="168" spans="1:11" x14ac:dyDescent="0.25">
      <c r="A168" t="str">
        <f t="shared" si="3"/>
        <v>2009Neonatal mortality - Early neonatal deathsFnonMaori</v>
      </c>
      <c r="B168" s="4">
        <v>2009</v>
      </c>
      <c r="C168" s="4" t="s">
        <v>112</v>
      </c>
      <c r="D168" s="4" t="s">
        <v>42</v>
      </c>
      <c r="E168" s="4" t="s">
        <v>43</v>
      </c>
      <c r="F168" s="5">
        <v>2.681757691735728</v>
      </c>
      <c r="G168" s="5">
        <v>2.2853660394606536</v>
      </c>
      <c r="H168" s="5">
        <v>1.9342753302543592</v>
      </c>
      <c r="I168" s="5"/>
      <c r="J168" s="5"/>
      <c r="K168" s="5"/>
    </row>
    <row r="169" spans="1:11" x14ac:dyDescent="0.25">
      <c r="A169" t="str">
        <f t="shared" si="3"/>
        <v>2010Neonatal mortality - Early neonatal deathsFnonMaori</v>
      </c>
      <c r="B169" s="4">
        <v>2010</v>
      </c>
      <c r="C169" s="4" t="s">
        <v>112</v>
      </c>
      <c r="D169" s="4" t="s">
        <v>42</v>
      </c>
      <c r="E169" s="4" t="s">
        <v>43</v>
      </c>
      <c r="F169" s="5">
        <v>2.7093526077607342</v>
      </c>
      <c r="G169" s="5">
        <v>2.3101047961447256</v>
      </c>
      <c r="H169" s="5">
        <v>1.9563410947907434</v>
      </c>
      <c r="I169" s="5"/>
      <c r="J169" s="5"/>
      <c r="K169" s="5"/>
    </row>
    <row r="170" spans="1:11" x14ac:dyDescent="0.25">
      <c r="A170" t="str">
        <f t="shared" si="3"/>
        <v>2011Neonatal mortality - Early neonatal deathsFnonMaori</v>
      </c>
      <c r="B170" s="4">
        <v>2011</v>
      </c>
      <c r="C170" s="4" t="s">
        <v>112</v>
      </c>
      <c r="D170" s="4" t="s">
        <v>42</v>
      </c>
      <c r="E170" s="4" t="s">
        <v>43</v>
      </c>
      <c r="F170" s="5">
        <v>2.7075873922263582</v>
      </c>
      <c r="G170" s="5">
        <v>2.3036419482229045</v>
      </c>
      <c r="H170" s="5">
        <v>1.9463040168911296</v>
      </c>
      <c r="I170" s="5"/>
      <c r="J170" s="5"/>
      <c r="K170" s="5"/>
    </row>
    <row r="171" spans="1:11" x14ac:dyDescent="0.25">
      <c r="A171" t="str">
        <f t="shared" si="3"/>
        <v>2012Neonatal mortality - Early neonatal deathsFnonMaori</v>
      </c>
      <c r="B171" s="4">
        <v>2012</v>
      </c>
      <c r="C171" s="4" t="s">
        <v>112</v>
      </c>
      <c r="D171" s="4" t="s">
        <v>42</v>
      </c>
      <c r="E171" s="4" t="s">
        <v>43</v>
      </c>
      <c r="F171" s="5">
        <v>2.9023278962108514</v>
      </c>
      <c r="G171" s="5">
        <v>2.4797619428534858</v>
      </c>
      <c r="H171" s="5">
        <v>2.1047443790960663</v>
      </c>
      <c r="I171" s="5"/>
      <c r="J171" s="5"/>
      <c r="K171" s="5"/>
    </row>
    <row r="172" spans="1:11" x14ac:dyDescent="0.25">
      <c r="A172" t="str">
        <f t="shared" si="3"/>
        <v>1996Neonatal mortality - Early neonatal deathsMMaori</v>
      </c>
      <c r="B172" s="4">
        <v>1996</v>
      </c>
      <c r="C172" s="4" t="s">
        <v>112</v>
      </c>
      <c r="D172" s="4" t="s">
        <v>44</v>
      </c>
      <c r="E172" s="4" t="s">
        <v>7</v>
      </c>
      <c r="F172" s="5">
        <v>4.8199789832969024</v>
      </c>
      <c r="G172" s="5">
        <v>3.9428903461442677</v>
      </c>
      <c r="H172" s="5">
        <v>3.1900337454690004</v>
      </c>
      <c r="I172" s="5">
        <v>1.1477480194419178</v>
      </c>
      <c r="J172" s="5">
        <v>1.475313600164063</v>
      </c>
      <c r="K172" s="5">
        <v>1.8963659112976525</v>
      </c>
    </row>
    <row r="173" spans="1:11" x14ac:dyDescent="0.25">
      <c r="A173" t="str">
        <f t="shared" si="3"/>
        <v>1997Neonatal mortality - Early neonatal deathsMMaori</v>
      </c>
      <c r="B173" s="4">
        <v>1997</v>
      </c>
      <c r="C173" s="4" t="s">
        <v>112</v>
      </c>
      <c r="D173" s="4" t="s">
        <v>44</v>
      </c>
      <c r="E173" s="4" t="s">
        <v>7</v>
      </c>
      <c r="F173" s="5">
        <v>4.6038237042701073</v>
      </c>
      <c r="G173" s="5">
        <v>3.7454742186524617</v>
      </c>
      <c r="H173" s="5">
        <v>3.0118035761415771</v>
      </c>
      <c r="I173" s="5">
        <v>1.1619567450792172</v>
      </c>
      <c r="J173" s="5">
        <v>1.5052302307707301</v>
      </c>
      <c r="K173" s="5">
        <v>1.949915999215305</v>
      </c>
    </row>
    <row r="174" spans="1:11" x14ac:dyDescent="0.25">
      <c r="A174" t="str">
        <f t="shared" si="3"/>
        <v>1998Neonatal mortality - Early neonatal deathsMMaori</v>
      </c>
      <c r="B174" s="4">
        <v>1998</v>
      </c>
      <c r="C174" s="4" t="s">
        <v>112</v>
      </c>
      <c r="D174" s="4" t="s">
        <v>44</v>
      </c>
      <c r="E174" s="4" t="s">
        <v>7</v>
      </c>
      <c r="F174" s="5">
        <v>4.6857840511888806</v>
      </c>
      <c r="G174" s="5">
        <v>3.8164737460157689</v>
      </c>
      <c r="H174" s="5">
        <v>3.0727865918818602</v>
      </c>
      <c r="I174" s="5">
        <v>1.0582657524386181</v>
      </c>
      <c r="J174" s="5">
        <v>1.3623524821451796</v>
      </c>
      <c r="K174" s="5">
        <v>1.7538168284575424</v>
      </c>
    </row>
    <row r="175" spans="1:11" x14ac:dyDescent="0.25">
      <c r="A175" t="str">
        <f t="shared" si="3"/>
        <v>1999Neonatal mortality - Early neonatal deathsMMaori</v>
      </c>
      <c r="B175" s="4">
        <v>1999</v>
      </c>
      <c r="C175" s="4" t="s">
        <v>112</v>
      </c>
      <c r="D175" s="4" t="s">
        <v>44</v>
      </c>
      <c r="E175" s="4" t="s">
        <v>7</v>
      </c>
      <c r="F175" s="5">
        <v>4.2432459818796247</v>
      </c>
      <c r="G175" s="5">
        <v>3.4273124158472399</v>
      </c>
      <c r="H175" s="5">
        <v>2.7337586086656338</v>
      </c>
      <c r="I175" s="5">
        <v>0.94800668598333571</v>
      </c>
      <c r="J175" s="5">
        <v>1.2297001101636134</v>
      </c>
      <c r="K175" s="5">
        <v>1.5950967258926947</v>
      </c>
    </row>
    <row r="176" spans="1:11" x14ac:dyDescent="0.25">
      <c r="A176" t="str">
        <f t="shared" si="3"/>
        <v>2000Neonatal mortality - Early neonatal deathsMMaori</v>
      </c>
      <c r="B176" s="4">
        <v>2000</v>
      </c>
      <c r="C176" s="4" t="s">
        <v>112</v>
      </c>
      <c r="D176" s="4" t="s">
        <v>44</v>
      </c>
      <c r="E176" s="4" t="s">
        <v>7</v>
      </c>
      <c r="F176" s="5">
        <v>4.6720680319707144</v>
      </c>
      <c r="G176" s="5">
        <v>3.8053023333612108</v>
      </c>
      <c r="H176" s="5">
        <v>3.0637920672756995</v>
      </c>
      <c r="I176" s="5">
        <v>0.99474244700864545</v>
      </c>
      <c r="J176" s="5">
        <v>1.2787883939187887</v>
      </c>
      <c r="K176" s="5">
        <v>1.6439428731919616</v>
      </c>
    </row>
    <row r="177" spans="1:11" x14ac:dyDescent="0.25">
      <c r="A177" t="str">
        <f t="shared" si="3"/>
        <v>2001Neonatal mortality - Early neonatal deathsMMaori</v>
      </c>
      <c r="B177" s="4">
        <v>2001</v>
      </c>
      <c r="C177" s="4" t="s">
        <v>112</v>
      </c>
      <c r="D177" s="4" t="s">
        <v>44</v>
      </c>
      <c r="E177" s="4" t="s">
        <v>7</v>
      </c>
      <c r="F177" s="5">
        <v>4.7431407853403451</v>
      </c>
      <c r="G177" s="5">
        <v>3.8674962165797884</v>
      </c>
      <c r="H177" s="5">
        <v>3.1177478041980153</v>
      </c>
      <c r="I177" s="5">
        <v>1.1464420151607562</v>
      </c>
      <c r="J177" s="5">
        <v>1.4811549640875352</v>
      </c>
      <c r="K177" s="5">
        <v>1.9135900452266017</v>
      </c>
    </row>
    <row r="178" spans="1:11" x14ac:dyDescent="0.25">
      <c r="A178" t="str">
        <f t="shared" si="3"/>
        <v>2002Neonatal mortality - Early neonatal deathsMMaori</v>
      </c>
      <c r="B178" s="4">
        <v>2002</v>
      </c>
      <c r="C178" s="4" t="s">
        <v>112</v>
      </c>
      <c r="D178" s="4" t="s">
        <v>44</v>
      </c>
      <c r="E178" s="4" t="s">
        <v>7</v>
      </c>
      <c r="F178" s="5">
        <v>4.3884513834372036</v>
      </c>
      <c r="G178" s="5">
        <v>3.5534253367490289</v>
      </c>
      <c r="H178" s="5">
        <v>2.8422815983873226</v>
      </c>
      <c r="I178" s="5">
        <v>1.0121611753846034</v>
      </c>
      <c r="J178" s="5">
        <v>1.3118619268217988</v>
      </c>
      <c r="K178" s="5">
        <v>1.7003040196544388</v>
      </c>
    </row>
    <row r="179" spans="1:11" x14ac:dyDescent="0.25">
      <c r="A179" t="str">
        <f t="shared" si="3"/>
        <v>2003Neonatal mortality - Early neonatal deathsMMaori</v>
      </c>
      <c r="B179" s="4">
        <v>2003</v>
      </c>
      <c r="C179" s="4" t="s">
        <v>112</v>
      </c>
      <c r="D179" s="4" t="s">
        <v>44</v>
      </c>
      <c r="E179" s="4" t="s">
        <v>7</v>
      </c>
      <c r="F179" s="5">
        <v>4.3871065906530147</v>
      </c>
      <c r="G179" s="5">
        <v>3.5691624365482233</v>
      </c>
      <c r="H179" s="5">
        <v>2.8700280826104838</v>
      </c>
      <c r="I179" s="5">
        <v>1.029018748574301</v>
      </c>
      <c r="J179" s="5">
        <v>1.3278944339511274</v>
      </c>
      <c r="K179" s="5">
        <v>1.7135777459462531</v>
      </c>
    </row>
    <row r="180" spans="1:11" x14ac:dyDescent="0.25">
      <c r="A180" t="str">
        <f t="shared" si="3"/>
        <v>2004Neonatal mortality - Early neonatal deathsMMaori</v>
      </c>
      <c r="B180" s="4">
        <v>2004</v>
      </c>
      <c r="C180" s="4" t="s">
        <v>112</v>
      </c>
      <c r="D180" s="4" t="s">
        <v>44</v>
      </c>
      <c r="E180" s="4" t="s">
        <v>7</v>
      </c>
      <c r="F180" s="5">
        <v>4.1220614874326786</v>
      </c>
      <c r="G180" s="5">
        <v>3.3457531746635234</v>
      </c>
      <c r="H180" s="5">
        <v>2.6833918816476614</v>
      </c>
      <c r="I180" s="5">
        <v>0.93644198678181412</v>
      </c>
      <c r="J180" s="5">
        <v>1.2086580071868271</v>
      </c>
      <c r="K180" s="5">
        <v>1.5600049965264995</v>
      </c>
    </row>
    <row r="181" spans="1:11" x14ac:dyDescent="0.25">
      <c r="A181" t="str">
        <f t="shared" si="3"/>
        <v>2005Neonatal mortality - Early neonatal deathsMMaori</v>
      </c>
      <c r="B181" s="4">
        <v>2005</v>
      </c>
      <c r="C181" s="4" t="s">
        <v>112</v>
      </c>
      <c r="D181" s="4" t="s">
        <v>44</v>
      </c>
      <c r="E181" s="4" t="s">
        <v>7</v>
      </c>
      <c r="F181" s="5">
        <v>3.975751295234732</v>
      </c>
      <c r="G181" s="5">
        <v>3.2345013477088949</v>
      </c>
      <c r="H181" s="5">
        <v>2.6009210469400164</v>
      </c>
      <c r="I181" s="5">
        <v>0.93445518125179572</v>
      </c>
      <c r="J181" s="5">
        <v>1.2037946663855803</v>
      </c>
      <c r="K181" s="5">
        <v>1.5507662945130531</v>
      </c>
    </row>
    <row r="182" spans="1:11" x14ac:dyDescent="0.25">
      <c r="A182" t="str">
        <f t="shared" si="3"/>
        <v>2006Neonatal mortality - Early neonatal deathsMMaori</v>
      </c>
      <c r="B182" s="4">
        <v>2006</v>
      </c>
      <c r="C182" s="4" t="s">
        <v>112</v>
      </c>
      <c r="D182" s="4" t="s">
        <v>44</v>
      </c>
      <c r="E182" s="4" t="s">
        <v>7</v>
      </c>
      <c r="F182" s="5">
        <v>3.3208545422279383</v>
      </c>
      <c r="G182" s="5">
        <v>2.6608446476086511</v>
      </c>
      <c r="H182" s="5">
        <v>2.1032872758757026</v>
      </c>
      <c r="I182" s="5">
        <v>0.85105694078146799</v>
      </c>
      <c r="J182" s="5">
        <v>1.1143909428109768</v>
      </c>
      <c r="K182" s="5">
        <v>1.4592057404276797</v>
      </c>
    </row>
    <row r="183" spans="1:11" x14ac:dyDescent="0.25">
      <c r="A183" t="str">
        <f t="shared" si="3"/>
        <v>2007Neonatal mortality - Early neonatal deathsMMaori</v>
      </c>
      <c r="B183" s="4">
        <v>2007</v>
      </c>
      <c r="C183" s="4" t="s">
        <v>112</v>
      </c>
      <c r="D183" s="4" t="s">
        <v>44</v>
      </c>
      <c r="E183" s="4" t="s">
        <v>7</v>
      </c>
      <c r="F183" s="5">
        <v>3.3176389515340401</v>
      </c>
      <c r="G183" s="5">
        <v>2.6619941368736733</v>
      </c>
      <c r="H183" s="5">
        <v>2.107525826720857</v>
      </c>
      <c r="I183" s="5">
        <v>0.92823654940158451</v>
      </c>
      <c r="J183" s="5">
        <v>1.2178362196379717</v>
      </c>
      <c r="K183" s="5">
        <v>1.5977878255475366</v>
      </c>
    </row>
    <row r="184" spans="1:11" x14ac:dyDescent="0.25">
      <c r="A184" t="str">
        <f t="shared" si="3"/>
        <v>2008Neonatal mortality - Early neonatal deathsMMaori</v>
      </c>
      <c r="B184" s="4">
        <v>2008</v>
      </c>
      <c r="C184" s="4" t="s">
        <v>112</v>
      </c>
      <c r="D184" s="4" t="s">
        <v>44</v>
      </c>
      <c r="E184" s="4" t="s">
        <v>7</v>
      </c>
      <c r="F184" s="5">
        <v>3.6813168056247427</v>
      </c>
      <c r="G184" s="5">
        <v>2.9880139893382229</v>
      </c>
      <c r="H184" s="5">
        <v>2.3964745941087497</v>
      </c>
      <c r="I184" s="5">
        <v>0.95614162844590977</v>
      </c>
      <c r="J184" s="5">
        <v>1.2371438749229238</v>
      </c>
      <c r="K184" s="5">
        <v>1.6007303957123866</v>
      </c>
    </row>
    <row r="185" spans="1:11" x14ac:dyDescent="0.25">
      <c r="A185" t="str">
        <f t="shared" si="3"/>
        <v>2009Neonatal mortality - Early neonatal deathsMMaori</v>
      </c>
      <c r="B185" s="4">
        <v>2009</v>
      </c>
      <c r="C185" s="4" t="s">
        <v>112</v>
      </c>
      <c r="D185" s="4" t="s">
        <v>44</v>
      </c>
      <c r="E185" s="4" t="s">
        <v>7</v>
      </c>
      <c r="F185" s="5">
        <v>3.7176415128967482</v>
      </c>
      <c r="G185" s="5">
        <v>3.0102558717490986</v>
      </c>
      <c r="H185" s="5">
        <v>2.4078161379176723</v>
      </c>
      <c r="I185" s="5">
        <v>0.928728664217778</v>
      </c>
      <c r="J185" s="5">
        <v>1.202814724800741</v>
      </c>
      <c r="K185" s="5">
        <v>1.5577889624156471</v>
      </c>
    </row>
    <row r="186" spans="1:11" x14ac:dyDescent="0.25">
      <c r="A186" t="str">
        <f t="shared" si="3"/>
        <v>2010Neonatal mortality - Early neonatal deathsMMaori</v>
      </c>
      <c r="B186" s="4">
        <v>2010</v>
      </c>
      <c r="C186" s="4" t="s">
        <v>112</v>
      </c>
      <c r="D186" s="4" t="s">
        <v>44</v>
      </c>
      <c r="E186" s="4" t="s">
        <v>7</v>
      </c>
      <c r="F186" s="5">
        <v>3.5646214701033538</v>
      </c>
      <c r="G186" s="5">
        <v>2.8679672839287611</v>
      </c>
      <c r="H186" s="5">
        <v>2.2775800019171251</v>
      </c>
      <c r="I186" s="5">
        <v>0.7832860438402599</v>
      </c>
      <c r="J186" s="5">
        <v>1.0151421518186605</v>
      </c>
      <c r="K186" s="5">
        <v>1.3156286857182649</v>
      </c>
    </row>
    <row r="187" spans="1:11" x14ac:dyDescent="0.25">
      <c r="A187" t="str">
        <f t="shared" si="3"/>
        <v>2011Neonatal mortality - Early neonatal deathsMMaori</v>
      </c>
      <c r="B187" s="4">
        <v>2011</v>
      </c>
      <c r="C187" s="4" t="s">
        <v>112</v>
      </c>
      <c r="D187" s="4" t="s">
        <v>44</v>
      </c>
      <c r="E187" s="4" t="s">
        <v>7</v>
      </c>
      <c r="F187" s="5">
        <v>3.4498972312514318</v>
      </c>
      <c r="G187" s="5">
        <v>2.7521925800888041</v>
      </c>
      <c r="H187" s="5">
        <v>2.1647740523816168</v>
      </c>
      <c r="I187" s="5">
        <v>0.72062269878887031</v>
      </c>
      <c r="J187" s="5">
        <v>0.94033714546330072</v>
      </c>
      <c r="K187" s="5">
        <v>1.2270414859595391</v>
      </c>
    </row>
    <row r="188" spans="1:11" x14ac:dyDescent="0.25">
      <c r="A188" t="str">
        <f t="shared" si="3"/>
        <v>2012Neonatal mortality - Early neonatal deathsMMaori</v>
      </c>
      <c r="B188" s="4">
        <v>2012</v>
      </c>
      <c r="C188" s="4" t="s">
        <v>112</v>
      </c>
      <c r="D188" s="4" t="s">
        <v>44</v>
      </c>
      <c r="E188" s="4" t="s">
        <v>7</v>
      </c>
      <c r="F188" s="5">
        <v>3.4190076939916265</v>
      </c>
      <c r="G188" s="5">
        <v>2.7149321266968323</v>
      </c>
      <c r="H188" s="5">
        <v>2.1242671828879467</v>
      </c>
      <c r="I188" s="5">
        <v>0.65227853615642351</v>
      </c>
      <c r="J188" s="5">
        <v>0.8524757595345831</v>
      </c>
      <c r="K188" s="5">
        <v>1.1141174825041156</v>
      </c>
    </row>
    <row r="189" spans="1:11" x14ac:dyDescent="0.25">
      <c r="A189" t="str">
        <f t="shared" si="3"/>
        <v>1996Neonatal mortality - Early neonatal deathsMnonMaori</v>
      </c>
      <c r="B189" s="4">
        <v>1996</v>
      </c>
      <c r="C189" s="4" t="s">
        <v>112</v>
      </c>
      <c r="D189" s="4" t="s">
        <v>44</v>
      </c>
      <c r="E189" s="4" t="s">
        <v>43</v>
      </c>
      <c r="F189" s="5">
        <v>3.1059044141044945</v>
      </c>
      <c r="G189" s="5">
        <v>2.6725777798739174</v>
      </c>
      <c r="H189" s="5">
        <v>2.2859205609246316</v>
      </c>
      <c r="I189" s="5"/>
      <c r="J189" s="5"/>
      <c r="K189" s="5"/>
    </row>
    <row r="190" spans="1:11" x14ac:dyDescent="0.25">
      <c r="A190" t="str">
        <f t="shared" si="3"/>
        <v>1997Neonatal mortality - Early neonatal deathsMnonMaori</v>
      </c>
      <c r="B190" s="4">
        <v>1997</v>
      </c>
      <c r="C190" s="4" t="s">
        <v>112</v>
      </c>
      <c r="D190" s="4" t="s">
        <v>44</v>
      </c>
      <c r="E190" s="4" t="s">
        <v>43</v>
      </c>
      <c r="F190" s="5">
        <v>2.9079690208714113</v>
      </c>
      <c r="G190" s="5">
        <v>2.4883065341669686</v>
      </c>
      <c r="H190" s="5">
        <v>2.1154388214341973</v>
      </c>
      <c r="I190" s="5"/>
      <c r="J190" s="5"/>
      <c r="K190" s="5"/>
    </row>
    <row r="191" spans="1:11" x14ac:dyDescent="0.25">
      <c r="A191" t="str">
        <f t="shared" si="3"/>
        <v>1998Neonatal mortality - Early neonatal deathsMnonMaori</v>
      </c>
      <c r="B191" s="4">
        <v>1998</v>
      </c>
      <c r="C191" s="4" t="s">
        <v>112</v>
      </c>
      <c r="D191" s="4" t="s">
        <v>44</v>
      </c>
      <c r="E191" s="4" t="s">
        <v>43</v>
      </c>
      <c r="F191" s="5">
        <v>3.2445147003100381</v>
      </c>
      <c r="G191" s="5">
        <v>2.8013849543594587</v>
      </c>
      <c r="H191" s="5">
        <v>2.4049490569157359</v>
      </c>
      <c r="I191" s="5"/>
      <c r="J191" s="5"/>
      <c r="K191" s="5"/>
    </row>
    <row r="192" spans="1:11" x14ac:dyDescent="0.25">
      <c r="A192" t="str">
        <f t="shared" si="3"/>
        <v>1999Neonatal mortality - Early neonatal deathsMnonMaori</v>
      </c>
      <c r="B192" s="4">
        <v>1999</v>
      </c>
      <c r="C192" s="4" t="s">
        <v>112</v>
      </c>
      <c r="D192" s="4" t="s">
        <v>44</v>
      </c>
      <c r="E192" s="4" t="s">
        <v>43</v>
      </c>
      <c r="F192" s="5">
        <v>3.2320259672016167</v>
      </c>
      <c r="G192" s="5">
        <v>2.7871123922980141</v>
      </c>
      <c r="H192" s="5">
        <v>2.3894609051652713</v>
      </c>
      <c r="I192" s="5"/>
      <c r="J192" s="5"/>
      <c r="K192" s="5"/>
    </row>
    <row r="193" spans="1:11" x14ac:dyDescent="0.25">
      <c r="A193" t="str">
        <f t="shared" ref="A193:A205" si="4">B193&amp;C193&amp;D193&amp;E193</f>
        <v>2000Neonatal mortality - Early neonatal deathsMnonMaori</v>
      </c>
      <c r="B193" s="4">
        <v>2000</v>
      </c>
      <c r="C193" s="4" t="s">
        <v>112</v>
      </c>
      <c r="D193" s="4" t="s">
        <v>44</v>
      </c>
      <c r="E193" s="4" t="s">
        <v>43</v>
      </c>
      <c r="F193" s="5">
        <v>3.4381173349235681</v>
      </c>
      <c r="G193" s="5">
        <v>2.9757091567745899</v>
      </c>
      <c r="H193" s="5">
        <v>2.5612640372782871</v>
      </c>
      <c r="I193" s="5"/>
      <c r="J193" s="5"/>
      <c r="K193" s="5"/>
    </row>
    <row r="194" spans="1:11" x14ac:dyDescent="0.25">
      <c r="A194" t="str">
        <f t="shared" si="4"/>
        <v>2001Neonatal mortality - Early neonatal deathsMnonMaori</v>
      </c>
      <c r="B194" s="4">
        <v>2001</v>
      </c>
      <c r="C194" s="4" t="s">
        <v>112</v>
      </c>
      <c r="D194" s="4" t="s">
        <v>44</v>
      </c>
      <c r="E194" s="4" t="s">
        <v>43</v>
      </c>
      <c r="F194" s="5">
        <v>3.0470735274589118</v>
      </c>
      <c r="G194" s="5">
        <v>2.6111354384599164</v>
      </c>
      <c r="H194" s="5">
        <v>2.2233754944684985</v>
      </c>
      <c r="I194" s="5"/>
      <c r="J194" s="5"/>
      <c r="K194" s="5"/>
    </row>
    <row r="195" spans="1:11" x14ac:dyDescent="0.25">
      <c r="A195" t="str">
        <f t="shared" si="4"/>
        <v>2002Neonatal mortality - Early neonatal deathsMnonMaori</v>
      </c>
      <c r="B195" s="4">
        <v>2002</v>
      </c>
      <c r="C195" s="4" t="s">
        <v>112</v>
      </c>
      <c r="D195" s="4" t="s">
        <v>44</v>
      </c>
      <c r="E195" s="4" t="s">
        <v>43</v>
      </c>
      <c r="F195" s="5">
        <v>3.1478700765885312</v>
      </c>
      <c r="G195" s="5">
        <v>2.7086885167540351</v>
      </c>
      <c r="H195" s="5">
        <v>2.3168069495364141</v>
      </c>
      <c r="I195" s="5"/>
      <c r="J195" s="5"/>
      <c r="K195" s="5"/>
    </row>
    <row r="196" spans="1:11" x14ac:dyDescent="0.25">
      <c r="A196" t="str">
        <f t="shared" si="4"/>
        <v>2003Neonatal mortality - Early neonatal deathsMnonMaori</v>
      </c>
      <c r="B196" s="4">
        <v>2003</v>
      </c>
      <c r="C196" s="4" t="s">
        <v>112</v>
      </c>
      <c r="D196" s="4" t="s">
        <v>44</v>
      </c>
      <c r="E196" s="4" t="s">
        <v>43</v>
      </c>
      <c r="F196" s="5">
        <v>3.1209057530739717</v>
      </c>
      <c r="G196" s="5">
        <v>2.6878359794974371</v>
      </c>
      <c r="H196" s="5">
        <v>2.3011496151449542</v>
      </c>
      <c r="I196" s="5"/>
      <c r="J196" s="5"/>
      <c r="K196" s="5"/>
    </row>
    <row r="197" spans="1:11" x14ac:dyDescent="0.25">
      <c r="A197" t="str">
        <f t="shared" si="4"/>
        <v>2004Neonatal mortality - Early neonatal deathsMnonMaori</v>
      </c>
      <c r="B197" s="4">
        <v>2004</v>
      </c>
      <c r="C197" s="4" t="s">
        <v>112</v>
      </c>
      <c r="D197" s="4" t="s">
        <v>44</v>
      </c>
      <c r="E197" s="4" t="s">
        <v>43</v>
      </c>
      <c r="F197" s="5">
        <v>3.2047143246529521</v>
      </c>
      <c r="G197" s="5">
        <v>2.7681553878510456</v>
      </c>
      <c r="H197" s="5">
        <v>2.3774755568811745</v>
      </c>
      <c r="I197" s="5"/>
      <c r="J197" s="5"/>
      <c r="K197" s="5"/>
    </row>
    <row r="198" spans="1:11" x14ac:dyDescent="0.25">
      <c r="A198" t="str">
        <f t="shared" si="4"/>
        <v>2005Neonatal mortality - Early neonatal deathsMnonMaori</v>
      </c>
      <c r="B198" s="4">
        <v>2005</v>
      </c>
      <c r="C198" s="4" t="s">
        <v>112</v>
      </c>
      <c r="D198" s="4" t="s">
        <v>44</v>
      </c>
      <c r="E198" s="4" t="s">
        <v>43</v>
      </c>
      <c r="F198" s="5">
        <v>3.1106688345570856</v>
      </c>
      <c r="G198" s="5">
        <v>2.6869211486212641</v>
      </c>
      <c r="H198" s="5">
        <v>2.3077062010862406</v>
      </c>
      <c r="I198" s="5"/>
      <c r="J198" s="5"/>
      <c r="K198" s="5"/>
    </row>
    <row r="199" spans="1:11" x14ac:dyDescent="0.25">
      <c r="A199" t="str">
        <f t="shared" si="4"/>
        <v>2006Neonatal mortality - Early neonatal deathsMnonMaori</v>
      </c>
      <c r="B199" s="4">
        <v>2006</v>
      </c>
      <c r="C199" s="4" t="s">
        <v>112</v>
      </c>
      <c r="D199" s="4" t="s">
        <v>44</v>
      </c>
      <c r="E199" s="4" t="s">
        <v>43</v>
      </c>
      <c r="F199" s="5">
        <v>2.7824060803183501</v>
      </c>
      <c r="G199" s="5">
        <v>2.387712018635801</v>
      </c>
      <c r="H199" s="5">
        <v>2.0362577349671738</v>
      </c>
      <c r="I199" s="5"/>
      <c r="J199" s="5"/>
      <c r="K199" s="5"/>
    </row>
    <row r="200" spans="1:11" x14ac:dyDescent="0.25">
      <c r="A200" t="str">
        <f t="shared" si="4"/>
        <v>2007Neonatal mortality - Early neonatal deathsMnonMaori</v>
      </c>
      <c r="B200" s="4">
        <v>2007</v>
      </c>
      <c r="C200" s="4" t="s">
        <v>112</v>
      </c>
      <c r="D200" s="4" t="s">
        <v>44</v>
      </c>
      <c r="E200" s="4" t="s">
        <v>43</v>
      </c>
      <c r="F200" s="5">
        <v>2.5609375407649382</v>
      </c>
      <c r="G200" s="5">
        <v>2.1858391908109032</v>
      </c>
      <c r="H200" s="5">
        <v>1.8532084012190677</v>
      </c>
      <c r="I200" s="5"/>
      <c r="J200" s="5"/>
      <c r="K200" s="5"/>
    </row>
    <row r="201" spans="1:11" x14ac:dyDescent="0.25">
      <c r="A201" t="str">
        <f t="shared" si="4"/>
        <v>2008Neonatal mortality - Early neonatal deathsMnonMaori</v>
      </c>
      <c r="B201" s="4">
        <v>2008</v>
      </c>
      <c r="C201" s="4" t="s">
        <v>112</v>
      </c>
      <c r="D201" s="4" t="s">
        <v>44</v>
      </c>
      <c r="E201" s="4" t="s">
        <v>43</v>
      </c>
      <c r="F201" s="5">
        <v>2.8081001266217158</v>
      </c>
      <c r="G201" s="5">
        <v>2.415251815011719</v>
      </c>
      <c r="H201" s="5">
        <v>2.0648320678098653</v>
      </c>
      <c r="I201" s="5"/>
      <c r="J201" s="5"/>
      <c r="K201" s="5"/>
    </row>
    <row r="202" spans="1:11" x14ac:dyDescent="0.25">
      <c r="A202" t="str">
        <f t="shared" si="4"/>
        <v>2009Neonatal mortality - Early neonatal deathsMnonMaori</v>
      </c>
      <c r="B202" s="4">
        <v>2009</v>
      </c>
      <c r="C202" s="4" t="s">
        <v>112</v>
      </c>
      <c r="D202" s="4" t="s">
        <v>44</v>
      </c>
      <c r="E202" s="4" t="s">
        <v>43</v>
      </c>
      <c r="F202" s="5">
        <v>2.9046587392202281</v>
      </c>
      <c r="G202" s="5">
        <v>2.5026762723143245</v>
      </c>
      <c r="H202" s="5">
        <v>2.1436292570143243</v>
      </c>
      <c r="I202" s="5"/>
      <c r="J202" s="5"/>
      <c r="K202" s="5"/>
    </row>
    <row r="203" spans="1:11" x14ac:dyDescent="0.25">
      <c r="A203" t="str">
        <f t="shared" si="4"/>
        <v>2010Neonatal mortality - Early neonatal deathsMnonMaori</v>
      </c>
      <c r="B203" s="4">
        <v>2010</v>
      </c>
      <c r="C203" s="4" t="s">
        <v>112</v>
      </c>
      <c r="D203" s="4" t="s">
        <v>44</v>
      </c>
      <c r="E203" s="4" t="s">
        <v>43</v>
      </c>
      <c r="F203" s="5">
        <v>3.2519355283262459</v>
      </c>
      <c r="G203" s="5">
        <v>2.8251878604298946</v>
      </c>
      <c r="H203" s="5">
        <v>2.4416030064109253</v>
      </c>
      <c r="I203" s="5"/>
      <c r="J203" s="5"/>
      <c r="K203" s="5"/>
    </row>
    <row r="204" spans="1:11" x14ac:dyDescent="0.25">
      <c r="A204" t="str">
        <f t="shared" si="4"/>
        <v>2011Neonatal mortality - Early neonatal deathsMnonMaori</v>
      </c>
      <c r="B204" s="4">
        <v>2011</v>
      </c>
      <c r="C204" s="4" t="s">
        <v>112</v>
      </c>
      <c r="D204" s="4" t="s">
        <v>44</v>
      </c>
      <c r="E204" s="4" t="s">
        <v>43</v>
      </c>
      <c r="F204" s="5">
        <v>3.3664935382658561</v>
      </c>
      <c r="G204" s="5">
        <v>2.9268146997775024</v>
      </c>
      <c r="H204" s="5">
        <v>2.5313897813104904</v>
      </c>
      <c r="I204" s="5"/>
      <c r="J204" s="5"/>
      <c r="K204" s="5"/>
    </row>
    <row r="205" spans="1:11" x14ac:dyDescent="0.25">
      <c r="A205" t="str">
        <f t="shared" si="4"/>
        <v>2012Neonatal mortality - Early neonatal deathsMnonMaori</v>
      </c>
      <c r="B205" s="4">
        <v>2012</v>
      </c>
      <c r="C205" s="4" t="s">
        <v>112</v>
      </c>
      <c r="D205" s="4" t="s">
        <v>44</v>
      </c>
      <c r="E205" s="4" t="s">
        <v>43</v>
      </c>
      <c r="F205" s="5">
        <v>3.6458715470234622</v>
      </c>
      <c r="G205" s="5">
        <v>3.184761673668087</v>
      </c>
      <c r="H205" s="5">
        <v>2.7685604384176643</v>
      </c>
      <c r="I205" s="5"/>
      <c r="J205" s="5"/>
      <c r="K205" s="5"/>
    </row>
    <row r="206" spans="1:11" x14ac:dyDescent="0.25">
      <c r="A206" t="str">
        <f t="shared" ref="A206:A236" si="5">B206&amp;C206&amp;D206&amp;E206</f>
        <v>1996Neonatal mortality - Late neonatal deathsTMaori</v>
      </c>
      <c r="B206" s="4">
        <v>1996</v>
      </c>
      <c r="C206" s="4" t="s">
        <v>86</v>
      </c>
      <c r="D206" s="4" t="s">
        <v>45</v>
      </c>
      <c r="E206" s="4" t="s">
        <v>7</v>
      </c>
      <c r="F206" s="5">
        <v>1.3125452694415911</v>
      </c>
      <c r="G206" s="5">
        <v>0.98402036494320499</v>
      </c>
      <c r="H206" s="5">
        <v>0.72042658157682571</v>
      </c>
      <c r="I206" s="5">
        <v>1.0733078080425447</v>
      </c>
      <c r="J206" s="5">
        <v>1.5438158490100091</v>
      </c>
      <c r="K206" s="5">
        <v>2.2205814192306903</v>
      </c>
    </row>
    <row r="207" spans="1:11" x14ac:dyDescent="0.25">
      <c r="A207" t="str">
        <f t="shared" si="5"/>
        <v>1997Neonatal mortality - Late neonatal deathsTMaori</v>
      </c>
      <c r="B207" s="4">
        <v>1997</v>
      </c>
      <c r="C207" s="4" t="s">
        <v>86</v>
      </c>
      <c r="D207" s="4" t="s">
        <v>45</v>
      </c>
      <c r="E207" s="4" t="s">
        <v>7</v>
      </c>
      <c r="F207" s="5">
        <v>0.96602981159079859</v>
      </c>
      <c r="G207" s="5">
        <v>0.68430169150824371</v>
      </c>
      <c r="H207" s="5">
        <v>0.46806185042201215</v>
      </c>
      <c r="I207" s="5">
        <v>0.80809207089892365</v>
      </c>
      <c r="J207" s="5">
        <v>1.2288967463747971</v>
      </c>
      <c r="K207" s="5">
        <v>1.8688306291269834</v>
      </c>
    </row>
    <row r="208" spans="1:11" x14ac:dyDescent="0.25">
      <c r="A208" t="str">
        <f t="shared" si="5"/>
        <v>1998Neonatal mortality - Late neonatal deathsTMaori</v>
      </c>
      <c r="B208" s="4">
        <v>1998</v>
      </c>
      <c r="C208" s="4" t="s">
        <v>86</v>
      </c>
      <c r="D208" s="4" t="s">
        <v>45</v>
      </c>
      <c r="E208" s="4" t="s">
        <v>7</v>
      </c>
      <c r="F208" s="5">
        <v>0.97524777270396823</v>
      </c>
      <c r="G208" s="5">
        <v>0.69083137237969816</v>
      </c>
      <c r="H208" s="5">
        <v>0.47252814730434478</v>
      </c>
      <c r="I208" s="5">
        <v>0.79240015451029111</v>
      </c>
      <c r="J208" s="5">
        <v>1.2027763393903717</v>
      </c>
      <c r="K208" s="5">
        <v>1.8256822823202947</v>
      </c>
    </row>
    <row r="209" spans="1:11" x14ac:dyDescent="0.25">
      <c r="A209" t="str">
        <f t="shared" si="5"/>
        <v>1999Neonatal mortality - Late neonatal deathsTMaori</v>
      </c>
      <c r="B209" s="4">
        <v>1999</v>
      </c>
      <c r="C209" s="4" t="s">
        <v>86</v>
      </c>
      <c r="D209" s="4" t="s">
        <v>45</v>
      </c>
      <c r="E209" s="4" t="s">
        <v>7</v>
      </c>
      <c r="F209" s="5">
        <v>0.92125757392225782</v>
      </c>
      <c r="G209" s="5">
        <v>0.64903795825220356</v>
      </c>
      <c r="H209" s="5">
        <v>0.44098980338634136</v>
      </c>
      <c r="I209" s="5">
        <v>0.83580055651746388</v>
      </c>
      <c r="J209" s="5">
        <v>1.2863094864225446</v>
      </c>
      <c r="K209" s="5">
        <v>1.9796494294701492</v>
      </c>
    </row>
    <row r="210" spans="1:11" x14ac:dyDescent="0.25">
      <c r="A210" t="str">
        <f t="shared" si="5"/>
        <v>2000Neonatal mortality - Late neonatal deathsTMaori</v>
      </c>
      <c r="B210" s="4">
        <v>2000</v>
      </c>
      <c r="C210" s="4" t="s">
        <v>86</v>
      </c>
      <c r="D210" s="4" t="s">
        <v>45</v>
      </c>
      <c r="E210" s="4" t="s">
        <v>7</v>
      </c>
      <c r="F210" s="5">
        <v>1.0186658110933116</v>
      </c>
      <c r="G210" s="5">
        <v>0.72897236337128279</v>
      </c>
      <c r="H210" s="5">
        <v>0.50483455295924773</v>
      </c>
      <c r="I210" s="5">
        <v>0.86005501518998806</v>
      </c>
      <c r="J210" s="5">
        <v>1.2981282562552261</v>
      </c>
      <c r="K210" s="5">
        <v>1.9593362516652302</v>
      </c>
    </row>
    <row r="211" spans="1:11" x14ac:dyDescent="0.25">
      <c r="A211" t="str">
        <f t="shared" si="5"/>
        <v>2001Neonatal mortality - Late neonatal deathsTMaori</v>
      </c>
      <c r="B211" s="4">
        <v>2001</v>
      </c>
      <c r="C211" s="4" t="s">
        <v>86</v>
      </c>
      <c r="D211" s="4" t="s">
        <v>45</v>
      </c>
      <c r="E211" s="4" t="s">
        <v>7</v>
      </c>
      <c r="F211" s="5">
        <v>1.0978049367558742</v>
      </c>
      <c r="G211" s="5">
        <v>0.79645255725848108</v>
      </c>
      <c r="H211" s="5">
        <v>0.56077610141006617</v>
      </c>
      <c r="I211" s="5">
        <v>0.92326508538901841</v>
      </c>
      <c r="J211" s="5">
        <v>1.3751208516814681</v>
      </c>
      <c r="K211" s="5">
        <v>2.0481196426185768</v>
      </c>
    </row>
    <row r="212" spans="1:11" x14ac:dyDescent="0.25">
      <c r="A212" t="str">
        <f t="shared" si="5"/>
        <v>2002Neonatal mortality - Late neonatal deathsTMaori</v>
      </c>
      <c r="B212" s="4">
        <v>2002</v>
      </c>
      <c r="C212" s="4" t="s">
        <v>86</v>
      </c>
      <c r="D212" s="4" t="s">
        <v>45</v>
      </c>
      <c r="E212" s="4" t="s">
        <v>7</v>
      </c>
      <c r="F212" s="5">
        <v>1.1072233196607648</v>
      </c>
      <c r="G212" s="5">
        <v>0.80667416732120489</v>
      </c>
      <c r="H212" s="5">
        <v>0.57085065160583681</v>
      </c>
      <c r="I212" s="5">
        <v>0.85093125895881072</v>
      </c>
      <c r="J212" s="5">
        <v>1.2529692031580137</v>
      </c>
      <c r="K212" s="5">
        <v>1.8449572836040571</v>
      </c>
    </row>
    <row r="213" spans="1:11" x14ac:dyDescent="0.25">
      <c r="A213" t="str">
        <f t="shared" si="5"/>
        <v>2003Neonatal mortality - Late neonatal deathsTMaori</v>
      </c>
      <c r="B213" s="4">
        <v>2003</v>
      </c>
      <c r="C213" s="4" t="s">
        <v>86</v>
      </c>
      <c r="D213" s="4" t="s">
        <v>45</v>
      </c>
      <c r="E213" s="4" t="s">
        <v>7</v>
      </c>
      <c r="F213" s="5">
        <v>1.0128678309400512</v>
      </c>
      <c r="G213" s="5">
        <v>0.73161809535422517</v>
      </c>
      <c r="H213" s="5">
        <v>0.51241631949996413</v>
      </c>
      <c r="I213" s="5">
        <v>0.752608307293956</v>
      </c>
      <c r="J213" s="5">
        <v>1.1136654958794436</v>
      </c>
      <c r="K213" s="5">
        <v>1.6479366819266137</v>
      </c>
    </row>
    <row r="214" spans="1:11" x14ac:dyDescent="0.25">
      <c r="A214" t="str">
        <f t="shared" si="5"/>
        <v>2004Neonatal mortality - Late neonatal deathsTMaori</v>
      </c>
      <c r="B214" s="4">
        <v>2004</v>
      </c>
      <c r="C214" s="4" t="s">
        <v>86</v>
      </c>
      <c r="D214" s="4" t="s">
        <v>45</v>
      </c>
      <c r="E214" s="4" t="s">
        <v>7</v>
      </c>
      <c r="F214" s="5">
        <v>0.87787271574302861</v>
      </c>
      <c r="G214" s="5">
        <v>0.6218542917662605</v>
      </c>
      <c r="H214" s="5">
        <v>0.42534787522657946</v>
      </c>
      <c r="I214" s="5">
        <v>0.72857278672858528</v>
      </c>
      <c r="J214" s="5">
        <v>1.1058934105615055</v>
      </c>
      <c r="K214" s="5">
        <v>1.678624645060977</v>
      </c>
    </row>
    <row r="215" spans="1:11" x14ac:dyDescent="0.25">
      <c r="A215" t="str">
        <f t="shared" si="5"/>
        <v>2005Neonatal mortality - Late neonatal deathsTMaori</v>
      </c>
      <c r="B215" s="4">
        <v>2005</v>
      </c>
      <c r="C215" s="4" t="s">
        <v>86</v>
      </c>
      <c r="D215" s="4" t="s">
        <v>45</v>
      </c>
      <c r="E215" s="4" t="s">
        <v>7</v>
      </c>
      <c r="F215" s="5">
        <v>0.85384728833887724</v>
      </c>
      <c r="G215" s="5">
        <v>0.60799233561176924</v>
      </c>
      <c r="H215" s="5">
        <v>0.41851394831567335</v>
      </c>
      <c r="I215" s="5">
        <v>0.77664119881997629</v>
      </c>
      <c r="J215" s="5">
        <v>1.1782800719031372</v>
      </c>
      <c r="K215" s="5">
        <v>1.7876259075020784</v>
      </c>
    </row>
    <row r="216" spans="1:11" x14ac:dyDescent="0.25">
      <c r="A216" t="str">
        <f t="shared" si="5"/>
        <v>2006Neonatal mortality - Late neonatal deathsTMaori</v>
      </c>
      <c r="B216" s="4">
        <v>2006</v>
      </c>
      <c r="C216" s="4" t="s">
        <v>86</v>
      </c>
      <c r="D216" s="4" t="s">
        <v>45</v>
      </c>
      <c r="E216" s="4" t="s">
        <v>7</v>
      </c>
      <c r="F216" s="5">
        <v>0.83757764821865399</v>
      </c>
      <c r="G216" s="5">
        <v>0.59938298810048474</v>
      </c>
      <c r="H216" s="5">
        <v>0.41509014340365397</v>
      </c>
      <c r="I216" s="5">
        <v>0.78256181086237542</v>
      </c>
      <c r="J216" s="5">
        <v>1.1811635081533713</v>
      </c>
      <c r="K216" s="5">
        <v>1.78279493533647</v>
      </c>
    </row>
    <row r="217" spans="1:11" x14ac:dyDescent="0.25">
      <c r="A217" t="str">
        <f t="shared" si="5"/>
        <v>2007Neonatal mortality - Late neonatal deathsTMaori</v>
      </c>
      <c r="B217" s="4">
        <v>2007</v>
      </c>
      <c r="C217" s="4" t="s">
        <v>86</v>
      </c>
      <c r="D217" s="4" t="s">
        <v>45</v>
      </c>
      <c r="E217" s="4" t="s">
        <v>7</v>
      </c>
      <c r="F217" s="5">
        <v>0.99147395701171281</v>
      </c>
      <c r="G217" s="5">
        <v>0.73349633251833746</v>
      </c>
      <c r="H217" s="5">
        <v>0.52863963905829037</v>
      </c>
      <c r="I217" s="5">
        <v>0.92636887350109864</v>
      </c>
      <c r="J217" s="5">
        <v>1.3527952157536511</v>
      </c>
      <c r="K217" s="5">
        <v>1.9755142342482832</v>
      </c>
    </row>
    <row r="218" spans="1:11" x14ac:dyDescent="0.25">
      <c r="A218" t="str">
        <f t="shared" si="5"/>
        <v>2008Neonatal mortality - Late neonatal deathsTMaori</v>
      </c>
      <c r="B218" s="4">
        <v>2008</v>
      </c>
      <c r="C218" s="4" t="s">
        <v>86</v>
      </c>
      <c r="D218" s="4" t="s">
        <v>45</v>
      </c>
      <c r="E218" s="4" t="s">
        <v>7</v>
      </c>
      <c r="F218" s="5">
        <v>1.0598176625355766</v>
      </c>
      <c r="G218" s="5">
        <v>0.79204435448385113</v>
      </c>
      <c r="H218" s="5">
        <v>0.57772258713780644</v>
      </c>
      <c r="I218" s="5">
        <v>0.92713165911542872</v>
      </c>
      <c r="J218" s="5">
        <v>1.3347609688364772</v>
      </c>
      <c r="K218" s="5">
        <v>1.9216114846397259</v>
      </c>
    </row>
    <row r="219" spans="1:11" x14ac:dyDescent="0.25">
      <c r="A219" t="str">
        <f t="shared" si="5"/>
        <v>2009Neonatal mortality - Late neonatal deathsTMaori</v>
      </c>
      <c r="B219" s="4">
        <v>2009</v>
      </c>
      <c r="C219" s="4" t="s">
        <v>86</v>
      </c>
      <c r="D219" s="4" t="s">
        <v>45</v>
      </c>
      <c r="E219" s="4" t="s">
        <v>7</v>
      </c>
      <c r="F219" s="5">
        <v>1.0869458724652741</v>
      </c>
      <c r="G219" s="5">
        <v>0.81231835658970697</v>
      </c>
      <c r="H219" s="5">
        <v>0.59251058339322471</v>
      </c>
      <c r="I219" s="5">
        <v>1.1681850427630303</v>
      </c>
      <c r="J219" s="5">
        <v>1.7104505320685235</v>
      </c>
      <c r="K219" s="5">
        <v>2.5044328728380836</v>
      </c>
    </row>
    <row r="220" spans="1:11" x14ac:dyDescent="0.25">
      <c r="A220" t="str">
        <f t="shared" si="5"/>
        <v>2010Neonatal mortality - Late neonatal deathsTMaori</v>
      </c>
      <c r="B220" s="4">
        <v>2010</v>
      </c>
      <c r="C220" s="4" t="s">
        <v>86</v>
      </c>
      <c r="D220" s="4" t="s">
        <v>45</v>
      </c>
      <c r="E220" s="4" t="s">
        <v>7</v>
      </c>
      <c r="F220" s="5">
        <v>0.88704377893545594</v>
      </c>
      <c r="G220" s="5">
        <v>0.63781321184510253</v>
      </c>
      <c r="H220" s="5">
        <v>0.44426027157211379</v>
      </c>
      <c r="I220" s="5">
        <v>0.84781589338014129</v>
      </c>
      <c r="J220" s="5">
        <v>1.2759405704960394</v>
      </c>
      <c r="K220" s="5">
        <v>1.9202569238788609</v>
      </c>
    </row>
    <row r="221" spans="1:11" x14ac:dyDescent="0.25">
      <c r="A221" t="str">
        <f t="shared" si="5"/>
        <v>2011Neonatal mortality - Late neonatal deathsTMaori</v>
      </c>
      <c r="B221" s="4">
        <v>2011</v>
      </c>
      <c r="C221" s="4" t="s">
        <v>86</v>
      </c>
      <c r="D221" s="4" t="s">
        <v>45</v>
      </c>
      <c r="E221" s="4" t="s">
        <v>7</v>
      </c>
      <c r="F221" s="5">
        <v>0.78388958307930567</v>
      </c>
      <c r="G221" s="5">
        <v>0.54582070730835097</v>
      </c>
      <c r="H221" s="5">
        <v>0.3655446940119319</v>
      </c>
      <c r="I221" s="5">
        <v>0.76370117609131316</v>
      </c>
      <c r="J221" s="5">
        <v>1.1896981046846473</v>
      </c>
      <c r="K221" s="5">
        <v>1.8533185814041613</v>
      </c>
    </row>
    <row r="222" spans="1:11" x14ac:dyDescent="0.25">
      <c r="A222" t="str">
        <f t="shared" si="5"/>
        <v>2012Neonatal mortality - Late neonatal deathsTMaori</v>
      </c>
      <c r="B222" s="4">
        <v>2012</v>
      </c>
      <c r="C222" s="4" t="s">
        <v>86</v>
      </c>
      <c r="D222" s="4" t="s">
        <v>45</v>
      </c>
      <c r="E222" s="4" t="s">
        <v>7</v>
      </c>
      <c r="F222" s="5">
        <v>0.73863859320468872</v>
      </c>
      <c r="G222" s="5">
        <v>0.50411043896385921</v>
      </c>
      <c r="H222" s="5">
        <v>0.32930167550016176</v>
      </c>
      <c r="I222" s="5">
        <v>0.57431488044319456</v>
      </c>
      <c r="J222" s="5">
        <v>0.89931201850990128</v>
      </c>
      <c r="K222" s="5">
        <v>1.4082207064045376</v>
      </c>
    </row>
    <row r="223" spans="1:11" x14ac:dyDescent="0.25">
      <c r="A223" t="str">
        <f t="shared" si="5"/>
        <v>1996Neonatal mortality - Late neonatal deathsTnonMaori</v>
      </c>
      <c r="B223" s="4">
        <v>1996</v>
      </c>
      <c r="C223" s="4" t="s">
        <v>86</v>
      </c>
      <c r="D223" s="4" t="s">
        <v>45</v>
      </c>
      <c r="E223" s="4" t="s">
        <v>43</v>
      </c>
      <c r="F223" s="5">
        <v>0.7943842375036364</v>
      </c>
      <c r="G223" s="5">
        <v>0.63739491052266373</v>
      </c>
      <c r="H223" s="5">
        <v>0.50463155314255759</v>
      </c>
      <c r="I223" s="5"/>
      <c r="J223" s="5"/>
      <c r="K223" s="5"/>
    </row>
    <row r="224" spans="1:11" x14ac:dyDescent="0.25">
      <c r="A224" t="str">
        <f t="shared" si="5"/>
        <v>1997Neonatal mortality - Late neonatal deathsTnonMaori</v>
      </c>
      <c r="B224" s="4">
        <v>1997</v>
      </c>
      <c r="C224" s="4" t="s">
        <v>86</v>
      </c>
      <c r="D224" s="4" t="s">
        <v>45</v>
      </c>
      <c r="E224" s="4" t="s">
        <v>43</v>
      </c>
      <c r="F224" s="5">
        <v>0.7047195701423199</v>
      </c>
      <c r="G224" s="5">
        <v>0.55684230064642126</v>
      </c>
      <c r="H224" s="5">
        <v>0.43325654739086977</v>
      </c>
      <c r="I224" s="5"/>
      <c r="J224" s="5"/>
      <c r="K224" s="5"/>
    </row>
    <row r="225" spans="1:11" x14ac:dyDescent="0.25">
      <c r="A225" t="str">
        <f t="shared" si="5"/>
        <v>1998Neonatal mortality - Late neonatal deathsTnonMaori</v>
      </c>
      <c r="B225" s="4">
        <v>1998</v>
      </c>
      <c r="C225" s="4" t="s">
        <v>86</v>
      </c>
      <c r="D225" s="4" t="s">
        <v>45</v>
      </c>
      <c r="E225" s="4" t="s">
        <v>43</v>
      </c>
      <c r="F225" s="5">
        <v>0.72448197311896323</v>
      </c>
      <c r="G225" s="5">
        <v>0.57436395259474982</v>
      </c>
      <c r="H225" s="5">
        <v>0.44858301221129349</v>
      </c>
      <c r="I225" s="5"/>
      <c r="J225" s="5"/>
      <c r="K225" s="5"/>
    </row>
    <row r="226" spans="1:11" x14ac:dyDescent="0.25">
      <c r="A226" t="str">
        <f t="shared" si="5"/>
        <v>1999Neonatal mortality - Late neonatal deathsTnonMaori</v>
      </c>
      <c r="B226" s="4">
        <v>1999</v>
      </c>
      <c r="C226" s="4" t="s">
        <v>86</v>
      </c>
      <c r="D226" s="4" t="s">
        <v>45</v>
      </c>
      <c r="E226" s="4" t="s">
        <v>43</v>
      </c>
      <c r="F226" s="5">
        <v>0.64684073273663101</v>
      </c>
      <c r="G226" s="5">
        <v>0.50457371659233707</v>
      </c>
      <c r="H226" s="5">
        <v>0.38685377523822878</v>
      </c>
      <c r="I226" s="5"/>
      <c r="J226" s="5"/>
      <c r="K226" s="5"/>
    </row>
    <row r="227" spans="1:11" x14ac:dyDescent="0.25">
      <c r="A227" t="str">
        <f t="shared" si="5"/>
        <v>2000Neonatal mortality - Late neonatal deathsTnonMaori</v>
      </c>
      <c r="B227" s="4">
        <v>2000</v>
      </c>
      <c r="C227" s="4" t="s">
        <v>86</v>
      </c>
      <c r="D227" s="4" t="s">
        <v>45</v>
      </c>
      <c r="E227" s="4" t="s">
        <v>43</v>
      </c>
      <c r="F227" s="5">
        <v>0.71190667555271636</v>
      </c>
      <c r="G227" s="5">
        <v>0.56155650249397149</v>
      </c>
      <c r="H227" s="5">
        <v>0.43607059717093177</v>
      </c>
      <c r="I227" s="5"/>
      <c r="J227" s="5"/>
      <c r="K227" s="5"/>
    </row>
    <row r="228" spans="1:11" x14ac:dyDescent="0.25">
      <c r="A228" t="str">
        <f t="shared" si="5"/>
        <v>2001Neonatal mortality - Late neonatal deathsTnonMaori</v>
      </c>
      <c r="B228" s="4">
        <v>2001</v>
      </c>
      <c r="C228" s="4" t="s">
        <v>86</v>
      </c>
      <c r="D228" s="4" t="s">
        <v>45</v>
      </c>
      <c r="E228" s="4" t="s">
        <v>43</v>
      </c>
      <c r="F228" s="5">
        <v>0.73176833195739599</v>
      </c>
      <c r="G228" s="5">
        <v>0.57918731745256868</v>
      </c>
      <c r="H228" s="5">
        <v>0.45150492812240295</v>
      </c>
      <c r="I228" s="5"/>
      <c r="J228" s="5"/>
      <c r="K228" s="5"/>
    </row>
    <row r="229" spans="1:11" x14ac:dyDescent="0.25">
      <c r="A229" t="str">
        <f t="shared" si="5"/>
        <v>2002Neonatal mortality - Late neonatal deathsTnonMaori</v>
      </c>
      <c r="B229" s="4">
        <v>2002</v>
      </c>
      <c r="C229" s="4" t="s">
        <v>86</v>
      </c>
      <c r="D229" s="4" t="s">
        <v>45</v>
      </c>
      <c r="E229" s="4" t="s">
        <v>43</v>
      </c>
      <c r="F229" s="5">
        <v>0.80237941734926055</v>
      </c>
      <c r="G229" s="5">
        <v>0.64381005158629911</v>
      </c>
      <c r="H229" s="5">
        <v>0.50971048073536851</v>
      </c>
      <c r="I229" s="5"/>
      <c r="J229" s="5"/>
      <c r="K229" s="5"/>
    </row>
    <row r="230" spans="1:11" x14ac:dyDescent="0.25">
      <c r="A230" t="str">
        <f t="shared" si="5"/>
        <v>2003Neonatal mortality - Late neonatal deathsTnonMaori</v>
      </c>
      <c r="B230" s="4">
        <v>2003</v>
      </c>
      <c r="C230" s="4" t="s">
        <v>86</v>
      </c>
      <c r="D230" s="4" t="s">
        <v>45</v>
      </c>
      <c r="E230" s="4" t="s">
        <v>43</v>
      </c>
      <c r="F230" s="5">
        <v>0.81544320730706754</v>
      </c>
      <c r="G230" s="5">
        <v>0.6569460022432303</v>
      </c>
      <c r="H230" s="5">
        <v>0.52248865140125256</v>
      </c>
      <c r="I230" s="5"/>
      <c r="J230" s="5"/>
      <c r="K230" s="5"/>
    </row>
    <row r="231" spans="1:11" x14ac:dyDescent="0.25">
      <c r="A231" t="str">
        <f t="shared" si="5"/>
        <v>2004Neonatal mortality - Late neonatal deathsTnonMaori</v>
      </c>
      <c r="B231" s="4">
        <v>2004</v>
      </c>
      <c r="C231" s="4" t="s">
        <v>86</v>
      </c>
      <c r="D231" s="4" t="s">
        <v>45</v>
      </c>
      <c r="E231" s="4" t="s">
        <v>43</v>
      </c>
      <c r="F231" s="5">
        <v>0.70927683132380803</v>
      </c>
      <c r="G231" s="5">
        <v>0.56230942858274258</v>
      </c>
      <c r="H231" s="5">
        <v>0.43916832894704816</v>
      </c>
      <c r="I231" s="5"/>
      <c r="J231" s="5"/>
      <c r="K231" s="5"/>
    </row>
    <row r="232" spans="1:11" x14ac:dyDescent="0.25">
      <c r="A232" t="str">
        <f t="shared" si="5"/>
        <v>2005Neonatal mortality - Late neonatal deathsTnonMaori</v>
      </c>
      <c r="B232" s="4">
        <v>2005</v>
      </c>
      <c r="C232" s="4" t="s">
        <v>86</v>
      </c>
      <c r="D232" s="4" t="s">
        <v>45</v>
      </c>
      <c r="E232" s="4" t="s">
        <v>43</v>
      </c>
      <c r="F232" s="5">
        <v>0.65530156438674092</v>
      </c>
      <c r="G232" s="5">
        <v>0.51599984597019521</v>
      </c>
      <c r="H232" s="5">
        <v>0.39989279313951659</v>
      </c>
      <c r="I232" s="5"/>
      <c r="J232" s="5"/>
      <c r="K232" s="5"/>
    </row>
    <row r="233" spans="1:11" x14ac:dyDescent="0.25">
      <c r="A233" t="str">
        <f t="shared" si="5"/>
        <v>2006Neonatal mortality - Late neonatal deathsTnonMaori</v>
      </c>
      <c r="B233" s="4">
        <v>2006</v>
      </c>
      <c r="C233" s="4" t="s">
        <v>86</v>
      </c>
      <c r="D233" s="4" t="s">
        <v>45</v>
      </c>
      <c r="E233" s="4" t="s">
        <v>43</v>
      </c>
      <c r="F233" s="5">
        <v>0.64331547171354042</v>
      </c>
      <c r="G233" s="5">
        <v>0.50745132571658846</v>
      </c>
      <c r="H233" s="5">
        <v>0.39405581033724973</v>
      </c>
      <c r="I233" s="5"/>
      <c r="J233" s="5"/>
      <c r="K233" s="5"/>
    </row>
    <row r="234" spans="1:11" x14ac:dyDescent="0.25">
      <c r="A234" t="str">
        <f t="shared" si="5"/>
        <v>2007Neonatal mortality - Late neonatal deathsTnonMaori</v>
      </c>
      <c r="B234" s="4">
        <v>2007</v>
      </c>
      <c r="C234" s="4" t="s">
        <v>86</v>
      </c>
      <c r="D234" s="4" t="s">
        <v>45</v>
      </c>
      <c r="E234" s="4" t="s">
        <v>43</v>
      </c>
      <c r="F234" s="5">
        <v>0.68069243987643979</v>
      </c>
      <c r="G234" s="5">
        <v>0.54220795873357808</v>
      </c>
      <c r="H234" s="5">
        <v>0.42574986806278614</v>
      </c>
      <c r="I234" s="5"/>
      <c r="J234" s="5"/>
      <c r="K234" s="5"/>
    </row>
    <row r="235" spans="1:11" x14ac:dyDescent="0.25">
      <c r="A235" t="str">
        <f t="shared" si="5"/>
        <v>2008Neonatal mortality - Late neonatal deathsTnonMaori</v>
      </c>
      <c r="B235" s="4">
        <v>2008</v>
      </c>
      <c r="C235" s="4" t="s">
        <v>86</v>
      </c>
      <c r="D235" s="4" t="s">
        <v>45</v>
      </c>
      <c r="E235" s="4" t="s">
        <v>43</v>
      </c>
      <c r="F235" s="5">
        <v>0.73753940733563628</v>
      </c>
      <c r="G235" s="5">
        <v>0.59339789893188377</v>
      </c>
      <c r="H235" s="5">
        <v>0.471243586131671</v>
      </c>
      <c r="I235" s="5"/>
      <c r="J235" s="5"/>
      <c r="K235" s="5"/>
    </row>
    <row r="236" spans="1:11" x14ac:dyDescent="0.25">
      <c r="A236" t="str">
        <f t="shared" si="5"/>
        <v>2009Neonatal mortality - Late neonatal deathsTnonMaori</v>
      </c>
      <c r="B236" s="4">
        <v>2009</v>
      </c>
      <c r="C236" s="4" t="s">
        <v>86</v>
      </c>
      <c r="D236" s="4" t="s">
        <v>45</v>
      </c>
      <c r="E236" s="4" t="s">
        <v>43</v>
      </c>
      <c r="F236" s="5">
        <v>0.60645566008626384</v>
      </c>
      <c r="G236" s="5">
        <v>0.47491484925163807</v>
      </c>
      <c r="H236" s="5">
        <v>0.36574230338328934</v>
      </c>
      <c r="I236" s="5"/>
      <c r="J236" s="5"/>
      <c r="K236" s="5"/>
    </row>
    <row r="237" spans="1:11" x14ac:dyDescent="0.25">
      <c r="A237" t="str">
        <f t="shared" ref="A237:A273" si="6">B237&amp;C237&amp;D237&amp;E237</f>
        <v>2010Neonatal mortality - Late neonatal deathsTnonMaori</v>
      </c>
      <c r="B237" s="4">
        <v>2010</v>
      </c>
      <c r="C237" s="4" t="s">
        <v>86</v>
      </c>
      <c r="D237" s="4" t="s">
        <v>45</v>
      </c>
      <c r="E237" s="4" t="s">
        <v>43</v>
      </c>
      <c r="F237" s="5">
        <v>0.6348259878372966</v>
      </c>
      <c r="G237" s="5">
        <v>0.49987689598830137</v>
      </c>
      <c r="H237" s="5">
        <v>0.38739772835943781</v>
      </c>
      <c r="I237" s="5"/>
      <c r="J237" s="5"/>
      <c r="K237" s="5"/>
    </row>
    <row r="238" spans="1:11" x14ac:dyDescent="0.25">
      <c r="A238" t="str">
        <f t="shared" si="6"/>
        <v>2011Neonatal mortality - Late neonatal deathsTnonMaori</v>
      </c>
      <c r="B238" s="4">
        <v>2011</v>
      </c>
      <c r="C238" s="4" t="s">
        <v>86</v>
      </c>
      <c r="D238" s="4" t="s">
        <v>45</v>
      </c>
      <c r="E238" s="4" t="s">
        <v>43</v>
      </c>
      <c r="F238" s="5">
        <v>0.59055271417156663</v>
      </c>
      <c r="G238" s="5">
        <v>0.45878925515564428</v>
      </c>
      <c r="H238" s="5">
        <v>0.35010453474951836</v>
      </c>
      <c r="I238" s="5"/>
      <c r="J238" s="5"/>
      <c r="K238" s="5"/>
    </row>
    <row r="239" spans="1:11" x14ac:dyDescent="0.25">
      <c r="A239" t="str">
        <f t="shared" si="6"/>
        <v>2012Neonatal mortality - Late neonatal deathsTnonMaori</v>
      </c>
      <c r="B239" s="4">
        <v>2012</v>
      </c>
      <c r="C239" s="4" t="s">
        <v>86</v>
      </c>
      <c r="D239" s="4" t="s">
        <v>45</v>
      </c>
      <c r="E239" s="4" t="s">
        <v>43</v>
      </c>
      <c r="F239" s="5">
        <v>0.70592147646586434</v>
      </c>
      <c r="G239" s="5">
        <v>0.56055120868854369</v>
      </c>
      <c r="H239" s="5">
        <v>0.4385967977748324</v>
      </c>
      <c r="I239" s="5"/>
      <c r="J239" s="5"/>
      <c r="K239" s="5"/>
    </row>
    <row r="240" spans="1:11" x14ac:dyDescent="0.25">
      <c r="A240" t="str">
        <f t="shared" si="6"/>
        <v>1996Neonatal mortality - Late neonatal deathsFMaori</v>
      </c>
      <c r="B240" s="4">
        <v>1996</v>
      </c>
      <c r="C240" s="4" t="s">
        <v>86</v>
      </c>
      <c r="D240" s="4" t="s">
        <v>42</v>
      </c>
      <c r="E240" s="4" t="s">
        <v>7</v>
      </c>
      <c r="F240" s="5">
        <v>1.417063114596008</v>
      </c>
      <c r="G240" s="5">
        <v>0.92702953251225007</v>
      </c>
      <c r="H240" s="5">
        <v>0.57384589167334055</v>
      </c>
      <c r="I240" s="5">
        <v>1.2524021749371836</v>
      </c>
      <c r="J240" s="5">
        <v>2.2372189114024632</v>
      </c>
      <c r="K240" s="5">
        <v>3.9964386502186207</v>
      </c>
    </row>
    <row r="241" spans="1:11" x14ac:dyDescent="0.25">
      <c r="A241" t="str">
        <f t="shared" si="6"/>
        <v>1997Neonatal mortality - Late neonatal deathsFMaori</v>
      </c>
      <c r="B241" s="4">
        <v>1997</v>
      </c>
      <c r="C241" s="4" t="s">
        <v>86</v>
      </c>
      <c r="D241" s="4" t="s">
        <v>42</v>
      </c>
      <c r="E241" s="4" t="s">
        <v>7</v>
      </c>
      <c r="F241" s="5">
        <v>0.97784797739768037</v>
      </c>
      <c r="G241" s="5">
        <v>0.57183073810152196</v>
      </c>
      <c r="H241" s="5">
        <v>0.30447578477187465</v>
      </c>
      <c r="I241" s="5">
        <v>0.73295234656622088</v>
      </c>
      <c r="J241" s="5">
        <v>1.4394885780475644</v>
      </c>
      <c r="K241" s="5">
        <v>2.8270969811844191</v>
      </c>
    </row>
    <row r="242" spans="1:11" x14ac:dyDescent="0.25">
      <c r="A242" t="str">
        <f t="shared" si="6"/>
        <v>1998Neonatal mortality - Late neonatal deathsFMaori</v>
      </c>
      <c r="B242" s="4">
        <v>1998</v>
      </c>
      <c r="C242" s="4" t="s">
        <v>86</v>
      </c>
      <c r="D242" s="4" t="s">
        <v>42</v>
      </c>
      <c r="E242" s="4" t="s">
        <v>7</v>
      </c>
      <c r="F242" s="5">
        <v>1.1559815632673822</v>
      </c>
      <c r="G242" s="5">
        <v>0.71183876851893046</v>
      </c>
      <c r="H242" s="5">
        <v>0.40687736146467607</v>
      </c>
      <c r="I242" s="5">
        <v>0.8009232396044893</v>
      </c>
      <c r="J242" s="5">
        <v>1.4746108282336119</v>
      </c>
      <c r="K242" s="5">
        <v>2.7149631665296861</v>
      </c>
    </row>
    <row r="243" spans="1:11" x14ac:dyDescent="0.25">
      <c r="A243" t="str">
        <f t="shared" si="6"/>
        <v>1999Neonatal mortality - Late neonatal deathsFMaori</v>
      </c>
      <c r="B243" s="4">
        <v>1999</v>
      </c>
      <c r="C243" s="4" t="s">
        <v>86</v>
      </c>
      <c r="D243" s="4" t="s">
        <v>42</v>
      </c>
      <c r="E243" s="4" t="s">
        <v>7</v>
      </c>
      <c r="F243" s="5">
        <v>1.1704931115466846</v>
      </c>
      <c r="G243" s="5">
        <v>0.73105702244775095</v>
      </c>
      <c r="H243" s="5">
        <v>0.42586765587027148</v>
      </c>
      <c r="I243" s="5">
        <v>0.76227617540723636</v>
      </c>
      <c r="J243" s="5">
        <v>1.3727194783693126</v>
      </c>
      <c r="K243" s="5">
        <v>2.4720158219398938</v>
      </c>
    </row>
    <row r="244" spans="1:11" x14ac:dyDescent="0.25">
      <c r="A244" t="str">
        <f t="shared" si="6"/>
        <v>2000Neonatal mortality - Late neonatal deathsFMaori</v>
      </c>
      <c r="B244" s="4">
        <v>2000</v>
      </c>
      <c r="C244" s="4" t="s">
        <v>86</v>
      </c>
      <c r="D244" s="4" t="s">
        <v>42</v>
      </c>
      <c r="E244" s="4" t="s">
        <v>7</v>
      </c>
      <c r="F244" s="5">
        <v>1.3055332235484489</v>
      </c>
      <c r="G244" s="5">
        <v>0.83601003212038549</v>
      </c>
      <c r="H244" s="5">
        <v>0.50333265122395077</v>
      </c>
      <c r="I244" s="5">
        <v>0.8097041807844455</v>
      </c>
      <c r="J244" s="5">
        <v>1.4154366423825657</v>
      </c>
      <c r="K244" s="5">
        <v>2.4743121452803516</v>
      </c>
    </row>
    <row r="245" spans="1:11" x14ac:dyDescent="0.25">
      <c r="A245" t="str">
        <f t="shared" si="6"/>
        <v>2001Neonatal mortality - Late neonatal deathsFMaori</v>
      </c>
      <c r="B245" s="4">
        <v>2001</v>
      </c>
      <c r="C245" s="4" t="s">
        <v>86</v>
      </c>
      <c r="D245" s="4" t="s">
        <v>42</v>
      </c>
      <c r="E245" s="4" t="s">
        <v>7</v>
      </c>
      <c r="F245" s="5">
        <v>1.2007520211711047</v>
      </c>
      <c r="G245" s="5">
        <v>0.74995588494794418</v>
      </c>
      <c r="H245" s="5">
        <v>0.43687693972151459</v>
      </c>
      <c r="I245" s="5">
        <v>0.74941174577463232</v>
      </c>
      <c r="J245" s="5">
        <v>1.3453754057247966</v>
      </c>
      <c r="K245" s="5">
        <v>2.4152743702438388</v>
      </c>
    </row>
    <row r="246" spans="1:11" x14ac:dyDescent="0.25">
      <c r="A246" t="str">
        <f t="shared" si="6"/>
        <v>2002Neonatal mortality - Late neonatal deathsFMaori</v>
      </c>
      <c r="B246" s="4">
        <v>2002</v>
      </c>
      <c r="C246" s="4" t="s">
        <v>86</v>
      </c>
      <c r="D246" s="4" t="s">
        <v>42</v>
      </c>
      <c r="E246" s="4" t="s">
        <v>7</v>
      </c>
      <c r="F246" s="5">
        <v>1.0801230679539777</v>
      </c>
      <c r="G246" s="5">
        <v>0.65487884741322855</v>
      </c>
      <c r="H246" s="5">
        <v>0.36653071961507605</v>
      </c>
      <c r="I246" s="5">
        <v>0.6836472598962603</v>
      </c>
      <c r="J246" s="5">
        <v>1.2663666899043033</v>
      </c>
      <c r="K246" s="5">
        <v>2.3457778409622123</v>
      </c>
    </row>
    <row r="247" spans="1:11" x14ac:dyDescent="0.25">
      <c r="A247" t="str">
        <f t="shared" si="6"/>
        <v>2003Neonatal mortality - Late neonatal deathsFMaori</v>
      </c>
      <c r="B247" s="4">
        <v>2003</v>
      </c>
      <c r="C247" s="4" t="s">
        <v>86</v>
      </c>
      <c r="D247" s="4" t="s">
        <v>42</v>
      </c>
      <c r="E247" s="4" t="s">
        <v>7</v>
      </c>
      <c r="F247" s="5">
        <v>1.031272149707622</v>
      </c>
      <c r="G247" s="5">
        <v>0.62526052521884112</v>
      </c>
      <c r="H247" s="5">
        <v>0.34995356951993811</v>
      </c>
      <c r="I247" s="5">
        <v>0.6821262850901969</v>
      </c>
      <c r="J247" s="5">
        <v>1.2677782409337224</v>
      </c>
      <c r="K247" s="5">
        <v>2.3562523587145989</v>
      </c>
    </row>
    <row r="248" spans="1:11" x14ac:dyDescent="0.25">
      <c r="A248" t="str">
        <f t="shared" si="6"/>
        <v>2004Neonatal mortality - Late neonatal deathsFMaori</v>
      </c>
      <c r="B248" s="4">
        <v>2004</v>
      </c>
      <c r="C248" s="4" t="s">
        <v>86</v>
      </c>
      <c r="D248" s="4" t="s">
        <v>42</v>
      </c>
      <c r="E248" s="4" t="s">
        <v>7</v>
      </c>
      <c r="F248" s="5">
        <v>0.83323071304912932</v>
      </c>
      <c r="G248" s="5">
        <v>0.4770044122908137</v>
      </c>
      <c r="H248" s="5">
        <v>0.24647514046675753</v>
      </c>
      <c r="I248" s="5">
        <v>0.63570941469382036</v>
      </c>
      <c r="J248" s="5">
        <v>1.2775629913707136</v>
      </c>
      <c r="K248" s="5">
        <v>2.5674736903278275</v>
      </c>
    </row>
    <row r="249" spans="1:11" x14ac:dyDescent="0.25">
      <c r="A249" t="str">
        <f t="shared" si="6"/>
        <v>2005Neonatal mortality - Late neonatal deathsFMaori</v>
      </c>
      <c r="B249" s="4">
        <v>2005</v>
      </c>
      <c r="C249" s="4" t="s">
        <v>86</v>
      </c>
      <c r="D249" s="4" t="s">
        <v>42</v>
      </c>
      <c r="E249" s="4" t="s">
        <v>7</v>
      </c>
      <c r="F249" s="5">
        <v>0.93528727020587676</v>
      </c>
      <c r="G249" s="5">
        <v>0.56706487222138213</v>
      </c>
      <c r="H249" s="5">
        <v>0.31738190430906227</v>
      </c>
      <c r="I249" s="5">
        <v>0.68392150010098718</v>
      </c>
      <c r="J249" s="5">
        <v>1.2804729861096109</v>
      </c>
      <c r="K249" s="5">
        <v>2.3973673410096925</v>
      </c>
    </row>
    <row r="250" spans="1:11" x14ac:dyDescent="0.25">
      <c r="A250" t="str">
        <f t="shared" si="6"/>
        <v>2006Neonatal mortality - Late neonatal deathsFMaori</v>
      </c>
      <c r="B250" s="4">
        <v>2006</v>
      </c>
      <c r="C250" s="4" t="s">
        <v>86</v>
      </c>
      <c r="D250" s="4" t="s">
        <v>42</v>
      </c>
      <c r="E250" s="4" t="s">
        <v>7</v>
      </c>
      <c r="F250" s="5">
        <v>0.90256535228506274</v>
      </c>
      <c r="G250" s="5">
        <v>0.5472255663784612</v>
      </c>
      <c r="H250" s="5">
        <v>0.30627799543188194</v>
      </c>
      <c r="I250" s="5">
        <v>0.75379435510776216</v>
      </c>
      <c r="J250" s="5">
        <v>1.4297471817883332</v>
      </c>
      <c r="K250" s="5">
        <v>2.7118497107071677</v>
      </c>
    </row>
    <row r="251" spans="1:11" x14ac:dyDescent="0.25">
      <c r="A251" t="str">
        <f t="shared" si="6"/>
        <v>2007Neonatal mortality - Late neonatal deathsFMaori</v>
      </c>
      <c r="B251" s="4">
        <v>2007</v>
      </c>
      <c r="C251" s="4" t="s">
        <v>86</v>
      </c>
      <c r="D251" s="4" t="s">
        <v>42</v>
      </c>
      <c r="E251" s="4" t="s">
        <v>7</v>
      </c>
      <c r="F251" s="5">
        <v>1.119833879660465</v>
      </c>
      <c r="G251" s="5">
        <v>0.72508429104883443</v>
      </c>
      <c r="H251" s="5">
        <v>0.44290032213334107</v>
      </c>
      <c r="I251" s="5">
        <v>0.91254148006326685</v>
      </c>
      <c r="J251" s="5">
        <v>1.606859297393322</v>
      </c>
      <c r="K251" s="5">
        <v>2.8294569156903959</v>
      </c>
    </row>
    <row r="252" spans="1:11" x14ac:dyDescent="0.25">
      <c r="A252" t="str">
        <f t="shared" si="6"/>
        <v>2008Neonatal mortality - Late neonatal deathsFMaori</v>
      </c>
      <c r="B252" s="4">
        <v>2008</v>
      </c>
      <c r="C252" s="4" t="s">
        <v>86</v>
      </c>
      <c r="D252" s="4" t="s">
        <v>42</v>
      </c>
      <c r="E252" s="4" t="s">
        <v>7</v>
      </c>
      <c r="F252" s="5">
        <v>0.94953214433419619</v>
      </c>
      <c r="G252" s="5">
        <v>0.58470983774301999</v>
      </c>
      <c r="H252" s="5">
        <v>0.3342121931604124</v>
      </c>
      <c r="I252" s="5">
        <v>0.6670785494641206</v>
      </c>
      <c r="J252" s="5">
        <v>1.2156482970325975</v>
      </c>
      <c r="K252" s="5">
        <v>2.2153324871042628</v>
      </c>
    </row>
    <row r="253" spans="1:11" x14ac:dyDescent="0.25">
      <c r="A253" t="str">
        <f t="shared" si="6"/>
        <v>2009Neonatal mortality - Late neonatal deathsFMaori</v>
      </c>
      <c r="B253" s="4">
        <v>2009</v>
      </c>
      <c r="C253" s="4" t="s">
        <v>86</v>
      </c>
      <c r="D253" s="4" t="s">
        <v>42</v>
      </c>
      <c r="E253" s="4" t="s">
        <v>7</v>
      </c>
      <c r="F253" s="5">
        <v>0.92217902458199841</v>
      </c>
      <c r="G253" s="5">
        <v>0.55911734009244063</v>
      </c>
      <c r="H253" s="5">
        <v>0.31293373090738463</v>
      </c>
      <c r="I253" s="5">
        <v>0.65817091645496828</v>
      </c>
      <c r="J253" s="5">
        <v>1.2232555538989116</v>
      </c>
      <c r="K253" s="5">
        <v>2.2735039071677252</v>
      </c>
    </row>
    <row r="254" spans="1:11" x14ac:dyDescent="0.25">
      <c r="A254" t="str">
        <f t="shared" si="6"/>
        <v>2010Neonatal mortality - Late neonatal deathsFMaori</v>
      </c>
      <c r="B254" s="4">
        <v>2010</v>
      </c>
      <c r="C254" s="4" t="s">
        <v>86</v>
      </c>
      <c r="D254" s="4" t="s">
        <v>42</v>
      </c>
      <c r="E254" s="4" t="s">
        <v>7</v>
      </c>
      <c r="F254" s="5">
        <v>0.78708264674740702</v>
      </c>
      <c r="G254" s="5">
        <v>0.4505857614899369</v>
      </c>
      <c r="H254" s="5">
        <v>0.23282423808659578</v>
      </c>
      <c r="I254" s="5">
        <v>0.47406115688331335</v>
      </c>
      <c r="J254" s="5">
        <v>0.92039182186842894</v>
      </c>
      <c r="K254" s="5">
        <v>1.7869447717075846</v>
      </c>
    </row>
    <row r="255" spans="1:11" x14ac:dyDescent="0.25">
      <c r="A255" t="str">
        <f t="shared" si="6"/>
        <v>2011Neonatal mortality - Late neonatal deathsFMaori</v>
      </c>
      <c r="B255" s="4">
        <v>2011</v>
      </c>
      <c r="C255" s="4" t="s">
        <v>86</v>
      </c>
      <c r="D255" s="4" t="s">
        <v>42</v>
      </c>
      <c r="E255" s="4" t="s">
        <v>7</v>
      </c>
      <c r="F255" s="5">
        <v>0.85897974954246026</v>
      </c>
      <c r="G255" s="5">
        <v>0.50231839258114375</v>
      </c>
      <c r="H255" s="5">
        <v>0.26746338836954398</v>
      </c>
      <c r="I255" s="5">
        <v>0.54107281116507699</v>
      </c>
      <c r="J255" s="5">
        <v>1.0339981053996112</v>
      </c>
      <c r="K255" s="5">
        <v>1.9759855973317346</v>
      </c>
    </row>
    <row r="256" spans="1:11" x14ac:dyDescent="0.25">
      <c r="A256" t="str">
        <f t="shared" si="6"/>
        <v>2012Neonatal mortality - Late neonatal deathsFMaori</v>
      </c>
      <c r="B256" s="4">
        <v>2012</v>
      </c>
      <c r="C256" s="4" t="s">
        <v>86</v>
      </c>
      <c r="D256" s="4" t="s">
        <v>42</v>
      </c>
      <c r="E256" s="4" t="s">
        <v>7</v>
      </c>
      <c r="F256" s="5">
        <v>0.98739698561166411</v>
      </c>
      <c r="G256" s="5">
        <v>0.59865900383141757</v>
      </c>
      <c r="H256" s="5">
        <v>0.33506489993547717</v>
      </c>
      <c r="I256" s="5">
        <v>0.63327368258838401</v>
      </c>
      <c r="J256" s="5">
        <v>1.1693681154214557</v>
      </c>
      <c r="K256" s="5">
        <v>2.1592904094407559</v>
      </c>
    </row>
    <row r="257" spans="1:11" x14ac:dyDescent="0.25">
      <c r="A257" t="str">
        <f t="shared" si="6"/>
        <v>1996Neonatal mortality - Late neonatal deathsFnonMaori</v>
      </c>
      <c r="B257" s="4">
        <v>1996</v>
      </c>
      <c r="C257" s="4" t="s">
        <v>86</v>
      </c>
      <c r="D257" s="4" t="s">
        <v>42</v>
      </c>
      <c r="E257" s="4" t="s">
        <v>43</v>
      </c>
      <c r="F257" s="5">
        <v>0.61168733027580824</v>
      </c>
      <c r="G257" s="5">
        <v>0.41436693020403431</v>
      </c>
      <c r="H257" s="5">
        <v>0.26815642928131095</v>
      </c>
      <c r="I257" s="5"/>
      <c r="J257" s="5"/>
      <c r="K257" s="5"/>
    </row>
    <row r="258" spans="1:11" x14ac:dyDescent="0.25">
      <c r="A258" t="str">
        <f t="shared" si="6"/>
        <v>1997Neonatal mortality - Late neonatal deathsFnonMaori</v>
      </c>
      <c r="B258" s="4">
        <v>1997</v>
      </c>
      <c r="C258" s="4" t="s">
        <v>86</v>
      </c>
      <c r="D258" s="4" t="s">
        <v>42</v>
      </c>
      <c r="E258" s="4" t="s">
        <v>43</v>
      </c>
      <c r="F258" s="5">
        <v>0.59107020646440023</v>
      </c>
      <c r="G258" s="5">
        <v>0.39724576271186446</v>
      </c>
      <c r="H258" s="5">
        <v>0.25452285577804656</v>
      </c>
      <c r="I258" s="5"/>
      <c r="J258" s="5"/>
      <c r="K258" s="5"/>
    </row>
    <row r="259" spans="1:11" x14ac:dyDescent="0.25">
      <c r="A259" t="str">
        <f t="shared" si="6"/>
        <v>1998Neonatal mortality - Late neonatal deathsFnonMaori</v>
      </c>
      <c r="B259" s="4">
        <v>1998</v>
      </c>
      <c r="C259" s="4" t="s">
        <v>86</v>
      </c>
      <c r="D259" s="4" t="s">
        <v>42</v>
      </c>
      <c r="E259" s="4" t="s">
        <v>43</v>
      </c>
      <c r="F259" s="5">
        <v>0.69328068978088375</v>
      </c>
      <c r="G259" s="5">
        <v>0.48272992093216816</v>
      </c>
      <c r="H259" s="5">
        <v>0.32329180420387771</v>
      </c>
      <c r="I259" s="5"/>
      <c r="J259" s="5"/>
      <c r="K259" s="5"/>
    </row>
    <row r="260" spans="1:11" x14ac:dyDescent="0.25">
      <c r="A260" t="str">
        <f t="shared" si="6"/>
        <v>1999Neonatal mortality - Late neonatal deathsFnonMaori</v>
      </c>
      <c r="B260" s="4">
        <v>1999</v>
      </c>
      <c r="C260" s="4" t="s">
        <v>86</v>
      </c>
      <c r="D260" s="4" t="s">
        <v>42</v>
      </c>
      <c r="E260" s="4" t="s">
        <v>43</v>
      </c>
      <c r="F260" s="5">
        <v>0.75181739942783821</v>
      </c>
      <c r="G260" s="5">
        <v>0.53256111970975428</v>
      </c>
      <c r="H260" s="5">
        <v>0.36427141164119614</v>
      </c>
      <c r="I260" s="5"/>
      <c r="J260" s="5"/>
      <c r="K260" s="5"/>
    </row>
    <row r="261" spans="1:11" x14ac:dyDescent="0.25">
      <c r="A261" t="str">
        <f t="shared" si="6"/>
        <v>2000Neonatal mortality - Late neonatal deathsFnonMaori</v>
      </c>
      <c r="B261" s="4">
        <v>2000</v>
      </c>
      <c r="C261" s="4" t="s">
        <v>86</v>
      </c>
      <c r="D261" s="4" t="s">
        <v>42</v>
      </c>
      <c r="E261" s="4" t="s">
        <v>43</v>
      </c>
      <c r="F261" s="5">
        <v>0.82143385482269293</v>
      </c>
      <c r="G261" s="5">
        <v>0.59063755104795979</v>
      </c>
      <c r="H261" s="5">
        <v>0.41140069530729595</v>
      </c>
      <c r="I261" s="5"/>
      <c r="J261" s="5"/>
      <c r="K261" s="5"/>
    </row>
    <row r="262" spans="1:11" x14ac:dyDescent="0.25">
      <c r="A262" t="str">
        <f t="shared" si="6"/>
        <v>2001Neonatal mortality - Late neonatal deathsFnonMaori</v>
      </c>
      <c r="B262" s="4">
        <v>2001</v>
      </c>
      <c r="C262" s="4" t="s">
        <v>86</v>
      </c>
      <c r="D262" s="4" t="s">
        <v>42</v>
      </c>
      <c r="E262" s="4" t="s">
        <v>43</v>
      </c>
      <c r="F262" s="5">
        <v>0.78284238630353442</v>
      </c>
      <c r="G262" s="5">
        <v>0.55743243243243246</v>
      </c>
      <c r="H262" s="5">
        <v>0.38371083737719264</v>
      </c>
      <c r="I262" s="5"/>
      <c r="J262" s="5"/>
      <c r="K262" s="5"/>
    </row>
    <row r="263" spans="1:11" x14ac:dyDescent="0.25">
      <c r="A263" t="str">
        <f t="shared" si="6"/>
        <v>2002Neonatal mortality - Late neonatal deathsFnonMaori</v>
      </c>
      <c r="B263" s="4">
        <v>2002</v>
      </c>
      <c r="C263" s="4" t="s">
        <v>86</v>
      </c>
      <c r="D263" s="4" t="s">
        <v>42</v>
      </c>
      <c r="E263" s="4" t="s">
        <v>43</v>
      </c>
      <c r="F263" s="5">
        <v>0.73402771666581257</v>
      </c>
      <c r="G263" s="5">
        <v>0.51713208554365597</v>
      </c>
      <c r="H263" s="5">
        <v>0.35136616253197583</v>
      </c>
      <c r="I263" s="5"/>
      <c r="J263" s="5"/>
      <c r="K263" s="5"/>
    </row>
    <row r="264" spans="1:11" x14ac:dyDescent="0.25">
      <c r="A264" t="str">
        <f t="shared" si="6"/>
        <v>2003Neonatal mortality - Late neonatal deathsFnonMaori</v>
      </c>
      <c r="B264" s="4">
        <v>2003</v>
      </c>
      <c r="C264" s="4" t="s">
        <v>86</v>
      </c>
      <c r="D264" s="4" t="s">
        <v>42</v>
      </c>
      <c r="E264" s="4" t="s">
        <v>43</v>
      </c>
      <c r="F264" s="5">
        <v>0.7040649930099242</v>
      </c>
      <c r="G264" s="5">
        <v>0.4931939238508582</v>
      </c>
      <c r="H264" s="5">
        <v>0.33275586935984902</v>
      </c>
      <c r="I264" s="5"/>
      <c r="J264" s="5"/>
      <c r="K264" s="5"/>
    </row>
    <row r="265" spans="1:11" x14ac:dyDescent="0.25">
      <c r="A265" t="str">
        <f t="shared" si="6"/>
        <v>2004Neonatal mortality - Late neonatal deathsFnonMaori</v>
      </c>
      <c r="B265" s="4">
        <v>2004</v>
      </c>
      <c r="C265" s="4" t="s">
        <v>86</v>
      </c>
      <c r="D265" s="4" t="s">
        <v>42</v>
      </c>
      <c r="E265" s="4" t="s">
        <v>43</v>
      </c>
      <c r="F265" s="5">
        <v>0.56023916648809302</v>
      </c>
      <c r="G265" s="5">
        <v>0.37337056216619863</v>
      </c>
      <c r="H265" s="5">
        <v>0.23668490831390229</v>
      </c>
      <c r="I265" s="5"/>
      <c r="J265" s="5"/>
      <c r="K265" s="5"/>
    </row>
    <row r="266" spans="1:11" x14ac:dyDescent="0.25">
      <c r="A266" t="str">
        <f t="shared" si="6"/>
        <v>2005Neonatal mortality - Late neonatal deathsFnonMaori</v>
      </c>
      <c r="B266" s="4">
        <v>2005</v>
      </c>
      <c r="C266" s="4" t="s">
        <v>86</v>
      </c>
      <c r="D266" s="4" t="s">
        <v>42</v>
      </c>
      <c r="E266" s="4" t="s">
        <v>43</v>
      </c>
      <c r="F266" s="5">
        <v>0.64004991527643962</v>
      </c>
      <c r="G266" s="5">
        <v>0.4428557871761617</v>
      </c>
      <c r="H266" s="5">
        <v>0.29427445443104905</v>
      </c>
      <c r="I266" s="5"/>
      <c r="J266" s="5"/>
      <c r="K266" s="5"/>
    </row>
    <row r="267" spans="1:11" x14ac:dyDescent="0.25">
      <c r="A267" t="str">
        <f t="shared" si="6"/>
        <v>2006Neonatal mortality - Late neonatal deathsFnonMaori</v>
      </c>
      <c r="B267" s="4">
        <v>2006</v>
      </c>
      <c r="C267" s="4" t="s">
        <v>86</v>
      </c>
      <c r="D267" s="4" t="s">
        <v>42</v>
      </c>
      <c r="E267" s="4" t="s">
        <v>43</v>
      </c>
      <c r="F267" s="5">
        <v>0.56500400651474836</v>
      </c>
      <c r="G267" s="5">
        <v>0.38274288863712913</v>
      </c>
      <c r="H267" s="5">
        <v>0.24769101699117141</v>
      </c>
      <c r="I267" s="5"/>
      <c r="J267" s="5"/>
      <c r="K267" s="5"/>
    </row>
    <row r="268" spans="1:11" x14ac:dyDescent="0.25">
      <c r="A268" t="str">
        <f t="shared" si="6"/>
        <v>2007Neonatal mortality - Late neonatal deathsFnonMaori</v>
      </c>
      <c r="B268" s="4">
        <v>2007</v>
      </c>
      <c r="C268" s="4" t="s">
        <v>86</v>
      </c>
      <c r="D268" s="4" t="s">
        <v>42</v>
      </c>
      <c r="E268" s="4" t="s">
        <v>43</v>
      </c>
      <c r="F268" s="5">
        <v>0.64417769045933049</v>
      </c>
      <c r="G268" s="5">
        <v>0.45124317494697891</v>
      </c>
      <c r="H268" s="5">
        <v>0.30445187523759304</v>
      </c>
      <c r="I268" s="5"/>
      <c r="J268" s="5"/>
      <c r="K268" s="5"/>
    </row>
    <row r="269" spans="1:11" x14ac:dyDescent="0.25">
      <c r="A269" t="str">
        <f t="shared" si="6"/>
        <v>2008Neonatal mortality - Late neonatal deathsFnonMaori</v>
      </c>
      <c r="B269" s="4">
        <v>2008</v>
      </c>
      <c r="C269" s="4" t="s">
        <v>86</v>
      </c>
      <c r="D269" s="4" t="s">
        <v>42</v>
      </c>
      <c r="E269" s="4" t="s">
        <v>43</v>
      </c>
      <c r="F269" s="5">
        <v>0.67900874912701803</v>
      </c>
      <c r="G269" s="5">
        <v>0.48098602134375468</v>
      </c>
      <c r="H269" s="5">
        <v>0.32899408253847218</v>
      </c>
      <c r="I269" s="5"/>
      <c r="J269" s="5"/>
      <c r="K269" s="5"/>
    </row>
    <row r="270" spans="1:11" x14ac:dyDescent="0.25">
      <c r="A270" t="str">
        <f t="shared" si="6"/>
        <v>2009Neonatal mortality - Late neonatal deathsFnonMaori</v>
      </c>
      <c r="B270" s="4">
        <v>2009</v>
      </c>
      <c r="C270" s="4" t="s">
        <v>86</v>
      </c>
      <c r="D270" s="4" t="s">
        <v>42</v>
      </c>
      <c r="E270" s="4" t="s">
        <v>43</v>
      </c>
      <c r="F270" s="5">
        <v>0.65250042499897409</v>
      </c>
      <c r="G270" s="5">
        <v>0.45707320789213068</v>
      </c>
      <c r="H270" s="5">
        <v>0.30838537398371141</v>
      </c>
      <c r="I270" s="5"/>
      <c r="J270" s="5"/>
      <c r="K270" s="5"/>
    </row>
    <row r="271" spans="1:11" x14ac:dyDescent="0.25">
      <c r="A271" t="str">
        <f t="shared" si="6"/>
        <v>2010Neonatal mortality - Late neonatal deathsFnonMaori</v>
      </c>
      <c r="B271" s="4">
        <v>2010</v>
      </c>
      <c r="C271" s="4" t="s">
        <v>86</v>
      </c>
      <c r="D271" s="4" t="s">
        <v>42</v>
      </c>
      <c r="E271" s="4" t="s">
        <v>43</v>
      </c>
      <c r="F271" s="5">
        <v>0.69111071795946633</v>
      </c>
      <c r="G271" s="5">
        <v>0.48955863229557101</v>
      </c>
      <c r="H271" s="5">
        <v>0.33485774208344765</v>
      </c>
      <c r="I271" s="5"/>
      <c r="J271" s="5"/>
      <c r="K271" s="5"/>
    </row>
    <row r="272" spans="1:11" x14ac:dyDescent="0.25">
      <c r="A272" t="str">
        <f t="shared" si="6"/>
        <v>2011Neonatal mortality - Late neonatal deathsFnonMaori</v>
      </c>
      <c r="B272" s="4">
        <v>2011</v>
      </c>
      <c r="C272" s="4" t="s">
        <v>86</v>
      </c>
      <c r="D272" s="4" t="s">
        <v>42</v>
      </c>
      <c r="E272" s="4" t="s">
        <v>43</v>
      </c>
      <c r="F272" s="5">
        <v>0.68955722283032661</v>
      </c>
      <c r="G272" s="5">
        <v>0.48580204350278944</v>
      </c>
      <c r="H272" s="5">
        <v>0.3300789189986495</v>
      </c>
      <c r="I272" s="5"/>
      <c r="J272" s="5"/>
      <c r="K272" s="5"/>
    </row>
    <row r="273" spans="1:11" x14ac:dyDescent="0.25">
      <c r="A273" t="str">
        <f t="shared" si="6"/>
        <v>2012Neonatal mortality - Late neonatal deathsFnonMaori</v>
      </c>
      <c r="B273" s="4">
        <v>2012</v>
      </c>
      <c r="C273" s="4" t="s">
        <v>86</v>
      </c>
      <c r="D273" s="4" t="s">
        <v>42</v>
      </c>
      <c r="E273" s="4" t="s">
        <v>43</v>
      </c>
      <c r="F273" s="5">
        <v>0.72272185197293892</v>
      </c>
      <c r="G273" s="5">
        <v>0.51195085271813912</v>
      </c>
      <c r="H273" s="5">
        <v>0.35017400427614243</v>
      </c>
      <c r="I273" s="5"/>
      <c r="J273" s="5"/>
      <c r="K273" s="5"/>
    </row>
    <row r="274" spans="1:11" x14ac:dyDescent="0.25">
      <c r="A274" t="str">
        <f t="shared" ref="A274:A307" si="7">B274&amp;C274&amp;D274&amp;E274</f>
        <v>1996Neonatal mortality - Late neonatal deathsMMaori</v>
      </c>
      <c r="B274" s="4">
        <v>1996</v>
      </c>
      <c r="C274" s="4" t="s">
        <v>86</v>
      </c>
      <c r="D274" s="4" t="s">
        <v>44</v>
      </c>
      <c r="E274" s="4" t="s">
        <v>7</v>
      </c>
      <c r="F274" s="5">
        <v>1.5317063043716417</v>
      </c>
      <c r="G274" s="5">
        <v>1.0376027226695443</v>
      </c>
      <c r="H274" s="5">
        <v>0.67148177338048198</v>
      </c>
      <c r="I274" s="5">
        <v>0.76074894135020521</v>
      </c>
      <c r="J274" s="5">
        <v>1.2222383627090194</v>
      </c>
      <c r="K274" s="5">
        <v>1.9636788618151149</v>
      </c>
    </row>
    <row r="275" spans="1:11" x14ac:dyDescent="0.25">
      <c r="A275" t="str">
        <f t="shared" si="7"/>
        <v>1997Neonatal mortality - Late neonatal deathsMMaori</v>
      </c>
      <c r="B275" s="4">
        <v>1997</v>
      </c>
      <c r="C275" s="4" t="s">
        <v>86</v>
      </c>
      <c r="D275" s="4" t="s">
        <v>44</v>
      </c>
      <c r="E275" s="4" t="s">
        <v>7</v>
      </c>
      <c r="F275" s="5">
        <v>1.2347935233087353</v>
      </c>
      <c r="G275" s="5">
        <v>0.79071122393774185</v>
      </c>
      <c r="H275" s="5">
        <v>0.47605980957870603</v>
      </c>
      <c r="I275" s="5">
        <v>0.65263519261045366</v>
      </c>
      <c r="J275" s="5">
        <v>1.1157286796972177</v>
      </c>
      <c r="K275" s="5">
        <v>1.9074216358447675</v>
      </c>
    </row>
    <row r="276" spans="1:11" x14ac:dyDescent="0.25">
      <c r="A276" t="str">
        <f t="shared" si="7"/>
        <v>1998Neonatal mortality - Late neonatal deathsMMaori</v>
      </c>
      <c r="B276" s="4">
        <v>1998</v>
      </c>
      <c r="C276" s="4" t="s">
        <v>86</v>
      </c>
      <c r="D276" s="4" t="s">
        <v>44</v>
      </c>
      <c r="E276" s="4" t="s">
        <v>7</v>
      </c>
      <c r="F276" s="5">
        <v>1.0897080019107928</v>
      </c>
      <c r="G276" s="5">
        <v>0.67102835094782753</v>
      </c>
      <c r="H276" s="5">
        <v>0.38355068166589179</v>
      </c>
      <c r="I276" s="5">
        <v>0.57077388903981507</v>
      </c>
      <c r="J276" s="5">
        <v>1.0151700337910705</v>
      </c>
      <c r="K276" s="5">
        <v>1.8055664726377743</v>
      </c>
    </row>
    <row r="277" spans="1:11" x14ac:dyDescent="0.25">
      <c r="A277" t="str">
        <f t="shared" si="7"/>
        <v>1999Neonatal mortality - Late neonatal deathsMMaori</v>
      </c>
      <c r="B277" s="4">
        <v>1999</v>
      </c>
      <c r="C277" s="4" t="s">
        <v>86</v>
      </c>
      <c r="D277" s="4" t="s">
        <v>44</v>
      </c>
      <c r="E277" s="4" t="s">
        <v>7</v>
      </c>
      <c r="F277" s="5">
        <v>0.95840797755255547</v>
      </c>
      <c r="G277" s="5">
        <v>0.57121873597453998</v>
      </c>
      <c r="H277" s="5">
        <v>0.31229059840469209</v>
      </c>
      <c r="I277" s="5">
        <v>0.63394527351005248</v>
      </c>
      <c r="J277" s="5">
        <v>1.1955417737701797</v>
      </c>
      <c r="K277" s="5">
        <v>2.2546427784146621</v>
      </c>
    </row>
    <row r="278" spans="1:11" x14ac:dyDescent="0.25">
      <c r="A278" t="str">
        <f t="shared" si="7"/>
        <v>2000Neonatal mortality - Late neonatal deathsMMaori</v>
      </c>
      <c r="B278" s="4">
        <v>2000</v>
      </c>
      <c r="C278" s="4" t="s">
        <v>86</v>
      </c>
      <c r="D278" s="4" t="s">
        <v>44</v>
      </c>
      <c r="E278" s="4" t="s">
        <v>7</v>
      </c>
      <c r="F278" s="5">
        <v>1.0345495890058483</v>
      </c>
      <c r="G278" s="5">
        <v>0.62724763736723266</v>
      </c>
      <c r="H278" s="5">
        <v>0.35106574110493083</v>
      </c>
      <c r="I278" s="5">
        <v>0.63838660252155877</v>
      </c>
      <c r="J278" s="5">
        <v>1.1753100123928928</v>
      </c>
      <c r="K278" s="5">
        <v>2.1638198855909301</v>
      </c>
    </row>
    <row r="279" spans="1:11" x14ac:dyDescent="0.25">
      <c r="A279" t="str">
        <f t="shared" si="7"/>
        <v>2001Neonatal mortality - Late neonatal deathsMMaori</v>
      </c>
      <c r="B279" s="4">
        <v>2001</v>
      </c>
      <c r="C279" s="4" t="s">
        <v>86</v>
      </c>
      <c r="D279" s="4" t="s">
        <v>44</v>
      </c>
      <c r="E279" s="4" t="s">
        <v>7</v>
      </c>
      <c r="F279" s="5">
        <v>1.2984857029878343</v>
      </c>
      <c r="G279" s="5">
        <v>0.84076004708256269</v>
      </c>
      <c r="H279" s="5">
        <v>0.51355807909046358</v>
      </c>
      <c r="I279" s="5">
        <v>0.81324646828545111</v>
      </c>
      <c r="J279" s="5">
        <v>1.4010925335963169</v>
      </c>
      <c r="K279" s="5">
        <v>2.4138565173704616</v>
      </c>
    </row>
    <row r="280" spans="1:11" x14ac:dyDescent="0.25">
      <c r="A280" t="str">
        <f t="shared" si="7"/>
        <v>2002Neonatal mortality - Late neonatal deathsMMaori</v>
      </c>
      <c r="B280" s="4">
        <v>2002</v>
      </c>
      <c r="C280" s="4" t="s">
        <v>86</v>
      </c>
      <c r="D280" s="4" t="s">
        <v>44</v>
      </c>
      <c r="E280" s="4" t="s">
        <v>7</v>
      </c>
      <c r="F280" s="5">
        <v>1.4259686346100742</v>
      </c>
      <c r="G280" s="5">
        <v>0.95033468308404256</v>
      </c>
      <c r="H280" s="5">
        <v>0.60243066841768012</v>
      </c>
      <c r="I280" s="5">
        <v>0.75589036742631321</v>
      </c>
      <c r="J280" s="5">
        <v>1.2425823967716167</v>
      </c>
      <c r="K280" s="5">
        <v>2.0426388260824222</v>
      </c>
    </row>
    <row r="281" spans="1:11" x14ac:dyDescent="0.25">
      <c r="A281" t="str">
        <f t="shared" si="7"/>
        <v>2003Neonatal mortality - Late neonatal deathsMMaori</v>
      </c>
      <c r="B281" s="4">
        <v>2003</v>
      </c>
      <c r="C281" s="4" t="s">
        <v>86</v>
      </c>
      <c r="D281" s="4" t="s">
        <v>44</v>
      </c>
      <c r="E281" s="4" t="s">
        <v>7</v>
      </c>
      <c r="F281" s="5">
        <v>1.2730302480545435</v>
      </c>
      <c r="G281" s="5">
        <v>0.83280456852791873</v>
      </c>
      <c r="H281" s="5">
        <v>0.51551915387357961</v>
      </c>
      <c r="I281" s="5">
        <v>0.61741960273017016</v>
      </c>
      <c r="J281" s="5">
        <v>1.0248621144084342</v>
      </c>
      <c r="K281" s="5">
        <v>1.7011807673504591</v>
      </c>
    </row>
    <row r="282" spans="1:11" x14ac:dyDescent="0.25">
      <c r="A282" t="str">
        <f t="shared" si="7"/>
        <v>2004Neonatal mortality - Late neonatal deathsMMaori</v>
      </c>
      <c r="B282" s="4">
        <v>2004</v>
      </c>
      <c r="C282" s="4" t="s">
        <v>86</v>
      </c>
      <c r="D282" s="4" t="s">
        <v>44</v>
      </c>
      <c r="E282" s="4" t="s">
        <v>7</v>
      </c>
      <c r="F282" s="5">
        <v>1.1743737321372749</v>
      </c>
      <c r="G282" s="5">
        <v>0.76039844878716445</v>
      </c>
      <c r="H282" s="5">
        <v>0.46447112711595873</v>
      </c>
      <c r="I282" s="5">
        <v>0.60801609743864016</v>
      </c>
      <c r="J282" s="5">
        <v>1.0243834435911083</v>
      </c>
      <c r="K282" s="5">
        <v>1.7258777258105027</v>
      </c>
    </row>
    <row r="283" spans="1:11" x14ac:dyDescent="0.25">
      <c r="A283" t="str">
        <f t="shared" si="7"/>
        <v>2005Neonatal mortality - Late neonatal deathsMMaori</v>
      </c>
      <c r="B283" s="4">
        <v>2005</v>
      </c>
      <c r="C283" s="4" t="s">
        <v>86</v>
      </c>
      <c r="D283" s="4" t="s">
        <v>44</v>
      </c>
      <c r="E283" s="4" t="s">
        <v>7</v>
      </c>
      <c r="F283" s="5">
        <v>1.0223813213846535</v>
      </c>
      <c r="G283" s="5">
        <v>0.64690026954177893</v>
      </c>
      <c r="H283" s="5">
        <v>0.38339409812756631</v>
      </c>
      <c r="I283" s="5">
        <v>0.63214452391147602</v>
      </c>
      <c r="J283" s="5">
        <v>1.1050217706821479</v>
      </c>
      <c r="K283" s="5">
        <v>1.931635990652836</v>
      </c>
    </row>
    <row r="284" spans="1:11" x14ac:dyDescent="0.25">
      <c r="A284" t="str">
        <f t="shared" si="7"/>
        <v>2006Neonatal mortality - Late neonatal deathsMMaori</v>
      </c>
      <c r="B284" s="4">
        <v>2006</v>
      </c>
      <c r="C284" s="4" t="s">
        <v>86</v>
      </c>
      <c r="D284" s="4" t="s">
        <v>44</v>
      </c>
      <c r="E284" s="4" t="s">
        <v>7</v>
      </c>
      <c r="F284" s="5">
        <v>1.0121734861017124</v>
      </c>
      <c r="G284" s="5">
        <v>0.64815446544313304</v>
      </c>
      <c r="H284" s="5">
        <v>0.39023132852448417</v>
      </c>
      <c r="I284" s="5">
        <v>0.60336691631050798</v>
      </c>
      <c r="J284" s="5">
        <v>1.035313708347944</v>
      </c>
      <c r="K284" s="5">
        <v>1.776488643506529</v>
      </c>
    </row>
    <row r="285" spans="1:11" x14ac:dyDescent="0.25">
      <c r="A285" t="str">
        <f t="shared" si="7"/>
        <v>2007Neonatal mortality - Late neonatal deathsMMaori</v>
      </c>
      <c r="B285" s="4">
        <v>2007</v>
      </c>
      <c r="C285" s="4" t="s">
        <v>86</v>
      </c>
      <c r="D285" s="4" t="s">
        <v>44</v>
      </c>
      <c r="E285" s="4" t="s">
        <v>7</v>
      </c>
      <c r="F285" s="5">
        <v>1.1223595507337403</v>
      </c>
      <c r="G285" s="5">
        <v>0.7413148229268457</v>
      </c>
      <c r="H285" s="5">
        <v>0.46457805277587416</v>
      </c>
      <c r="I285" s="5">
        <v>0.70689741223590896</v>
      </c>
      <c r="J285" s="5">
        <v>1.179297098763352</v>
      </c>
      <c r="K285" s="5">
        <v>1.9673882278798533</v>
      </c>
    </row>
    <row r="286" spans="1:11" x14ac:dyDescent="0.25">
      <c r="A286" t="str">
        <f t="shared" si="7"/>
        <v>2008Neonatal mortality - Late neonatal deathsMMaori</v>
      </c>
      <c r="B286" s="4">
        <v>2008</v>
      </c>
      <c r="C286" s="4" t="s">
        <v>86</v>
      </c>
      <c r="D286" s="4" t="s">
        <v>44</v>
      </c>
      <c r="E286" s="4" t="s">
        <v>7</v>
      </c>
      <c r="F286" s="5">
        <v>1.4141739648428437</v>
      </c>
      <c r="G286" s="5">
        <v>0.98468642830464159</v>
      </c>
      <c r="H286" s="5">
        <v>0.65945995509653166</v>
      </c>
      <c r="I286" s="5">
        <v>0.8883745083240191</v>
      </c>
      <c r="J286" s="5">
        <v>1.4061322196190282</v>
      </c>
      <c r="K286" s="5">
        <v>2.2256467295317561</v>
      </c>
    </row>
    <row r="287" spans="1:11" x14ac:dyDescent="0.25">
      <c r="A287" t="str">
        <f t="shared" si="7"/>
        <v>2009Neonatal mortality - Late neonatal deathsMMaori</v>
      </c>
      <c r="B287" s="4">
        <v>2009</v>
      </c>
      <c r="C287" s="4" t="s">
        <v>86</v>
      </c>
      <c r="D287" s="4" t="s">
        <v>44</v>
      </c>
      <c r="E287" s="4" t="s">
        <v>7</v>
      </c>
      <c r="F287" s="5">
        <v>1.4990677095735823</v>
      </c>
      <c r="G287" s="5">
        <v>1.050089257586895</v>
      </c>
      <c r="H287" s="5">
        <v>0.7084908124687912</v>
      </c>
      <c r="I287" s="5">
        <v>1.3066749772302009</v>
      </c>
      <c r="J287" s="5">
        <v>2.1349550005868148</v>
      </c>
      <c r="K287" s="5">
        <v>3.4882682640731737</v>
      </c>
    </row>
    <row r="288" spans="1:11" x14ac:dyDescent="0.25">
      <c r="A288" t="str">
        <f t="shared" si="7"/>
        <v>2010Neonatal mortality - Late neonatal deathsMMaori</v>
      </c>
      <c r="B288" s="4">
        <v>2010</v>
      </c>
      <c r="C288" s="4" t="s">
        <v>86</v>
      </c>
      <c r="D288" s="4" t="s">
        <v>44</v>
      </c>
      <c r="E288" s="4" t="s">
        <v>7</v>
      </c>
      <c r="F288" s="5">
        <v>1.221941468499558</v>
      </c>
      <c r="G288" s="5">
        <v>0.81436108062174706</v>
      </c>
      <c r="H288" s="5">
        <v>0.51623506840791333</v>
      </c>
      <c r="I288" s="5">
        <v>0.94410223169080654</v>
      </c>
      <c r="J288" s="5">
        <v>1.597729905260975</v>
      </c>
      <c r="K288" s="5">
        <v>2.7038818090637315</v>
      </c>
    </row>
    <row r="289" spans="1:11" x14ac:dyDescent="0.25">
      <c r="A289" t="str">
        <f t="shared" si="7"/>
        <v>2011Neonatal mortality - Late neonatal deathsMMaori</v>
      </c>
      <c r="B289" s="4">
        <v>2011</v>
      </c>
      <c r="C289" s="4" t="s">
        <v>86</v>
      </c>
      <c r="D289" s="4" t="s">
        <v>44</v>
      </c>
      <c r="E289" s="4" t="s">
        <v>7</v>
      </c>
      <c r="F289" s="5">
        <v>0.95346950928629937</v>
      </c>
      <c r="G289" s="5">
        <v>0.58713441708561154</v>
      </c>
      <c r="H289" s="5">
        <v>0.33559804974648727</v>
      </c>
      <c r="I289" s="5">
        <v>0.73640013844990537</v>
      </c>
      <c r="J289" s="5">
        <v>1.3558148451369705</v>
      </c>
      <c r="K289" s="5">
        <v>2.4962432763296336</v>
      </c>
    </row>
    <row r="290" spans="1:11" x14ac:dyDescent="0.25">
      <c r="A290" t="str">
        <f t="shared" si="7"/>
        <v>2012Neonatal mortality - Late neonatal deathsMMaori</v>
      </c>
      <c r="B290" s="4">
        <v>2012</v>
      </c>
      <c r="C290" s="4" t="s">
        <v>86</v>
      </c>
      <c r="D290" s="4" t="s">
        <v>44</v>
      </c>
      <c r="E290" s="4" t="s">
        <v>7</v>
      </c>
      <c r="F290" s="5">
        <v>0.74215831498121965</v>
      </c>
      <c r="G290" s="5">
        <v>0.41478129713423828</v>
      </c>
      <c r="H290" s="5">
        <v>0.20705732908132873</v>
      </c>
      <c r="I290" s="5">
        <v>0.35083347834295775</v>
      </c>
      <c r="J290" s="5">
        <v>0.68375659879336348</v>
      </c>
      <c r="K290" s="5">
        <v>1.3326068213377311</v>
      </c>
    </row>
    <row r="291" spans="1:11" x14ac:dyDescent="0.25">
      <c r="A291" t="str">
        <f t="shared" si="7"/>
        <v>1996Neonatal mortality - Late neonatal deathsMnonMaori</v>
      </c>
      <c r="B291" s="4">
        <v>1996</v>
      </c>
      <c r="C291" s="4" t="s">
        <v>86</v>
      </c>
      <c r="D291" s="4" t="s">
        <v>44</v>
      </c>
      <c r="E291" s="4" t="s">
        <v>43</v>
      </c>
      <c r="F291" s="5">
        <v>1.107677944846023</v>
      </c>
      <c r="G291" s="5">
        <v>0.84893647125406779</v>
      </c>
      <c r="H291" s="5">
        <v>0.63774720515249017</v>
      </c>
      <c r="I291" s="5"/>
      <c r="J291" s="5"/>
      <c r="K291" s="5"/>
    </row>
    <row r="292" spans="1:11" x14ac:dyDescent="0.25">
      <c r="A292" t="str">
        <f t="shared" si="7"/>
        <v>1997Neonatal mortality - Late neonatal deathsMnonMaori</v>
      </c>
      <c r="B292" s="4">
        <v>1997</v>
      </c>
      <c r="C292" s="4" t="s">
        <v>86</v>
      </c>
      <c r="D292" s="4" t="s">
        <v>44</v>
      </c>
      <c r="E292" s="4" t="s">
        <v>43</v>
      </c>
      <c r="F292" s="5">
        <v>0.9482895333158855</v>
      </c>
      <c r="G292" s="5">
        <v>0.70869489897160498</v>
      </c>
      <c r="H292" s="5">
        <v>0.51692692234648041</v>
      </c>
      <c r="I292" s="5"/>
      <c r="J292" s="5"/>
      <c r="K292" s="5"/>
    </row>
    <row r="293" spans="1:11" x14ac:dyDescent="0.25">
      <c r="A293" t="str">
        <f t="shared" si="7"/>
        <v>1998Neonatal mortality - Late neonatal deathsMnonMaori</v>
      </c>
      <c r="B293" s="4">
        <v>1998</v>
      </c>
      <c r="C293" s="4" t="s">
        <v>86</v>
      </c>
      <c r="D293" s="4" t="s">
        <v>44</v>
      </c>
      <c r="E293" s="4" t="s">
        <v>43</v>
      </c>
      <c r="F293" s="5">
        <v>0.89348125241565413</v>
      </c>
      <c r="G293" s="5">
        <v>0.66100094428706324</v>
      </c>
      <c r="H293" s="5">
        <v>0.47639133982495596</v>
      </c>
      <c r="I293" s="5"/>
      <c r="J293" s="5"/>
      <c r="K293" s="5"/>
    </row>
    <row r="294" spans="1:11" x14ac:dyDescent="0.25">
      <c r="A294" t="str">
        <f t="shared" si="7"/>
        <v>1999Neonatal mortality - Late neonatal deathsMnonMaori</v>
      </c>
      <c r="B294" s="4">
        <v>1999</v>
      </c>
      <c r="C294" s="4" t="s">
        <v>86</v>
      </c>
      <c r="D294" s="4" t="s">
        <v>44</v>
      </c>
      <c r="E294" s="4" t="s">
        <v>43</v>
      </c>
      <c r="F294" s="5">
        <v>0.6820759272294139</v>
      </c>
      <c r="G294" s="5">
        <v>0.47779069582251671</v>
      </c>
      <c r="H294" s="5">
        <v>0.32236337609168642</v>
      </c>
      <c r="I294" s="5"/>
      <c r="J294" s="5"/>
      <c r="K294" s="5"/>
    </row>
    <row r="295" spans="1:11" x14ac:dyDescent="0.25">
      <c r="A295" t="str">
        <f t="shared" si="7"/>
        <v>2000Neonatal mortality - Late neonatal deathsMnonMaori</v>
      </c>
      <c r="B295" s="4">
        <v>2000</v>
      </c>
      <c r="C295" s="4" t="s">
        <v>86</v>
      </c>
      <c r="D295" s="4" t="s">
        <v>44</v>
      </c>
      <c r="E295" s="4" t="s">
        <v>43</v>
      </c>
      <c r="F295" s="5">
        <v>0.749494926240729</v>
      </c>
      <c r="G295" s="5">
        <v>0.53368696833457319</v>
      </c>
      <c r="H295" s="5">
        <v>0.36736555249102115</v>
      </c>
      <c r="I295" s="5"/>
      <c r="J295" s="5"/>
      <c r="K295" s="5"/>
    </row>
    <row r="296" spans="1:11" x14ac:dyDescent="0.25">
      <c r="A296" t="str">
        <f t="shared" si="7"/>
        <v>2001Neonatal mortality - Late neonatal deathsMnonMaori</v>
      </c>
      <c r="B296" s="4">
        <v>2001</v>
      </c>
      <c r="C296" s="4" t="s">
        <v>86</v>
      </c>
      <c r="D296" s="4" t="s">
        <v>44</v>
      </c>
      <c r="E296" s="4" t="s">
        <v>43</v>
      </c>
      <c r="F296" s="5">
        <v>0.82712379607082342</v>
      </c>
      <c r="G296" s="5">
        <v>0.60007460386967038</v>
      </c>
      <c r="H296" s="5">
        <v>0.42250789936758681</v>
      </c>
      <c r="I296" s="5"/>
      <c r="J296" s="5"/>
      <c r="K296" s="5"/>
    </row>
    <row r="297" spans="1:11" x14ac:dyDescent="0.25">
      <c r="A297" t="str">
        <f t="shared" si="7"/>
        <v>2002Neonatal mortality - Late neonatal deathsMnonMaori</v>
      </c>
      <c r="B297" s="4">
        <v>2002</v>
      </c>
      <c r="C297" s="4" t="s">
        <v>86</v>
      </c>
      <c r="D297" s="4" t="s">
        <v>44</v>
      </c>
      <c r="E297" s="4" t="s">
        <v>43</v>
      </c>
      <c r="F297" s="5">
        <v>1.0140220229462129</v>
      </c>
      <c r="G297" s="5">
        <v>0.76480616943643343</v>
      </c>
      <c r="H297" s="5">
        <v>0.56390769464290302</v>
      </c>
      <c r="I297" s="5"/>
      <c r="J297" s="5"/>
      <c r="K297" s="5"/>
    </row>
    <row r="298" spans="1:11" x14ac:dyDescent="0.25">
      <c r="A298" t="str">
        <f t="shared" si="7"/>
        <v>2003Neonatal mortality - Late neonatal deathsMnonMaori</v>
      </c>
      <c r="B298" s="4">
        <v>2003</v>
      </c>
      <c r="C298" s="4" t="s">
        <v>86</v>
      </c>
      <c r="D298" s="4" t="s">
        <v>44</v>
      </c>
      <c r="E298" s="4" t="s">
        <v>43</v>
      </c>
      <c r="F298" s="5">
        <v>1.0656188545579586</v>
      </c>
      <c r="G298" s="5">
        <v>0.81260157519689957</v>
      </c>
      <c r="H298" s="5">
        <v>0.60688972372267203</v>
      </c>
      <c r="I298" s="5"/>
      <c r="J298" s="5"/>
      <c r="K298" s="5"/>
    </row>
    <row r="299" spans="1:11" x14ac:dyDescent="0.25">
      <c r="A299" t="str">
        <f t="shared" si="7"/>
        <v>2004Neonatal mortality - Late neonatal deathsMnonMaori</v>
      </c>
      <c r="B299" s="4">
        <v>2004</v>
      </c>
      <c r="C299" s="4" t="s">
        <v>86</v>
      </c>
      <c r="D299" s="4" t="s">
        <v>44</v>
      </c>
      <c r="E299" s="4" t="s">
        <v>43</v>
      </c>
      <c r="F299" s="5">
        <v>0.98418031953060847</v>
      </c>
      <c r="G299" s="5">
        <v>0.74229865149078311</v>
      </c>
      <c r="H299" s="5">
        <v>0.54731242767974819</v>
      </c>
      <c r="I299" s="5"/>
      <c r="J299" s="5"/>
      <c r="K299" s="5"/>
    </row>
    <row r="300" spans="1:11" x14ac:dyDescent="0.25">
      <c r="A300" t="str">
        <f t="shared" si="7"/>
        <v>2005Neonatal mortality - Late neonatal deathsMnonMaori</v>
      </c>
      <c r="B300" s="4">
        <v>2005</v>
      </c>
      <c r="C300" s="4" t="s">
        <v>86</v>
      </c>
      <c r="D300" s="4" t="s">
        <v>44</v>
      </c>
      <c r="E300" s="4" t="s">
        <v>43</v>
      </c>
      <c r="F300" s="5">
        <v>0.80028646280840154</v>
      </c>
      <c r="G300" s="5">
        <v>0.58541857428061073</v>
      </c>
      <c r="H300" s="5">
        <v>0.41628983457326713</v>
      </c>
      <c r="I300" s="5"/>
      <c r="J300" s="5"/>
      <c r="K300" s="5"/>
    </row>
    <row r="301" spans="1:11" x14ac:dyDescent="0.25">
      <c r="A301" t="str">
        <f t="shared" si="7"/>
        <v>2006Neonatal mortality - Late neonatal deathsMnonMaori</v>
      </c>
      <c r="B301" s="4">
        <v>2006</v>
      </c>
      <c r="C301" s="4" t="s">
        <v>86</v>
      </c>
      <c r="D301" s="4" t="s">
        <v>44</v>
      </c>
      <c r="E301" s="4" t="s">
        <v>43</v>
      </c>
      <c r="F301" s="5">
        <v>0.84328045148698749</v>
      </c>
      <c r="G301" s="5">
        <v>0.62604644391060638</v>
      </c>
      <c r="H301" s="5">
        <v>0.45307291565796287</v>
      </c>
      <c r="I301" s="5"/>
      <c r="J301" s="5"/>
      <c r="K301" s="5"/>
    </row>
    <row r="302" spans="1:11" x14ac:dyDescent="0.25">
      <c r="A302" t="str">
        <f t="shared" si="7"/>
        <v>2007Neonatal mortality - Late neonatal deathsMnonMaori</v>
      </c>
      <c r="B302" s="4">
        <v>2007</v>
      </c>
      <c r="C302" s="4" t="s">
        <v>86</v>
      </c>
      <c r="D302" s="4" t="s">
        <v>44</v>
      </c>
      <c r="E302" s="4" t="s">
        <v>43</v>
      </c>
      <c r="F302" s="5">
        <v>0.84387602549156737</v>
      </c>
      <c r="G302" s="5">
        <v>0.62860734899137094</v>
      </c>
      <c r="H302" s="5">
        <v>0.4567470620913241</v>
      </c>
      <c r="I302" s="5"/>
      <c r="J302" s="5"/>
      <c r="K302" s="5"/>
    </row>
    <row r="303" spans="1:11" x14ac:dyDescent="0.25">
      <c r="A303" t="str">
        <f t="shared" si="7"/>
        <v>2008Neonatal mortality - Late neonatal deathsMnonMaori</v>
      </c>
      <c r="B303" s="4">
        <v>2008</v>
      </c>
      <c r="C303" s="4" t="s">
        <v>86</v>
      </c>
      <c r="D303" s="4" t="s">
        <v>44</v>
      </c>
      <c r="E303" s="4" t="s">
        <v>43</v>
      </c>
      <c r="F303" s="5">
        <v>0.92580744573426921</v>
      </c>
      <c r="G303" s="5">
        <v>0.70028011204481788</v>
      </c>
      <c r="H303" s="5">
        <v>0.51807108198749707</v>
      </c>
      <c r="I303" s="5"/>
      <c r="J303" s="5"/>
      <c r="K303" s="5"/>
    </row>
    <row r="304" spans="1:11" x14ac:dyDescent="0.25">
      <c r="A304" t="str">
        <f t="shared" si="7"/>
        <v>2009Neonatal mortality - Late neonatal deathsMnonMaori</v>
      </c>
      <c r="B304" s="4">
        <v>2009</v>
      </c>
      <c r="C304" s="4" t="s">
        <v>86</v>
      </c>
      <c r="D304" s="4" t="s">
        <v>44</v>
      </c>
      <c r="E304" s="4" t="s">
        <v>43</v>
      </c>
      <c r="F304" s="5">
        <v>0.68731869477769791</v>
      </c>
      <c r="G304" s="5">
        <v>0.49185545236235279</v>
      </c>
      <c r="H304" s="5">
        <v>0.34062419906507352</v>
      </c>
      <c r="I304" s="5"/>
      <c r="J304" s="5"/>
      <c r="K304" s="5"/>
    </row>
    <row r="305" spans="1:11" x14ac:dyDescent="0.25">
      <c r="A305" t="str">
        <f t="shared" si="7"/>
        <v>2010Neonatal mortality - Late neonatal deathsMnonMaori</v>
      </c>
      <c r="B305" s="4">
        <v>2010</v>
      </c>
      <c r="C305" s="4" t="s">
        <v>86</v>
      </c>
      <c r="D305" s="4" t="s">
        <v>44</v>
      </c>
      <c r="E305" s="4" t="s">
        <v>43</v>
      </c>
      <c r="F305" s="5">
        <v>0.70886770211864536</v>
      </c>
      <c r="G305" s="5">
        <v>0.5096988407992078</v>
      </c>
      <c r="H305" s="5">
        <v>0.35502391801886968</v>
      </c>
      <c r="I305" s="5"/>
      <c r="J305" s="5"/>
      <c r="K305" s="5"/>
    </row>
    <row r="306" spans="1:11" x14ac:dyDescent="0.25">
      <c r="A306" t="str">
        <f t="shared" si="7"/>
        <v>2011Neonatal mortality - Late neonatal deathsMnonMaori</v>
      </c>
      <c r="B306" s="4">
        <v>2011</v>
      </c>
      <c r="C306" s="4" t="s">
        <v>86</v>
      </c>
      <c r="D306" s="4" t="s">
        <v>44</v>
      </c>
      <c r="E306" s="4" t="s">
        <v>43</v>
      </c>
      <c r="F306" s="5">
        <v>0.62193076348927978</v>
      </c>
      <c r="G306" s="5">
        <v>0.43304911374258964</v>
      </c>
      <c r="H306" s="5">
        <v>0.29001978791864585</v>
      </c>
      <c r="I306" s="5"/>
      <c r="J306" s="5"/>
      <c r="K306" s="5"/>
    </row>
    <row r="307" spans="1:11" x14ac:dyDescent="0.25">
      <c r="A307" t="str">
        <f t="shared" si="7"/>
        <v>2012Neonatal mortality - Late neonatal deathsMnonMaori</v>
      </c>
      <c r="B307" s="4">
        <v>2012</v>
      </c>
      <c r="C307" s="4" t="s">
        <v>86</v>
      </c>
      <c r="D307" s="4" t="s">
        <v>44</v>
      </c>
      <c r="E307" s="4" t="s">
        <v>43</v>
      </c>
      <c r="F307" s="5">
        <v>0.82604599651168598</v>
      </c>
      <c r="G307" s="5">
        <v>0.60662127117487374</v>
      </c>
      <c r="H307" s="5">
        <v>0.43337912982891719</v>
      </c>
      <c r="I307" s="5"/>
      <c r="J307" s="5"/>
      <c r="K307" s="5"/>
    </row>
    <row r="308" spans="1:11" x14ac:dyDescent="0.25">
      <c r="A308" t="str">
        <f t="shared" ref="A308:A341" si="8">B308&amp;C308&amp;D308&amp;E308</f>
        <v>1996Neonatal mortality - Post-neonatal deathsTMaori</v>
      </c>
      <c r="B308" s="4">
        <v>1996</v>
      </c>
      <c r="C308" s="4" t="s">
        <v>87</v>
      </c>
      <c r="D308" s="4" t="s">
        <v>45</v>
      </c>
      <c r="E308" s="4" t="s">
        <v>7</v>
      </c>
      <c r="F308" s="5">
        <v>6.3940446677821292</v>
      </c>
      <c r="G308" s="5">
        <v>5.6688129719554192</v>
      </c>
      <c r="H308" s="5">
        <v>5.0067715376422317</v>
      </c>
      <c r="I308" s="5">
        <v>2.3918253054355931</v>
      </c>
      <c r="J308" s="5">
        <v>2.8445506776117351</v>
      </c>
      <c r="K308" s="5">
        <v>3.3829680366341734</v>
      </c>
    </row>
    <row r="309" spans="1:11" x14ac:dyDescent="0.25">
      <c r="A309" t="str">
        <f t="shared" si="8"/>
        <v>1997Neonatal mortality - Post-neonatal deathsTMaori</v>
      </c>
      <c r="B309" s="4">
        <v>1997</v>
      </c>
      <c r="C309" s="4" t="s">
        <v>87</v>
      </c>
      <c r="D309" s="4" t="s">
        <v>45</v>
      </c>
      <c r="E309" s="4" t="s">
        <v>7</v>
      </c>
      <c r="F309" s="5">
        <v>5.8697830518164595</v>
      </c>
      <c r="G309" s="5">
        <v>5.1750315420310926</v>
      </c>
      <c r="H309" s="5">
        <v>4.5435073016378098</v>
      </c>
      <c r="I309" s="5">
        <v>2.3471061042834838</v>
      </c>
      <c r="J309" s="5">
        <v>2.8125161555600826</v>
      </c>
      <c r="K309" s="5">
        <v>3.3702128382054033</v>
      </c>
    </row>
    <row r="310" spans="1:11" x14ac:dyDescent="0.25">
      <c r="A310" t="str">
        <f t="shared" si="8"/>
        <v>1998Neonatal mortality - Post-neonatal deathsTMaori</v>
      </c>
      <c r="B310" s="4">
        <v>1998</v>
      </c>
      <c r="C310" s="4" t="s">
        <v>87</v>
      </c>
      <c r="D310" s="4" t="s">
        <v>45</v>
      </c>
      <c r="E310" s="4" t="s">
        <v>7</v>
      </c>
      <c r="F310" s="5">
        <v>5.3512170608271816</v>
      </c>
      <c r="G310" s="5">
        <v>4.6847002439498278</v>
      </c>
      <c r="H310" s="5">
        <v>4.0820886626958259</v>
      </c>
      <c r="I310" s="5">
        <v>2.2109238359458074</v>
      </c>
      <c r="J310" s="5">
        <v>2.6686600030223873</v>
      </c>
      <c r="K310" s="5">
        <v>3.2211630703618739</v>
      </c>
    </row>
    <row r="311" spans="1:11" x14ac:dyDescent="0.25">
      <c r="A311" t="str">
        <f t="shared" si="8"/>
        <v>1999Neonatal mortality - Post-neonatal deathsTMaori</v>
      </c>
      <c r="B311" s="4">
        <v>1999</v>
      </c>
      <c r="C311" s="4" t="s">
        <v>87</v>
      </c>
      <c r="D311" s="4" t="s">
        <v>45</v>
      </c>
      <c r="E311" s="4" t="s">
        <v>7</v>
      </c>
      <c r="F311" s="5">
        <v>5.5910478351446997</v>
      </c>
      <c r="G311" s="5">
        <v>4.9201264577183172</v>
      </c>
      <c r="H311" s="5">
        <v>4.3111276877761622</v>
      </c>
      <c r="I311" s="5">
        <v>2.3792019250610537</v>
      </c>
      <c r="J311" s="5">
        <v>2.8652391403724931</v>
      </c>
      <c r="K311" s="5">
        <v>3.4505668665814615</v>
      </c>
    </row>
    <row r="312" spans="1:11" x14ac:dyDescent="0.25">
      <c r="A312" t="str">
        <f t="shared" si="8"/>
        <v>2000Neonatal mortality - Post-neonatal deathsTMaori</v>
      </c>
      <c r="B312" s="4">
        <v>2000</v>
      </c>
      <c r="C312" s="4" t="s">
        <v>87</v>
      </c>
      <c r="D312" s="4" t="s">
        <v>45</v>
      </c>
      <c r="E312" s="4" t="s">
        <v>7</v>
      </c>
      <c r="F312" s="5">
        <v>4.9940755060156432</v>
      </c>
      <c r="G312" s="5">
        <v>4.3523938165991298</v>
      </c>
      <c r="H312" s="5">
        <v>3.7742262392041823</v>
      </c>
      <c r="I312" s="5">
        <v>2.1677390191660026</v>
      </c>
      <c r="J312" s="5">
        <v>2.6352003601981093</v>
      </c>
      <c r="K312" s="5">
        <v>3.2034672425926662</v>
      </c>
    </row>
    <row r="313" spans="1:11" x14ac:dyDescent="0.25">
      <c r="A313" t="str">
        <f t="shared" si="8"/>
        <v>2001Neonatal mortality - Post-neonatal deathsTMaori</v>
      </c>
      <c r="B313" s="4">
        <v>2001</v>
      </c>
      <c r="C313" s="4" t="s">
        <v>87</v>
      </c>
      <c r="D313" s="4" t="s">
        <v>45</v>
      </c>
      <c r="E313" s="4" t="s">
        <v>7</v>
      </c>
      <c r="F313" s="5">
        <v>4.7376540792959654</v>
      </c>
      <c r="G313" s="5">
        <v>4.1114172550370247</v>
      </c>
      <c r="H313" s="5">
        <v>3.5489922549249178</v>
      </c>
      <c r="I313" s="5">
        <v>2.1942762022416611</v>
      </c>
      <c r="J313" s="5">
        <v>2.6859555569001068</v>
      </c>
      <c r="K313" s="5">
        <v>3.287807271606197</v>
      </c>
    </row>
    <row r="314" spans="1:11" x14ac:dyDescent="0.25">
      <c r="A314" t="str">
        <f t="shared" si="8"/>
        <v>2002Neonatal mortality - Post-neonatal deathsTMaori</v>
      </c>
      <c r="B314" s="4">
        <v>2002</v>
      </c>
      <c r="C314" s="4" t="s">
        <v>87</v>
      </c>
      <c r="D314" s="4" t="s">
        <v>45</v>
      </c>
      <c r="E314" s="4" t="s">
        <v>7</v>
      </c>
      <c r="F314" s="5">
        <v>4.5584802866222596</v>
      </c>
      <c r="G314" s="5">
        <v>3.9484577663616873</v>
      </c>
      <c r="H314" s="5">
        <v>3.4013848560398849</v>
      </c>
      <c r="I314" s="5">
        <v>2.0324483841113481</v>
      </c>
      <c r="J314" s="5">
        <v>2.4846328571125311</v>
      </c>
      <c r="K314" s="5">
        <v>3.0374205233961646</v>
      </c>
    </row>
    <row r="315" spans="1:11" x14ac:dyDescent="0.25">
      <c r="A315" t="str">
        <f t="shared" si="8"/>
        <v>2003Neonatal mortality - Post-neonatal deathsTMaori</v>
      </c>
      <c r="B315" s="4">
        <v>2003</v>
      </c>
      <c r="C315" s="4" t="s">
        <v>87</v>
      </c>
      <c r="D315" s="4" t="s">
        <v>45</v>
      </c>
      <c r="E315" s="4" t="s">
        <v>7</v>
      </c>
      <c r="F315" s="5">
        <v>4.5381439023514734</v>
      </c>
      <c r="G315" s="5">
        <v>3.9426086249644356</v>
      </c>
      <c r="H315" s="5">
        <v>3.4073079552132954</v>
      </c>
      <c r="I315" s="5">
        <v>2.1527478305927312</v>
      </c>
      <c r="J315" s="5">
        <v>2.6316385484923042</v>
      </c>
      <c r="K315" s="5">
        <v>3.2170611678209555</v>
      </c>
    </row>
    <row r="316" spans="1:11" x14ac:dyDescent="0.25">
      <c r="A316" t="str">
        <f t="shared" si="8"/>
        <v>2004Neonatal mortality - Post-neonatal deathsTMaori</v>
      </c>
      <c r="B316" s="4">
        <v>2004</v>
      </c>
      <c r="C316" s="4" t="s">
        <v>87</v>
      </c>
      <c r="D316" s="4" t="s">
        <v>45</v>
      </c>
      <c r="E316" s="4" t="s">
        <v>7</v>
      </c>
      <c r="F316" s="5">
        <v>4.5472557805142992</v>
      </c>
      <c r="G316" s="5">
        <v>3.9643211100099105</v>
      </c>
      <c r="H316" s="5">
        <v>3.4389506478687304</v>
      </c>
      <c r="I316" s="5">
        <v>1.9748224854303496</v>
      </c>
      <c r="J316" s="5">
        <v>2.3950000237100544</v>
      </c>
      <c r="K316" s="5">
        <v>2.9045775789418249</v>
      </c>
    </row>
    <row r="317" spans="1:11" x14ac:dyDescent="0.25">
      <c r="A317" t="str">
        <f t="shared" si="8"/>
        <v>2005Neonatal mortality - Post-neonatal deathsTMaori</v>
      </c>
      <c r="B317" s="4">
        <v>2005</v>
      </c>
      <c r="C317" s="4" t="s">
        <v>87</v>
      </c>
      <c r="D317" s="4" t="s">
        <v>45</v>
      </c>
      <c r="E317" s="4" t="s">
        <v>7</v>
      </c>
      <c r="F317" s="5">
        <v>4.2717900352186051</v>
      </c>
      <c r="G317" s="5">
        <v>3.7216500543508304</v>
      </c>
      <c r="H317" s="5">
        <v>3.2260917197378425</v>
      </c>
      <c r="I317" s="5">
        <v>1.9965941476641242</v>
      </c>
      <c r="J317" s="5">
        <v>2.4283299060662489</v>
      </c>
      <c r="K317" s="5">
        <v>2.9534225268538146</v>
      </c>
    </row>
    <row r="318" spans="1:11" x14ac:dyDescent="0.25">
      <c r="A318" t="str">
        <f t="shared" si="8"/>
        <v>2006Neonatal mortality - Post-neonatal deathsTMaori</v>
      </c>
      <c r="B318" s="4">
        <v>2006</v>
      </c>
      <c r="C318" s="4" t="s">
        <v>87</v>
      </c>
      <c r="D318" s="4" t="s">
        <v>45</v>
      </c>
      <c r="E318" s="4" t="s">
        <v>7</v>
      </c>
      <c r="F318" s="5">
        <v>4.2192604576030392</v>
      </c>
      <c r="G318" s="5">
        <v>3.6844424856765094</v>
      </c>
      <c r="H318" s="5">
        <v>3.2018305746278561</v>
      </c>
      <c r="I318" s="5">
        <v>1.8733759019095042</v>
      </c>
      <c r="J318" s="5">
        <v>2.2647997541656388</v>
      </c>
      <c r="K318" s="5">
        <v>2.7380078505549799</v>
      </c>
    </row>
    <row r="319" spans="1:11" x14ac:dyDescent="0.25">
      <c r="A319" t="str">
        <f t="shared" si="8"/>
        <v>2007Neonatal mortality - Post-neonatal deathsTMaori</v>
      </c>
      <c r="B319" s="4">
        <v>2007</v>
      </c>
      <c r="C319" s="4" t="s">
        <v>87</v>
      </c>
      <c r="D319" s="4" t="s">
        <v>45</v>
      </c>
      <c r="E319" s="4" t="s">
        <v>7</v>
      </c>
      <c r="F319" s="5">
        <v>4.0865741391806729</v>
      </c>
      <c r="G319" s="5">
        <v>3.5626964722319245</v>
      </c>
      <c r="H319" s="5">
        <v>3.0905511943534236</v>
      </c>
      <c r="I319" s="5">
        <v>1.9271008629615836</v>
      </c>
      <c r="J319" s="5">
        <v>2.3376598645852926</v>
      </c>
      <c r="K319" s="5">
        <v>2.8356863657332427</v>
      </c>
    </row>
    <row r="320" spans="1:11" x14ac:dyDescent="0.25">
      <c r="A320" t="str">
        <f t="shared" si="8"/>
        <v>2008Neonatal mortality - Post-neonatal deathsTMaori</v>
      </c>
      <c r="B320" s="4">
        <v>2008</v>
      </c>
      <c r="C320" s="4" t="s">
        <v>87</v>
      </c>
      <c r="D320" s="4" t="s">
        <v>45</v>
      </c>
      <c r="E320" s="4" t="s">
        <v>7</v>
      </c>
      <c r="F320" s="5">
        <v>3.9303688965784853</v>
      </c>
      <c r="G320" s="5">
        <v>3.4145912171081583</v>
      </c>
      <c r="H320" s="5">
        <v>2.9509811712439564</v>
      </c>
      <c r="I320" s="5">
        <v>1.8947780948120605</v>
      </c>
      <c r="J320" s="5">
        <v>2.3074184669192963</v>
      </c>
      <c r="K320" s="5">
        <v>2.8099227007415299</v>
      </c>
    </row>
    <row r="321" spans="1:11" x14ac:dyDescent="0.25">
      <c r="A321" t="str">
        <f t="shared" si="8"/>
        <v>2009Neonatal mortality - Post-neonatal deathsTMaori</v>
      </c>
      <c r="B321" s="4">
        <v>2009</v>
      </c>
      <c r="C321" s="4" t="s">
        <v>87</v>
      </c>
      <c r="D321" s="4" t="s">
        <v>45</v>
      </c>
      <c r="E321" s="4" t="s">
        <v>7</v>
      </c>
      <c r="F321" s="5">
        <v>4.1082247561658338</v>
      </c>
      <c r="G321" s="5">
        <v>3.5742007689947108</v>
      </c>
      <c r="H321" s="5">
        <v>3.0936671462938552</v>
      </c>
      <c r="I321" s="5">
        <v>2.1091236294884097</v>
      </c>
      <c r="J321" s="5">
        <v>2.5757372718208353</v>
      </c>
      <c r="K321" s="5">
        <v>3.1455825541418303</v>
      </c>
    </row>
    <row r="322" spans="1:11" x14ac:dyDescent="0.25">
      <c r="A322" t="str">
        <f t="shared" si="8"/>
        <v>2010Neonatal mortality - Post-neonatal deathsTMaori</v>
      </c>
      <c r="B322" s="4">
        <v>2010</v>
      </c>
      <c r="C322" s="4" t="s">
        <v>87</v>
      </c>
      <c r="D322" s="4" t="s">
        <v>45</v>
      </c>
      <c r="E322" s="4" t="s">
        <v>7</v>
      </c>
      <c r="F322" s="5">
        <v>3.6394168738170318</v>
      </c>
      <c r="G322" s="5">
        <v>3.1343963553530751</v>
      </c>
      <c r="H322" s="5">
        <v>2.6834654427764177</v>
      </c>
      <c r="I322" s="5">
        <v>1.9242159464443427</v>
      </c>
      <c r="J322" s="5">
        <v>2.3735172129776201</v>
      </c>
      <c r="K322" s="5">
        <v>2.927729588101093</v>
      </c>
    </row>
    <row r="323" spans="1:11" x14ac:dyDescent="0.25">
      <c r="A323" t="str">
        <f t="shared" si="8"/>
        <v>2011Neonatal mortality - Post-neonatal deathsTMaori</v>
      </c>
      <c r="B323" s="4">
        <v>2011</v>
      </c>
      <c r="C323" s="4" t="s">
        <v>87</v>
      </c>
      <c r="D323" s="4" t="s">
        <v>45</v>
      </c>
      <c r="E323" s="4" t="s">
        <v>7</v>
      </c>
      <c r="F323" s="5">
        <v>3.1501397664076261</v>
      </c>
      <c r="G323" s="5">
        <v>2.6726393254408913</v>
      </c>
      <c r="H323" s="5">
        <v>2.2511418205343023</v>
      </c>
      <c r="I323" s="5">
        <v>1.5750029484457613</v>
      </c>
      <c r="J323" s="5">
        <v>1.9636241479878334</v>
      </c>
      <c r="K323" s="5">
        <v>2.4481349691223948</v>
      </c>
    </row>
    <row r="324" spans="1:11" x14ac:dyDescent="0.25">
      <c r="A324" t="str">
        <f t="shared" si="8"/>
        <v>2012Neonatal mortality - Post-neonatal deathsTMaori</v>
      </c>
      <c r="B324" s="4">
        <v>2012</v>
      </c>
      <c r="C324" s="4" t="s">
        <v>87</v>
      </c>
      <c r="D324" s="4" t="s">
        <v>45</v>
      </c>
      <c r="E324" s="4" t="s">
        <v>7</v>
      </c>
      <c r="F324" s="5">
        <v>2.8665331566890253</v>
      </c>
      <c r="G324" s="5">
        <v>2.4042190165968664</v>
      </c>
      <c r="H324" s="5">
        <v>1.9997049889690475</v>
      </c>
      <c r="I324" s="5">
        <v>1.5266125434627904</v>
      </c>
      <c r="J324" s="5">
        <v>1.9300619474174032</v>
      </c>
      <c r="K324" s="5">
        <v>2.4401339664214903</v>
      </c>
    </row>
    <row r="325" spans="1:11" x14ac:dyDescent="0.25">
      <c r="A325" t="str">
        <f t="shared" si="8"/>
        <v>1996Neonatal mortality - Post-neonatal deathsTnonMaori</v>
      </c>
      <c r="B325" s="4">
        <v>1996</v>
      </c>
      <c r="C325" s="4" t="s">
        <v>87</v>
      </c>
      <c r="D325" s="4" t="s">
        <v>45</v>
      </c>
      <c r="E325" s="4" t="s">
        <v>43</v>
      </c>
      <c r="F325" s="5">
        <v>2.2575197341319493</v>
      </c>
      <c r="G325" s="5">
        <v>1.9928676316341514</v>
      </c>
      <c r="H325" s="5">
        <v>1.7520659477724962</v>
      </c>
      <c r="I325" s="5"/>
      <c r="J325" s="5"/>
      <c r="K325" s="5"/>
    </row>
    <row r="326" spans="1:11" x14ac:dyDescent="0.25">
      <c r="A326" t="str">
        <f t="shared" si="8"/>
        <v>1997Neonatal mortality - Post-neonatal deathsTnonMaori</v>
      </c>
      <c r="B326" s="4">
        <v>1997</v>
      </c>
      <c r="C326" s="4" t="s">
        <v>87</v>
      </c>
      <c r="D326" s="4" t="s">
        <v>45</v>
      </c>
      <c r="E326" s="4" t="s">
        <v>43</v>
      </c>
      <c r="F326" s="5">
        <v>2.0949790461451707</v>
      </c>
      <c r="G326" s="5">
        <v>1.8400006456142615</v>
      </c>
      <c r="H326" s="5">
        <v>1.6088983807412669</v>
      </c>
      <c r="I326" s="5"/>
      <c r="J326" s="5"/>
      <c r="K326" s="5"/>
    </row>
    <row r="327" spans="1:11" x14ac:dyDescent="0.25">
      <c r="A327" t="str">
        <f t="shared" si="8"/>
        <v>1998Neonatal mortality - Post-neonatal deathsTnonMaori</v>
      </c>
      <c r="B327" s="4">
        <v>1998</v>
      </c>
      <c r="C327" s="4" t="s">
        <v>87</v>
      </c>
      <c r="D327" s="4" t="s">
        <v>45</v>
      </c>
      <c r="E327" s="4" t="s">
        <v>43</v>
      </c>
      <c r="F327" s="5">
        <v>2.005207502929061</v>
      </c>
      <c r="G327" s="5">
        <v>1.7554503903247987</v>
      </c>
      <c r="H327" s="5">
        <v>1.5296398409961036</v>
      </c>
      <c r="I327" s="5"/>
      <c r="J327" s="5"/>
      <c r="K327" s="5"/>
    </row>
    <row r="328" spans="1:11" x14ac:dyDescent="0.25">
      <c r="A328" t="str">
        <f t="shared" si="8"/>
        <v>1999Neonatal mortality - Post-neonatal deathsTnonMaori</v>
      </c>
      <c r="B328" s="4">
        <v>1999</v>
      </c>
      <c r="C328" s="4" t="s">
        <v>87</v>
      </c>
      <c r="D328" s="4" t="s">
        <v>45</v>
      </c>
      <c r="E328" s="4" t="s">
        <v>43</v>
      </c>
      <c r="F328" s="5">
        <v>1.9651725181287971</v>
      </c>
      <c r="G328" s="5">
        <v>1.7171782935642437</v>
      </c>
      <c r="H328" s="5">
        <v>1.4932821328121351</v>
      </c>
      <c r="I328" s="5"/>
      <c r="J328" s="5"/>
      <c r="K328" s="5"/>
    </row>
    <row r="329" spans="1:11" x14ac:dyDescent="0.25">
      <c r="A329" t="str">
        <f t="shared" si="8"/>
        <v>2000Neonatal mortality - Post-neonatal deathsTnonMaori</v>
      </c>
      <c r="B329" s="4">
        <v>2000</v>
      </c>
      <c r="C329" s="4" t="s">
        <v>87</v>
      </c>
      <c r="D329" s="4" t="s">
        <v>45</v>
      </c>
      <c r="E329" s="4" t="s">
        <v>43</v>
      </c>
      <c r="F329" s="5">
        <v>1.8970863613240332</v>
      </c>
      <c r="G329" s="5">
        <v>1.6516367720410927</v>
      </c>
      <c r="H329" s="5">
        <v>1.4306550612877593</v>
      </c>
      <c r="I329" s="5"/>
      <c r="J329" s="5"/>
      <c r="K329" s="5"/>
    </row>
    <row r="330" spans="1:11" x14ac:dyDescent="0.25">
      <c r="A330" t="str">
        <f t="shared" si="8"/>
        <v>2001Neonatal mortality - Post-neonatal deathsTnonMaori</v>
      </c>
      <c r="B330" s="4">
        <v>2001</v>
      </c>
      <c r="C330" s="4" t="s">
        <v>87</v>
      </c>
      <c r="D330" s="4" t="s">
        <v>45</v>
      </c>
      <c r="E330" s="4" t="s">
        <v>43</v>
      </c>
      <c r="F330" s="5">
        <v>1.7678827046605741</v>
      </c>
      <c r="G330" s="5">
        <v>1.5307093389817887</v>
      </c>
      <c r="H330" s="5">
        <v>1.3180732999193288</v>
      </c>
      <c r="I330" s="5"/>
      <c r="J330" s="5"/>
      <c r="K330" s="5"/>
    </row>
    <row r="331" spans="1:11" x14ac:dyDescent="0.25">
      <c r="A331" t="str">
        <f t="shared" si="8"/>
        <v>2002Neonatal mortality - Post-neonatal deathsTnonMaori</v>
      </c>
      <c r="B331" s="4">
        <v>2002</v>
      </c>
      <c r="C331" s="4" t="s">
        <v>87</v>
      </c>
      <c r="D331" s="4" t="s">
        <v>45</v>
      </c>
      <c r="E331" s="4" t="s">
        <v>43</v>
      </c>
      <c r="F331" s="5">
        <v>1.828534885795104</v>
      </c>
      <c r="G331" s="5">
        <v>1.5891513931560546</v>
      </c>
      <c r="H331" s="5">
        <v>1.3739207810519742</v>
      </c>
      <c r="I331" s="5"/>
      <c r="J331" s="5"/>
      <c r="K331" s="5"/>
    </row>
    <row r="332" spans="1:11" x14ac:dyDescent="0.25">
      <c r="A332" t="str">
        <f t="shared" si="8"/>
        <v>2003Neonatal mortality - Post-neonatal deathsTnonMaori</v>
      </c>
      <c r="B332" s="4">
        <v>2003</v>
      </c>
      <c r="C332" s="4" t="s">
        <v>87</v>
      </c>
      <c r="D332" s="4" t="s">
        <v>45</v>
      </c>
      <c r="E332" s="4" t="s">
        <v>43</v>
      </c>
      <c r="F332" s="5">
        <v>1.7289531646933225</v>
      </c>
      <c r="G332" s="5">
        <v>1.4981573465790738</v>
      </c>
      <c r="H332" s="5">
        <v>1.2911171710060847</v>
      </c>
      <c r="I332" s="5"/>
      <c r="J332" s="5"/>
      <c r="K332" s="5"/>
    </row>
    <row r="333" spans="1:11" x14ac:dyDescent="0.25">
      <c r="A333" t="str">
        <f t="shared" si="8"/>
        <v>2004Neonatal mortality - Post-neonatal deathsTnonMaori</v>
      </c>
      <c r="B333" s="4">
        <v>2004</v>
      </c>
      <c r="C333" s="4" t="s">
        <v>87</v>
      </c>
      <c r="D333" s="4" t="s">
        <v>45</v>
      </c>
      <c r="E333" s="4" t="s">
        <v>43</v>
      </c>
      <c r="F333" s="5">
        <v>1.8955177559698446</v>
      </c>
      <c r="G333" s="5">
        <v>1.6552488813210311</v>
      </c>
      <c r="H333" s="5">
        <v>1.4384337650636767</v>
      </c>
      <c r="I333" s="5"/>
      <c r="J333" s="5"/>
      <c r="K333" s="5"/>
    </row>
    <row r="334" spans="1:11" x14ac:dyDescent="0.25">
      <c r="A334" t="str">
        <f t="shared" si="8"/>
        <v>2005Neonatal mortality - Post-neonatal deathsTnonMaori</v>
      </c>
      <c r="B334" s="4">
        <v>2005</v>
      </c>
      <c r="C334" s="4" t="s">
        <v>87</v>
      </c>
      <c r="D334" s="4" t="s">
        <v>45</v>
      </c>
      <c r="E334" s="4" t="s">
        <v>43</v>
      </c>
      <c r="F334" s="5">
        <v>1.7609668526553384</v>
      </c>
      <c r="G334" s="5">
        <v>1.5325965574338634</v>
      </c>
      <c r="H334" s="5">
        <v>1.3270460426876796</v>
      </c>
      <c r="I334" s="5"/>
      <c r="J334" s="5"/>
      <c r="K334" s="5"/>
    </row>
    <row r="335" spans="1:11" x14ac:dyDescent="0.25">
      <c r="A335" t="str">
        <f t="shared" si="8"/>
        <v>2006Neonatal mortality - Post-neonatal deathsTnonMaori</v>
      </c>
      <c r="B335" s="4">
        <v>2006</v>
      </c>
      <c r="C335" s="4" t="s">
        <v>87</v>
      </c>
      <c r="D335" s="4" t="s">
        <v>45</v>
      </c>
      <c r="E335" s="4" t="s">
        <v>43</v>
      </c>
      <c r="F335" s="5">
        <v>1.8577199784143592</v>
      </c>
      <c r="G335" s="5">
        <v>1.6268292500914159</v>
      </c>
      <c r="H335" s="5">
        <v>1.4180276158906122</v>
      </c>
      <c r="I335" s="5"/>
      <c r="J335" s="5"/>
      <c r="K335" s="5"/>
    </row>
    <row r="336" spans="1:11" x14ac:dyDescent="0.25">
      <c r="A336" t="str">
        <f t="shared" si="8"/>
        <v>2007Neonatal mortality - Post-neonatal deathsTnonMaori</v>
      </c>
      <c r="B336" s="4">
        <v>2007</v>
      </c>
      <c r="C336" s="4" t="s">
        <v>87</v>
      </c>
      <c r="D336" s="4" t="s">
        <v>45</v>
      </c>
      <c r="E336" s="4" t="s">
        <v>43</v>
      </c>
      <c r="F336" s="5">
        <v>1.7458349910739042</v>
      </c>
      <c r="G336" s="5">
        <v>1.5240439921160032</v>
      </c>
      <c r="H336" s="5">
        <v>1.3239526542650275</v>
      </c>
      <c r="I336" s="5"/>
      <c r="J336" s="5"/>
      <c r="K336" s="5"/>
    </row>
    <row r="337" spans="1:11" x14ac:dyDescent="0.25">
      <c r="A337" t="str">
        <f t="shared" si="8"/>
        <v>2008Neonatal mortality - Post-neonatal deathsTnonMaori</v>
      </c>
      <c r="B337" s="4">
        <v>2008</v>
      </c>
      <c r="C337" s="4" t="s">
        <v>87</v>
      </c>
      <c r="D337" s="4" t="s">
        <v>45</v>
      </c>
      <c r="E337" s="4" t="s">
        <v>43</v>
      </c>
      <c r="F337" s="5">
        <v>1.6985827881024469</v>
      </c>
      <c r="G337" s="5">
        <v>1.4798317973363027</v>
      </c>
      <c r="H337" s="5">
        <v>1.2827839905071785</v>
      </c>
      <c r="I337" s="5"/>
      <c r="J337" s="5"/>
      <c r="K337" s="5"/>
    </row>
    <row r="338" spans="1:11" x14ac:dyDescent="0.25">
      <c r="A338" t="str">
        <f t="shared" si="8"/>
        <v>2009Neonatal mortality - Post-neonatal deathsTnonMaori</v>
      </c>
      <c r="B338" s="4">
        <v>2009</v>
      </c>
      <c r="C338" s="4" t="s">
        <v>87</v>
      </c>
      <c r="D338" s="4" t="s">
        <v>45</v>
      </c>
      <c r="E338" s="4" t="s">
        <v>43</v>
      </c>
      <c r="F338" s="5">
        <v>1.6014123820468869</v>
      </c>
      <c r="G338" s="5">
        <v>1.3876418251571301</v>
      </c>
      <c r="H338" s="5">
        <v>1.1958745132863331</v>
      </c>
      <c r="I338" s="5"/>
      <c r="J338" s="5"/>
      <c r="K338" s="5"/>
    </row>
    <row r="339" spans="1:11" x14ac:dyDescent="0.25">
      <c r="A339" t="str">
        <f t="shared" si="8"/>
        <v>2010Neonatal mortality - Post-neonatal deathsTnonMaori</v>
      </c>
      <c r="B339" s="4">
        <v>2010</v>
      </c>
      <c r="C339" s="4" t="s">
        <v>87</v>
      </c>
      <c r="D339" s="4" t="s">
        <v>45</v>
      </c>
      <c r="E339" s="4" t="s">
        <v>43</v>
      </c>
      <c r="F339" s="5">
        <v>1.5300939029910963</v>
      </c>
      <c r="G339" s="5">
        <v>1.3205703073123782</v>
      </c>
      <c r="H339" s="5">
        <v>1.1331840170090428</v>
      </c>
      <c r="I339" s="5"/>
      <c r="J339" s="5"/>
      <c r="K339" s="5"/>
    </row>
    <row r="340" spans="1:11" x14ac:dyDescent="0.25">
      <c r="A340" t="str">
        <f t="shared" si="8"/>
        <v>2011Neonatal mortality - Post-neonatal deathsTnonMaori</v>
      </c>
      <c r="B340" s="4">
        <v>2011</v>
      </c>
      <c r="C340" s="4" t="s">
        <v>87</v>
      </c>
      <c r="D340" s="4" t="s">
        <v>45</v>
      </c>
      <c r="E340" s="4" t="s">
        <v>43</v>
      </c>
      <c r="F340" s="5">
        <v>1.5763728431758908</v>
      </c>
      <c r="G340" s="5">
        <v>1.3610747902950779</v>
      </c>
      <c r="H340" s="5">
        <v>1.1684633089137082</v>
      </c>
      <c r="I340" s="5"/>
      <c r="J340" s="5"/>
      <c r="K340" s="5"/>
    </row>
    <row r="341" spans="1:11" x14ac:dyDescent="0.25">
      <c r="A341" t="str">
        <f t="shared" si="8"/>
        <v>2012Neonatal mortality - Post-neonatal deathsTnonMaori</v>
      </c>
      <c r="B341" s="4">
        <v>2012</v>
      </c>
      <c r="C341" s="4" t="s">
        <v>87</v>
      </c>
      <c r="D341" s="4" t="s">
        <v>45</v>
      </c>
      <c r="E341" s="4" t="s">
        <v>43</v>
      </c>
      <c r="F341" s="5">
        <v>1.4543372527243341</v>
      </c>
      <c r="G341" s="5">
        <v>1.2456693526412084</v>
      </c>
      <c r="H341" s="5">
        <v>1.0601308169776631</v>
      </c>
      <c r="I341" s="5"/>
      <c r="J341" s="5"/>
      <c r="K341" s="5"/>
    </row>
    <row r="342" spans="1:11" x14ac:dyDescent="0.25">
      <c r="A342" t="str">
        <f t="shared" ref="A342:A383" si="9">B342&amp;C342&amp;D342&amp;E342</f>
        <v>1996Neonatal mortality - Post-neonatal deathsFMaori</v>
      </c>
      <c r="B342" s="4">
        <v>1996</v>
      </c>
      <c r="C342" s="4" t="s">
        <v>87</v>
      </c>
      <c r="D342" s="4" t="s">
        <v>42</v>
      </c>
      <c r="E342" s="4" t="s">
        <v>7</v>
      </c>
      <c r="F342" s="5">
        <v>5.8526352812794951</v>
      </c>
      <c r="G342" s="5">
        <v>4.8558689798260719</v>
      </c>
      <c r="H342" s="5">
        <v>3.9909337435392982</v>
      </c>
      <c r="I342" s="5">
        <v>2.1938892407539341</v>
      </c>
      <c r="J342" s="5">
        <v>2.8722465015671217</v>
      </c>
      <c r="K342" s="5">
        <v>3.7603539014255398</v>
      </c>
    </row>
    <row r="343" spans="1:11" x14ac:dyDescent="0.25">
      <c r="A343" t="str">
        <f t="shared" si="9"/>
        <v>1997Neonatal mortality - Post-neonatal deathsFMaori</v>
      </c>
      <c r="B343" s="4">
        <v>1997</v>
      </c>
      <c r="C343" s="4" t="s">
        <v>87</v>
      </c>
      <c r="D343" s="4" t="s">
        <v>42</v>
      </c>
      <c r="E343" s="4" t="s">
        <v>7</v>
      </c>
      <c r="F343" s="5">
        <v>4.8175489748287337</v>
      </c>
      <c r="G343" s="5">
        <v>3.914841207002727</v>
      </c>
      <c r="H343" s="5">
        <v>3.1439389523335408</v>
      </c>
      <c r="I343" s="5">
        <v>2.0017903977564688</v>
      </c>
      <c r="J343" s="5">
        <v>2.6877164359349632</v>
      </c>
      <c r="K343" s="5">
        <v>3.608679334305493</v>
      </c>
    </row>
    <row r="344" spans="1:11" x14ac:dyDescent="0.25">
      <c r="A344" t="str">
        <f t="shared" si="9"/>
        <v>1998Neonatal mortality - Post-neonatal deathsFMaori</v>
      </c>
      <c r="B344" s="4">
        <v>1998</v>
      </c>
      <c r="C344" s="4" t="s">
        <v>87</v>
      </c>
      <c r="D344" s="4" t="s">
        <v>42</v>
      </c>
      <c r="E344" s="4" t="s">
        <v>7</v>
      </c>
      <c r="F344" s="5">
        <v>4.3803697630767324</v>
      </c>
      <c r="G344" s="5">
        <v>3.5147039195622192</v>
      </c>
      <c r="H344" s="5">
        <v>2.7826241918225234</v>
      </c>
      <c r="I344" s="5">
        <v>1.8286759458667163</v>
      </c>
      <c r="J344" s="5">
        <v>2.4840686819729445</v>
      </c>
      <c r="K344" s="5">
        <v>3.3743524820272057</v>
      </c>
    </row>
    <row r="345" spans="1:11" x14ac:dyDescent="0.25">
      <c r="A345" t="str">
        <f t="shared" si="9"/>
        <v>1999Neonatal mortality - Post-neonatal deathsFMaori</v>
      </c>
      <c r="B345" s="4">
        <v>1999</v>
      </c>
      <c r="C345" s="4" t="s">
        <v>87</v>
      </c>
      <c r="D345" s="4" t="s">
        <v>42</v>
      </c>
      <c r="E345" s="4" t="s">
        <v>7</v>
      </c>
      <c r="F345" s="5">
        <v>4.7098201769053256</v>
      </c>
      <c r="G345" s="5">
        <v>3.8272985292852844</v>
      </c>
      <c r="H345" s="5">
        <v>3.073634993650586</v>
      </c>
      <c r="I345" s="5">
        <v>2.2552088245083222</v>
      </c>
      <c r="J345" s="5">
        <v>3.0662784897221984</v>
      </c>
      <c r="K345" s="5">
        <v>4.1690435379450381</v>
      </c>
    </row>
    <row r="346" spans="1:11" x14ac:dyDescent="0.25">
      <c r="A346" t="str">
        <f t="shared" si="9"/>
        <v>2000Neonatal mortality - Post-neonatal deathsFMaori</v>
      </c>
      <c r="B346" s="4">
        <v>2000</v>
      </c>
      <c r="C346" s="4" t="s">
        <v>87</v>
      </c>
      <c r="D346" s="4" t="s">
        <v>42</v>
      </c>
      <c r="E346" s="4" t="s">
        <v>7</v>
      </c>
      <c r="F346" s="5">
        <v>4.5272577901731879</v>
      </c>
      <c r="G346" s="5">
        <v>3.6520438245258946</v>
      </c>
      <c r="H346" s="5">
        <v>2.908832520693585</v>
      </c>
      <c r="I346" s="5">
        <v>1.9898733776246846</v>
      </c>
      <c r="J346" s="5">
        <v>2.7051601619219432</v>
      </c>
      <c r="K346" s="5">
        <v>3.6775664139920976</v>
      </c>
    </row>
    <row r="347" spans="1:11" x14ac:dyDescent="0.25">
      <c r="A347" t="str">
        <f t="shared" si="9"/>
        <v>2001Neonatal mortality - Post-neonatal deathsFMaori</v>
      </c>
      <c r="B347" s="4">
        <v>2001</v>
      </c>
      <c r="C347" s="4" t="s">
        <v>87</v>
      </c>
      <c r="D347" s="4" t="s">
        <v>42</v>
      </c>
      <c r="E347" s="4" t="s">
        <v>7</v>
      </c>
      <c r="F347" s="5">
        <v>4.4413095191516243</v>
      </c>
      <c r="G347" s="5">
        <v>3.5733192165166754</v>
      </c>
      <c r="H347" s="5">
        <v>2.8377312508445987</v>
      </c>
      <c r="I347" s="5">
        <v>2.1664551515132628</v>
      </c>
      <c r="J347" s="5">
        <v>2.979443628419538</v>
      </c>
      <c r="K347" s="5">
        <v>4.0975158561344616</v>
      </c>
    </row>
    <row r="348" spans="1:11" x14ac:dyDescent="0.25">
      <c r="A348" t="str">
        <f t="shared" si="9"/>
        <v>2002Neonatal mortality - Post-neonatal deathsFMaori</v>
      </c>
      <c r="B348" s="4">
        <v>2002</v>
      </c>
      <c r="C348" s="4" t="s">
        <v>87</v>
      </c>
      <c r="D348" s="4" t="s">
        <v>42</v>
      </c>
      <c r="E348" s="4" t="s">
        <v>7</v>
      </c>
      <c r="F348" s="5">
        <v>4.5886844059768164</v>
      </c>
      <c r="G348" s="5">
        <v>3.7109801353416287</v>
      </c>
      <c r="H348" s="5">
        <v>2.9641991270375234</v>
      </c>
      <c r="I348" s="5">
        <v>1.8763463771364985</v>
      </c>
      <c r="J348" s="5">
        <v>2.5279365362862416</v>
      </c>
      <c r="K348" s="5">
        <v>3.4058014071172713</v>
      </c>
    </row>
    <row r="349" spans="1:11" x14ac:dyDescent="0.25">
      <c r="A349" t="str">
        <f t="shared" si="9"/>
        <v>2003Neonatal mortality - Post-neonatal deathsFMaori</v>
      </c>
      <c r="B349" s="4">
        <v>2003</v>
      </c>
      <c r="C349" s="4" t="s">
        <v>87</v>
      </c>
      <c r="D349" s="4" t="s">
        <v>42</v>
      </c>
      <c r="E349" s="4" t="s">
        <v>7</v>
      </c>
      <c r="F349" s="5">
        <v>4.7032027095321434</v>
      </c>
      <c r="G349" s="5">
        <v>3.834931221342226</v>
      </c>
      <c r="H349" s="5">
        <v>3.0914958218533721</v>
      </c>
      <c r="I349" s="5">
        <v>2.292839240252071</v>
      </c>
      <c r="J349" s="5">
        <v>3.1102826177573988</v>
      </c>
      <c r="K349" s="5">
        <v>4.2191610264225465</v>
      </c>
    </row>
    <row r="350" spans="1:11" x14ac:dyDescent="0.25">
      <c r="A350" t="str">
        <f t="shared" si="9"/>
        <v>2004Neonatal mortality - Post-neonatal deathsFMaori</v>
      </c>
      <c r="B350" s="4">
        <v>2004</v>
      </c>
      <c r="C350" s="4" t="s">
        <v>87</v>
      </c>
      <c r="D350" s="4" t="s">
        <v>42</v>
      </c>
      <c r="E350" s="4" t="s">
        <v>7</v>
      </c>
      <c r="F350" s="5">
        <v>4.660032237521504</v>
      </c>
      <c r="G350" s="5">
        <v>3.8160352983265096</v>
      </c>
      <c r="H350" s="5">
        <v>3.091000843303831</v>
      </c>
      <c r="I350" s="5">
        <v>2.1591873599204048</v>
      </c>
      <c r="J350" s="5">
        <v>2.9021184001507572</v>
      </c>
      <c r="K350" s="5">
        <v>3.9006764141135326</v>
      </c>
    </row>
    <row r="351" spans="1:11" x14ac:dyDescent="0.25">
      <c r="A351" t="str">
        <f t="shared" si="9"/>
        <v>2005Neonatal mortality - Post-neonatal deathsFMaori</v>
      </c>
      <c r="B351" s="4">
        <v>2005</v>
      </c>
      <c r="C351" s="4" t="s">
        <v>87</v>
      </c>
      <c r="D351" s="4" t="s">
        <v>42</v>
      </c>
      <c r="E351" s="4" t="s">
        <v>7</v>
      </c>
      <c r="F351" s="5">
        <v>4.2654556555903564</v>
      </c>
      <c r="G351" s="5">
        <v>3.4779978829578102</v>
      </c>
      <c r="H351" s="5">
        <v>2.8037571739854221</v>
      </c>
      <c r="I351" s="5">
        <v>2.1353349573184621</v>
      </c>
      <c r="J351" s="5">
        <v>2.8934196598406645</v>
      </c>
      <c r="K351" s="5">
        <v>3.9206389139368598</v>
      </c>
    </row>
    <row r="352" spans="1:11" x14ac:dyDescent="0.25">
      <c r="A352" t="str">
        <f t="shared" si="9"/>
        <v>2006Neonatal mortality - Post-neonatal deathsFMaori</v>
      </c>
      <c r="B352" s="4">
        <v>2006</v>
      </c>
      <c r="C352" s="4" t="s">
        <v>87</v>
      </c>
      <c r="D352" s="4" t="s">
        <v>42</v>
      </c>
      <c r="E352" s="4" t="s">
        <v>7</v>
      </c>
      <c r="F352" s="5">
        <v>4.0760218494964677</v>
      </c>
      <c r="G352" s="5">
        <v>3.3198351026959982</v>
      </c>
      <c r="H352" s="5">
        <v>2.6729241361800402</v>
      </c>
      <c r="I352" s="5">
        <v>1.8777468845315537</v>
      </c>
      <c r="J352" s="5">
        <v>2.5214533632313629</v>
      </c>
      <c r="K352" s="5">
        <v>3.3858275123895787</v>
      </c>
    </row>
    <row r="353" spans="1:11" x14ac:dyDescent="0.25">
      <c r="A353" t="str">
        <f t="shared" si="9"/>
        <v>2007Neonatal mortality - Post-neonatal deathsFMaori</v>
      </c>
      <c r="B353" s="4">
        <v>2007</v>
      </c>
      <c r="C353" s="4" t="s">
        <v>87</v>
      </c>
      <c r="D353" s="4" t="s">
        <v>42</v>
      </c>
      <c r="E353" s="4" t="s">
        <v>7</v>
      </c>
      <c r="F353" s="5">
        <v>3.8905912548498653</v>
      </c>
      <c r="G353" s="5">
        <v>3.1541166660624298</v>
      </c>
      <c r="H353" s="5">
        <v>2.5263181501584207</v>
      </c>
      <c r="I353" s="5">
        <v>1.8098978317046497</v>
      </c>
      <c r="J353" s="5">
        <v>2.4383155617421921</v>
      </c>
      <c r="K353" s="5">
        <v>3.284927289533516</v>
      </c>
    </row>
    <row r="354" spans="1:11" x14ac:dyDescent="0.25">
      <c r="A354" t="str">
        <f t="shared" si="9"/>
        <v>2008Neonatal mortality - Post-neonatal deathsFMaori</v>
      </c>
      <c r="B354" s="4">
        <v>2008</v>
      </c>
      <c r="C354" s="4" t="s">
        <v>87</v>
      </c>
      <c r="D354" s="4" t="s">
        <v>42</v>
      </c>
      <c r="E354" s="4" t="s">
        <v>7</v>
      </c>
      <c r="F354" s="5">
        <v>3.8409522116247254</v>
      </c>
      <c r="G354" s="5">
        <v>3.1062710130097941</v>
      </c>
      <c r="H354" s="5">
        <v>2.481178957929925</v>
      </c>
      <c r="I354" s="5">
        <v>1.8607302871798861</v>
      </c>
      <c r="J354" s="5">
        <v>2.5202464694578244</v>
      </c>
      <c r="K354" s="5">
        <v>3.4135211914248718</v>
      </c>
    </row>
    <row r="355" spans="1:11" x14ac:dyDescent="0.25">
      <c r="A355" t="str">
        <f t="shared" si="9"/>
        <v>2009Neonatal mortality - Post-neonatal deathsFMaori</v>
      </c>
      <c r="B355" s="4">
        <v>2009</v>
      </c>
      <c r="C355" s="4" t="s">
        <v>87</v>
      </c>
      <c r="D355" s="4" t="s">
        <v>42</v>
      </c>
      <c r="E355" s="4" t="s">
        <v>7</v>
      </c>
      <c r="F355" s="5">
        <v>3.7113062832651877</v>
      </c>
      <c r="G355" s="5">
        <v>2.9819591471596838</v>
      </c>
      <c r="H355" s="5">
        <v>2.3645081478675398</v>
      </c>
      <c r="I355" s="5">
        <v>1.9044163206981799</v>
      </c>
      <c r="J355" s="5">
        <v>2.609611848317678</v>
      </c>
      <c r="K355" s="5">
        <v>3.5759376376187326</v>
      </c>
    </row>
    <row r="356" spans="1:11" x14ac:dyDescent="0.25">
      <c r="A356" t="str">
        <f t="shared" si="9"/>
        <v>2010Neonatal mortality - Post-neonatal deathsFMaori</v>
      </c>
      <c r="B356" s="4">
        <v>2010</v>
      </c>
      <c r="C356" s="4" t="s">
        <v>87</v>
      </c>
      <c r="D356" s="4" t="s">
        <v>42</v>
      </c>
      <c r="E356" s="4" t="s">
        <v>7</v>
      </c>
      <c r="F356" s="5">
        <v>3.3208466818879141</v>
      </c>
      <c r="G356" s="5">
        <v>2.6284169420246322</v>
      </c>
      <c r="H356" s="5">
        <v>2.0489799529868393</v>
      </c>
      <c r="I356" s="5">
        <v>1.7394290999108801</v>
      </c>
      <c r="J356" s="5">
        <v>2.419809484724508</v>
      </c>
      <c r="K356" s="5">
        <v>3.3663217101879543</v>
      </c>
    </row>
    <row r="357" spans="1:11" x14ac:dyDescent="0.25">
      <c r="A357" t="str">
        <f t="shared" si="9"/>
        <v>2011Neonatal mortality - Post-neonatal deathsFMaori</v>
      </c>
      <c r="B357" s="4">
        <v>2011</v>
      </c>
      <c r="C357" s="4" t="s">
        <v>87</v>
      </c>
      <c r="D357" s="4" t="s">
        <v>42</v>
      </c>
      <c r="E357" s="4" t="s">
        <v>7</v>
      </c>
      <c r="F357" s="5">
        <v>2.5470929932123965</v>
      </c>
      <c r="G357" s="5">
        <v>1.9319938176197837</v>
      </c>
      <c r="H357" s="5">
        <v>1.4339630501337663</v>
      </c>
      <c r="I357" s="5">
        <v>1.1352557914878967</v>
      </c>
      <c r="J357" s="5">
        <v>1.622163019604653</v>
      </c>
      <c r="K357" s="5">
        <v>2.3179030504870499</v>
      </c>
    </row>
    <row r="358" spans="1:11" x14ac:dyDescent="0.25">
      <c r="A358" t="str">
        <f t="shared" si="9"/>
        <v>2012Neonatal mortality - Post-neonatal deathsFMaori</v>
      </c>
      <c r="B358" s="4">
        <v>2012</v>
      </c>
      <c r="C358" s="4" t="s">
        <v>87</v>
      </c>
      <c r="D358" s="4" t="s">
        <v>42</v>
      </c>
      <c r="E358" s="4" t="s">
        <v>7</v>
      </c>
      <c r="F358" s="5">
        <v>2.311650615037665</v>
      </c>
      <c r="G358" s="5">
        <v>1.7161558109833972</v>
      </c>
      <c r="H358" s="5">
        <v>1.2419904698262763</v>
      </c>
      <c r="I358" s="5">
        <v>1.0345081044797833</v>
      </c>
      <c r="J358" s="5">
        <v>1.5108455650891301</v>
      </c>
      <c r="K358" s="5">
        <v>2.2065117824256752</v>
      </c>
    </row>
    <row r="359" spans="1:11" x14ac:dyDescent="0.25">
      <c r="A359" t="str">
        <f t="shared" si="9"/>
        <v>1996Neonatal mortality - Post-neonatal deathsFnonMaori</v>
      </c>
      <c r="B359" s="4">
        <v>1996</v>
      </c>
      <c r="C359" s="4" t="s">
        <v>87</v>
      </c>
      <c r="D359" s="4" t="s">
        <v>42</v>
      </c>
      <c r="E359" s="4" t="s">
        <v>43</v>
      </c>
      <c r="F359" s="5">
        <v>2.0522937796815794</v>
      </c>
      <c r="G359" s="5">
        <v>1.6906170752324599</v>
      </c>
      <c r="H359" s="5">
        <v>1.3784961827488686</v>
      </c>
      <c r="I359" s="5"/>
      <c r="J359" s="5"/>
      <c r="K359" s="5"/>
    </row>
    <row r="360" spans="1:11" x14ac:dyDescent="0.25">
      <c r="A360" t="str">
        <f t="shared" si="9"/>
        <v>1997Neonatal mortality - Post-neonatal deathsFnonMaori</v>
      </c>
      <c r="B360" s="4">
        <v>1997</v>
      </c>
      <c r="C360" s="4" t="s">
        <v>87</v>
      </c>
      <c r="D360" s="4" t="s">
        <v>42</v>
      </c>
      <c r="E360" s="4" t="s">
        <v>43</v>
      </c>
      <c r="F360" s="5">
        <v>1.7945322636793946</v>
      </c>
      <c r="G360" s="5">
        <v>1.4565677966101696</v>
      </c>
      <c r="H360" s="5">
        <v>1.1682099654246687</v>
      </c>
      <c r="I360" s="5"/>
      <c r="J360" s="5"/>
      <c r="K360" s="5"/>
    </row>
    <row r="361" spans="1:11" x14ac:dyDescent="0.25">
      <c r="A361" t="str">
        <f t="shared" si="9"/>
        <v>1998Neonatal mortality - Post-neonatal deathsFnonMaori</v>
      </c>
      <c r="B361" s="4">
        <v>1998</v>
      </c>
      <c r="C361" s="4" t="s">
        <v>87</v>
      </c>
      <c r="D361" s="4" t="s">
        <v>42</v>
      </c>
      <c r="E361" s="4" t="s">
        <v>43</v>
      </c>
      <c r="F361" s="5">
        <v>1.7495433428031457</v>
      </c>
      <c r="G361" s="5">
        <v>1.4148980441115273</v>
      </c>
      <c r="H361" s="5">
        <v>1.1301703038667412</v>
      </c>
      <c r="I361" s="5"/>
      <c r="J361" s="5"/>
      <c r="K361" s="5"/>
    </row>
    <row r="362" spans="1:11" x14ac:dyDescent="0.25">
      <c r="A362" t="str">
        <f t="shared" si="9"/>
        <v>1999Neonatal mortality - Post-neonatal deathsFnonMaori</v>
      </c>
      <c r="B362" s="4">
        <v>1999</v>
      </c>
      <c r="C362" s="4" t="s">
        <v>87</v>
      </c>
      <c r="D362" s="4" t="s">
        <v>42</v>
      </c>
      <c r="E362" s="4" t="s">
        <v>43</v>
      </c>
      <c r="F362" s="5">
        <v>1.5646171293097138</v>
      </c>
      <c r="G362" s="5">
        <v>1.2481901243197362</v>
      </c>
      <c r="H362" s="5">
        <v>0.98178071299035474</v>
      </c>
      <c r="I362" s="5"/>
      <c r="J362" s="5"/>
      <c r="K362" s="5"/>
    </row>
    <row r="363" spans="1:11" x14ac:dyDescent="0.25">
      <c r="A363" t="str">
        <f t="shared" si="9"/>
        <v>2000Neonatal mortality - Post-neonatal deathsFnonMaori</v>
      </c>
      <c r="B363" s="4">
        <v>2000</v>
      </c>
      <c r="C363" s="4" t="s">
        <v>87</v>
      </c>
      <c r="D363" s="4" t="s">
        <v>42</v>
      </c>
      <c r="E363" s="4" t="s">
        <v>43</v>
      </c>
      <c r="F363" s="5">
        <v>1.6802275636612518</v>
      </c>
      <c r="G363" s="5">
        <v>1.3500286881096224</v>
      </c>
      <c r="H363" s="5">
        <v>1.0704887878597042</v>
      </c>
      <c r="I363" s="5"/>
      <c r="J363" s="5"/>
      <c r="K363" s="5"/>
    </row>
    <row r="364" spans="1:11" x14ac:dyDescent="0.25">
      <c r="A364" t="str">
        <f t="shared" si="9"/>
        <v>2001Neonatal mortality - Post-neonatal deathsFnonMaori</v>
      </c>
      <c r="B364" s="4">
        <v>2001</v>
      </c>
      <c r="C364" s="4" t="s">
        <v>87</v>
      </c>
      <c r="D364" s="4" t="s">
        <v>42</v>
      </c>
      <c r="E364" s="4" t="s">
        <v>43</v>
      </c>
      <c r="F364" s="5">
        <v>1.5127844443766998</v>
      </c>
      <c r="G364" s="5">
        <v>1.1993243243243241</v>
      </c>
      <c r="H364" s="5">
        <v>0.93668224754221352</v>
      </c>
      <c r="I364" s="5"/>
      <c r="J364" s="5"/>
      <c r="K364" s="5"/>
    </row>
    <row r="365" spans="1:11" x14ac:dyDescent="0.25">
      <c r="A365" t="str">
        <f t="shared" si="9"/>
        <v>2002Neonatal mortality - Post-neonatal deathsFnonMaori</v>
      </c>
      <c r="B365" s="4">
        <v>2002</v>
      </c>
      <c r="C365" s="4" t="s">
        <v>87</v>
      </c>
      <c r="D365" s="4" t="s">
        <v>42</v>
      </c>
      <c r="E365" s="4" t="s">
        <v>43</v>
      </c>
      <c r="F365" s="5">
        <v>1.8086020959272395</v>
      </c>
      <c r="G365" s="5">
        <v>1.4679878557368298</v>
      </c>
      <c r="H365" s="5">
        <v>1.1773691867863876</v>
      </c>
      <c r="I365" s="5"/>
      <c r="J365" s="5"/>
      <c r="K365" s="5"/>
    </row>
    <row r="366" spans="1:11" x14ac:dyDescent="0.25">
      <c r="A366" t="str">
        <f t="shared" si="9"/>
        <v>2003Neonatal mortality - Post-neonatal deathsFnonMaori</v>
      </c>
      <c r="B366" s="4">
        <v>2003</v>
      </c>
      <c r="C366" s="4" t="s">
        <v>87</v>
      </c>
      <c r="D366" s="4" t="s">
        <v>42</v>
      </c>
      <c r="E366" s="4" t="s">
        <v>43</v>
      </c>
      <c r="F366" s="5">
        <v>1.5455571356748992</v>
      </c>
      <c r="G366" s="5">
        <v>1.2329848096271454</v>
      </c>
      <c r="H366" s="5">
        <v>0.96982076841999487</v>
      </c>
      <c r="I366" s="5"/>
      <c r="J366" s="5"/>
      <c r="K366" s="5"/>
    </row>
    <row r="367" spans="1:11" x14ac:dyDescent="0.25">
      <c r="A367" t="str">
        <f t="shared" si="9"/>
        <v>2004Neonatal mortality - Post-neonatal deathsFnonMaori</v>
      </c>
      <c r="B367" s="4">
        <v>2004</v>
      </c>
      <c r="C367" s="4" t="s">
        <v>87</v>
      </c>
      <c r="D367" s="4" t="s">
        <v>42</v>
      </c>
      <c r="E367" s="4" t="s">
        <v>43</v>
      </c>
      <c r="F367" s="5">
        <v>1.6343176925720202</v>
      </c>
      <c r="G367" s="5">
        <v>1.3149137189331341</v>
      </c>
      <c r="H367" s="5">
        <v>1.0442312948514694</v>
      </c>
      <c r="I367" s="5"/>
      <c r="J367" s="5"/>
      <c r="K367" s="5"/>
    </row>
    <row r="368" spans="1:11" x14ac:dyDescent="0.25">
      <c r="A368" t="str">
        <f t="shared" si="9"/>
        <v>2005Neonatal mortality - Post-neonatal deathsFnonMaori</v>
      </c>
      <c r="B368" s="4">
        <v>2005</v>
      </c>
      <c r="C368" s="4" t="s">
        <v>87</v>
      </c>
      <c r="D368" s="4" t="s">
        <v>42</v>
      </c>
      <c r="E368" s="4" t="s">
        <v>43</v>
      </c>
      <c r="F368" s="5">
        <v>1.5045287217810965</v>
      </c>
      <c r="G368" s="5">
        <v>1.2020371366210103</v>
      </c>
      <c r="H368" s="5">
        <v>0.94706854579529975</v>
      </c>
      <c r="I368" s="5"/>
      <c r="J368" s="5"/>
      <c r="K368" s="5"/>
    </row>
    <row r="369" spans="1:11" x14ac:dyDescent="0.25">
      <c r="A369" t="str">
        <f t="shared" si="9"/>
        <v>2006Neonatal mortality - Post-neonatal deathsFnonMaori</v>
      </c>
      <c r="B369" s="4">
        <v>2006</v>
      </c>
      <c r="C369" s="4" t="s">
        <v>87</v>
      </c>
      <c r="D369" s="4" t="s">
        <v>42</v>
      </c>
      <c r="E369" s="4" t="s">
        <v>43</v>
      </c>
      <c r="F369" s="5">
        <v>1.6260341771326006</v>
      </c>
      <c r="G369" s="5">
        <v>1.3166355369117242</v>
      </c>
      <c r="H369" s="5">
        <v>1.0531384801152819</v>
      </c>
      <c r="I369" s="5"/>
      <c r="J369" s="5"/>
      <c r="K369" s="5"/>
    </row>
    <row r="370" spans="1:11" x14ac:dyDescent="0.25">
      <c r="A370" t="str">
        <f t="shared" si="9"/>
        <v>2007Neonatal mortality - Post-neonatal deathsFnonMaori</v>
      </c>
      <c r="B370" s="4">
        <v>2007</v>
      </c>
      <c r="C370" s="4" t="s">
        <v>87</v>
      </c>
      <c r="D370" s="4" t="s">
        <v>42</v>
      </c>
      <c r="E370" s="4" t="s">
        <v>43</v>
      </c>
      <c r="F370" s="5">
        <v>1.5975407304415747</v>
      </c>
      <c r="G370" s="5">
        <v>1.2935637681813397</v>
      </c>
      <c r="H370" s="5">
        <v>1.03468404320157</v>
      </c>
      <c r="I370" s="5"/>
      <c r="J370" s="5"/>
      <c r="K370" s="5"/>
    </row>
    <row r="371" spans="1:11" x14ac:dyDescent="0.25">
      <c r="A371" t="str">
        <f t="shared" si="9"/>
        <v>2008Neonatal mortality - Post-neonatal deathsFnonMaori</v>
      </c>
      <c r="B371" s="4">
        <v>2008</v>
      </c>
      <c r="C371" s="4" t="s">
        <v>87</v>
      </c>
      <c r="D371" s="4" t="s">
        <v>42</v>
      </c>
      <c r="E371" s="4" t="s">
        <v>43</v>
      </c>
      <c r="F371" s="5">
        <v>1.5298905927561726</v>
      </c>
      <c r="G371" s="5">
        <v>1.2325266796933714</v>
      </c>
      <c r="H371" s="5">
        <v>0.98026504536155645</v>
      </c>
      <c r="I371" s="5"/>
      <c r="J371" s="5"/>
      <c r="K371" s="5"/>
    </row>
    <row r="372" spans="1:11" x14ac:dyDescent="0.25">
      <c r="A372" t="str">
        <f t="shared" si="9"/>
        <v>2009Neonatal mortality - Post-neonatal deathsFnonMaori</v>
      </c>
      <c r="B372" s="4">
        <v>2009</v>
      </c>
      <c r="C372" s="4" t="s">
        <v>87</v>
      </c>
      <c r="D372" s="4" t="s">
        <v>42</v>
      </c>
      <c r="E372" s="4" t="s">
        <v>43</v>
      </c>
      <c r="F372" s="5">
        <v>1.4323630600873432</v>
      </c>
      <c r="G372" s="5">
        <v>1.1426830197303268</v>
      </c>
      <c r="H372" s="5">
        <v>0.89879268228005549</v>
      </c>
      <c r="I372" s="5"/>
      <c r="J372" s="5"/>
      <c r="K372" s="5"/>
    </row>
    <row r="373" spans="1:11" x14ac:dyDescent="0.25">
      <c r="A373" t="str">
        <f t="shared" si="9"/>
        <v>2010Neonatal mortality - Post-neonatal deathsFnonMaori</v>
      </c>
      <c r="B373" s="4">
        <v>2010</v>
      </c>
      <c r="C373" s="4" t="s">
        <v>87</v>
      </c>
      <c r="D373" s="4" t="s">
        <v>42</v>
      </c>
      <c r="E373" s="4" t="s">
        <v>43</v>
      </c>
      <c r="F373" s="5">
        <v>1.3701038645620842</v>
      </c>
      <c r="G373" s="5">
        <v>1.0862082154057981</v>
      </c>
      <c r="H373" s="5">
        <v>0.84833762800426893</v>
      </c>
      <c r="I373" s="5"/>
      <c r="J373" s="5"/>
      <c r="K373" s="5"/>
    </row>
    <row r="374" spans="1:11" x14ac:dyDescent="0.25">
      <c r="A374" t="str">
        <f t="shared" si="9"/>
        <v>2011Neonatal mortality - Post-neonatal deathsFnonMaori</v>
      </c>
      <c r="B374" s="4">
        <v>2011</v>
      </c>
      <c r="C374" s="4" t="s">
        <v>87</v>
      </c>
      <c r="D374" s="4" t="s">
        <v>42</v>
      </c>
      <c r="E374" s="4" t="s">
        <v>43</v>
      </c>
      <c r="F374" s="5">
        <v>1.4907122949183791</v>
      </c>
      <c r="G374" s="5">
        <v>1.1909985582649032</v>
      </c>
      <c r="H374" s="5">
        <v>0.93837140156167531</v>
      </c>
      <c r="I374" s="5"/>
      <c r="J374" s="5"/>
      <c r="K374" s="5"/>
    </row>
    <row r="375" spans="1:11" x14ac:dyDescent="0.25">
      <c r="A375" t="str">
        <f t="shared" si="9"/>
        <v>2012Neonatal mortality - Post-neonatal deathsFnonMaori</v>
      </c>
      <c r="B375" s="4">
        <v>2012</v>
      </c>
      <c r="C375" s="4" t="s">
        <v>87</v>
      </c>
      <c r="D375" s="4" t="s">
        <v>42</v>
      </c>
      <c r="E375" s="4" t="s">
        <v>43</v>
      </c>
      <c r="F375" s="5">
        <v>1.432771879613167</v>
      </c>
      <c r="G375" s="5">
        <v>1.1358909544683709</v>
      </c>
      <c r="H375" s="5">
        <v>0.88714025940708152</v>
      </c>
      <c r="I375" s="5"/>
      <c r="J375" s="5"/>
      <c r="K375" s="5"/>
    </row>
    <row r="376" spans="1:11" x14ac:dyDescent="0.25">
      <c r="A376" t="str">
        <f t="shared" si="9"/>
        <v>1996Neonatal mortality - Post-neonatal deathsMMaori</v>
      </c>
      <c r="B376" s="4">
        <v>1996</v>
      </c>
      <c r="C376" s="4" t="s">
        <v>87</v>
      </c>
      <c r="D376" s="4" t="s">
        <v>44</v>
      </c>
      <c r="E376" s="4" t="s">
        <v>7</v>
      </c>
      <c r="F376" s="5">
        <v>7.5293810691689007</v>
      </c>
      <c r="G376" s="5">
        <v>6.4331368805511744</v>
      </c>
      <c r="H376" s="5">
        <v>5.4602453789233305</v>
      </c>
      <c r="I376" s="5">
        <v>2.2502388203605337</v>
      </c>
      <c r="J376" s="5">
        <v>2.8221062333446874</v>
      </c>
      <c r="K376" s="5">
        <v>3.5393059262069344</v>
      </c>
    </row>
    <row r="377" spans="1:11" x14ac:dyDescent="0.25">
      <c r="A377" t="str">
        <f t="shared" si="9"/>
        <v>1997Neonatal mortality - Post-neonatal deathsMMaori</v>
      </c>
      <c r="B377" s="4">
        <v>1997</v>
      </c>
      <c r="C377" s="4" t="s">
        <v>87</v>
      </c>
      <c r="D377" s="4" t="s">
        <v>44</v>
      </c>
      <c r="E377" s="4" t="s">
        <v>7</v>
      </c>
      <c r="F377" s="5">
        <v>7.4599602190429319</v>
      </c>
      <c r="G377" s="5">
        <v>6.3673061717091848</v>
      </c>
      <c r="H377" s="5">
        <v>5.398359284686415</v>
      </c>
      <c r="I377" s="5">
        <v>2.2962839361279461</v>
      </c>
      <c r="J377" s="5">
        <v>2.8878917141787008</v>
      </c>
      <c r="K377" s="5">
        <v>3.6319195643048325</v>
      </c>
    </row>
    <row r="378" spans="1:11" x14ac:dyDescent="0.25">
      <c r="A378" t="str">
        <f t="shared" si="9"/>
        <v>1998Neonatal mortality - Post-neonatal deathsMMaori</v>
      </c>
      <c r="B378" s="4">
        <v>1998</v>
      </c>
      <c r="C378" s="4" t="s">
        <v>87</v>
      </c>
      <c r="D378" s="4" t="s">
        <v>44</v>
      </c>
      <c r="E378" s="4" t="s">
        <v>7</v>
      </c>
      <c r="F378" s="5">
        <v>6.8377676482014405</v>
      </c>
      <c r="G378" s="5">
        <v>5.7876195269250124</v>
      </c>
      <c r="H378" s="5">
        <v>4.8623096660824103</v>
      </c>
      <c r="I378" s="5">
        <v>2.194526375119084</v>
      </c>
      <c r="J378" s="5">
        <v>2.7859495813698123</v>
      </c>
      <c r="K378" s="5">
        <v>3.536760896534433</v>
      </c>
    </row>
    <row r="379" spans="1:11" x14ac:dyDescent="0.25">
      <c r="A379" t="str">
        <f t="shared" si="9"/>
        <v>1999Neonatal mortality - Post-neonatal deathsMMaori</v>
      </c>
      <c r="B379" s="4">
        <v>1999</v>
      </c>
      <c r="C379" s="4" t="s">
        <v>87</v>
      </c>
      <c r="D379" s="4" t="s">
        <v>44</v>
      </c>
      <c r="E379" s="4" t="s">
        <v>7</v>
      </c>
      <c r="F379" s="5">
        <v>7.005419444707079</v>
      </c>
      <c r="G379" s="5">
        <v>5.9569953894487737</v>
      </c>
      <c r="H379" s="5">
        <v>5.0299303321582345</v>
      </c>
      <c r="I379" s="5">
        <v>2.1773569383301479</v>
      </c>
      <c r="J379" s="5">
        <v>2.7502484081477876</v>
      </c>
      <c r="K379" s="5">
        <v>3.473875216950097</v>
      </c>
    </row>
    <row r="380" spans="1:11" x14ac:dyDescent="0.25">
      <c r="A380" t="str">
        <f t="shared" si="9"/>
        <v>2000Neonatal mortality - Post-neonatal deathsMMaori</v>
      </c>
      <c r="B380" s="4">
        <v>2000</v>
      </c>
      <c r="C380" s="4" t="s">
        <v>87</v>
      </c>
      <c r="D380" s="4" t="s">
        <v>44</v>
      </c>
      <c r="E380" s="4" t="s">
        <v>7</v>
      </c>
      <c r="F380" s="5">
        <v>6.0002753771578261</v>
      </c>
      <c r="G380" s="5">
        <v>5.0179810989378613</v>
      </c>
      <c r="H380" s="5">
        <v>4.1604050190657649</v>
      </c>
      <c r="I380" s="5">
        <v>2.0076289553100022</v>
      </c>
      <c r="J380" s="5">
        <v>2.5856820272643639</v>
      </c>
      <c r="K380" s="5">
        <v>3.3301729029334459</v>
      </c>
    </row>
    <row r="381" spans="1:11" x14ac:dyDescent="0.25">
      <c r="A381" t="str">
        <f t="shared" si="9"/>
        <v>2001Neonatal mortality - Post-neonatal deathsMMaori</v>
      </c>
      <c r="B381" s="4">
        <v>2001</v>
      </c>
      <c r="C381" s="4" t="s">
        <v>87</v>
      </c>
      <c r="D381" s="4" t="s">
        <v>44</v>
      </c>
      <c r="E381" s="4" t="s">
        <v>7</v>
      </c>
      <c r="F381" s="5">
        <v>5.5733877176233566</v>
      </c>
      <c r="G381" s="5">
        <v>4.6241802589540946</v>
      </c>
      <c r="H381" s="5">
        <v>3.8005137923489034</v>
      </c>
      <c r="I381" s="5">
        <v>1.9246845482597641</v>
      </c>
      <c r="J381" s="5">
        <v>2.5010730753232502</v>
      </c>
      <c r="K381" s="5">
        <v>3.2500736464906916</v>
      </c>
    </row>
    <row r="382" spans="1:11" x14ac:dyDescent="0.25">
      <c r="A382" t="str">
        <f t="shared" si="9"/>
        <v>2002Neonatal mortality - Post-neonatal deathsMMaori</v>
      </c>
      <c r="B382" s="4">
        <v>2002</v>
      </c>
      <c r="C382" s="4" t="s">
        <v>87</v>
      </c>
      <c r="D382" s="4" t="s">
        <v>44</v>
      </c>
      <c r="E382" s="4" t="s">
        <v>7</v>
      </c>
      <c r="F382" s="5">
        <v>5.0708270269329176</v>
      </c>
      <c r="G382" s="5">
        <v>4.1732088257168831</v>
      </c>
      <c r="H382" s="5">
        <v>3.3991471280488792</v>
      </c>
      <c r="I382" s="5">
        <v>1.8650241814309247</v>
      </c>
      <c r="J382" s="5">
        <v>2.4478014870169842</v>
      </c>
      <c r="K382" s="5">
        <v>3.2126833418564313</v>
      </c>
    </row>
    <row r="383" spans="1:11" x14ac:dyDescent="0.25">
      <c r="A383" t="str">
        <f t="shared" si="9"/>
        <v>2003Neonatal mortality - Post-neonatal deathsMMaori</v>
      </c>
      <c r="B383" s="4">
        <v>2003</v>
      </c>
      <c r="C383" s="4" t="s">
        <v>87</v>
      </c>
      <c r="D383" s="4" t="s">
        <v>44</v>
      </c>
      <c r="E383" s="4" t="s">
        <v>7</v>
      </c>
      <c r="F383" s="5">
        <v>4.9104156333093565</v>
      </c>
      <c r="G383" s="5">
        <v>4.0450507614213196</v>
      </c>
      <c r="H383" s="5">
        <v>3.2982554804008366</v>
      </c>
      <c r="I383" s="5">
        <v>1.7673735525625551</v>
      </c>
      <c r="J383" s="5">
        <v>2.3111686457577956</v>
      </c>
      <c r="K383" s="5">
        <v>3.0222815665591245</v>
      </c>
    </row>
    <row r="384" spans="1:11" x14ac:dyDescent="0.25">
      <c r="A384" t="str">
        <f t="shared" ref="A384:A409" si="10">B384&amp;C384&amp;D384&amp;E384</f>
        <v>2004Neonatal mortality - Post-neonatal deathsMMaori</v>
      </c>
      <c r="B384" s="4">
        <v>2004</v>
      </c>
      <c r="C384" s="4" t="s">
        <v>87</v>
      </c>
      <c r="D384" s="4" t="s">
        <v>44</v>
      </c>
      <c r="E384" s="4" t="s">
        <v>7</v>
      </c>
      <c r="F384" s="5">
        <v>4.9575207318948689</v>
      </c>
      <c r="G384" s="5">
        <v>4.1061516234506881</v>
      </c>
      <c r="H384" s="5">
        <v>3.3683557641541979</v>
      </c>
      <c r="I384" s="5">
        <v>1.6057149135098872</v>
      </c>
      <c r="J384" s="5">
        <v>2.0743764732719945</v>
      </c>
      <c r="K384" s="5">
        <v>2.6798267342852711</v>
      </c>
    </row>
    <row r="385" spans="1:11" x14ac:dyDescent="0.25">
      <c r="A385" t="str">
        <f t="shared" si="10"/>
        <v>2005Neonatal mortality - Post-neonatal deathsMMaori</v>
      </c>
      <c r="B385" s="4">
        <v>2005</v>
      </c>
      <c r="C385" s="4" t="s">
        <v>87</v>
      </c>
      <c r="D385" s="4" t="s">
        <v>44</v>
      </c>
      <c r="E385" s="4" t="s">
        <v>7</v>
      </c>
      <c r="F385" s="5">
        <v>4.7647707826351988</v>
      </c>
      <c r="G385" s="5">
        <v>3.9532794249775383</v>
      </c>
      <c r="H385" s="5">
        <v>3.2491148999962518</v>
      </c>
      <c r="I385" s="5">
        <v>1.6555653369854622</v>
      </c>
      <c r="J385" s="5">
        <v>2.1411668456307202</v>
      </c>
      <c r="K385" s="5">
        <v>2.7692023735989029</v>
      </c>
    </row>
    <row r="386" spans="1:11" x14ac:dyDescent="0.25">
      <c r="A386" t="str">
        <f t="shared" si="10"/>
        <v>2006Neonatal mortality - Post-neonatal deathsMMaori</v>
      </c>
      <c r="B386" s="4">
        <v>2006</v>
      </c>
      <c r="C386" s="4" t="s">
        <v>87</v>
      </c>
      <c r="D386" s="4" t="s">
        <v>44</v>
      </c>
      <c r="E386" s="4" t="s">
        <v>7</v>
      </c>
      <c r="F386" s="5">
        <v>4.8206155667552242</v>
      </c>
      <c r="G386" s="5">
        <v>4.0253803643310357</v>
      </c>
      <c r="H386" s="5">
        <v>3.3319137251922943</v>
      </c>
      <c r="I386" s="5">
        <v>1.6340083248431525</v>
      </c>
      <c r="J386" s="5">
        <v>2.0945700782127061</v>
      </c>
      <c r="K386" s="5">
        <v>2.6849458144377008</v>
      </c>
    </row>
    <row r="387" spans="1:11" x14ac:dyDescent="0.25">
      <c r="A387" t="str">
        <f t="shared" si="10"/>
        <v>2007Neonatal mortality - Post-neonatal deathsMMaori</v>
      </c>
      <c r="B387" s="4">
        <v>2007</v>
      </c>
      <c r="C387" s="4" t="s">
        <v>87</v>
      </c>
      <c r="D387" s="4" t="s">
        <v>44</v>
      </c>
      <c r="E387" s="4" t="s">
        <v>7</v>
      </c>
      <c r="F387" s="5">
        <v>4.7249192709052972</v>
      </c>
      <c r="G387" s="5">
        <v>3.9424470128382252</v>
      </c>
      <c r="H387" s="5">
        <v>3.2605110940856461</v>
      </c>
      <c r="I387" s="5">
        <v>1.7552291618905651</v>
      </c>
      <c r="J387" s="5">
        <v>2.2619305009067574</v>
      </c>
      <c r="K387" s="5">
        <v>2.9149068976392076</v>
      </c>
    </row>
    <row r="388" spans="1:11" x14ac:dyDescent="0.25">
      <c r="A388" t="str">
        <f t="shared" si="10"/>
        <v>2008Neonatal mortality - Post-neonatal deathsMMaori</v>
      </c>
      <c r="B388" s="4">
        <v>2008</v>
      </c>
      <c r="C388" s="4" t="s">
        <v>87</v>
      </c>
      <c r="D388" s="4" t="s">
        <v>44</v>
      </c>
      <c r="E388" s="4" t="s">
        <v>7</v>
      </c>
      <c r="F388" s="5">
        <v>4.4645832595645363</v>
      </c>
      <c r="G388" s="5">
        <v>3.7010627822484805</v>
      </c>
      <c r="H388" s="5">
        <v>3.0389576566391563</v>
      </c>
      <c r="I388" s="5">
        <v>1.66509666186008</v>
      </c>
      <c r="J388" s="5">
        <v>2.1580897083290891</v>
      </c>
      <c r="K388" s="5">
        <v>2.797045538481354</v>
      </c>
    </row>
    <row r="389" spans="1:11" x14ac:dyDescent="0.25">
      <c r="A389" t="str">
        <f t="shared" si="10"/>
        <v>2009Neonatal mortality - Post-neonatal deathsMMaori</v>
      </c>
      <c r="B389" s="4">
        <v>2009</v>
      </c>
      <c r="C389" s="4" t="s">
        <v>87</v>
      </c>
      <c r="D389" s="4" t="s">
        <v>44</v>
      </c>
      <c r="E389" s="4" t="s">
        <v>7</v>
      </c>
      <c r="F389" s="5">
        <v>4.9463238028584353</v>
      </c>
      <c r="G389" s="5">
        <v>4.1303510798417866</v>
      </c>
      <c r="H389" s="5">
        <v>3.4188007609747255</v>
      </c>
      <c r="I389" s="5">
        <v>1.9684163268491814</v>
      </c>
      <c r="J389" s="5">
        <v>2.549237935224494</v>
      </c>
      <c r="K389" s="5">
        <v>3.3014428714833355</v>
      </c>
    </row>
    <row r="390" spans="1:11" x14ac:dyDescent="0.25">
      <c r="A390" t="str">
        <f t="shared" si="10"/>
        <v>2010Neonatal mortality - Post-neonatal deathsMMaori</v>
      </c>
      <c r="B390" s="4">
        <v>2010</v>
      </c>
      <c r="C390" s="4" t="s">
        <v>87</v>
      </c>
      <c r="D390" s="4" t="s">
        <v>44</v>
      </c>
      <c r="E390" s="4" t="s">
        <v>7</v>
      </c>
      <c r="F390" s="5">
        <v>4.3841320188906545</v>
      </c>
      <c r="G390" s="5">
        <v>3.6115143575399213</v>
      </c>
      <c r="H390" s="5">
        <v>2.9447583540625111</v>
      </c>
      <c r="I390" s="5">
        <v>1.7826802812803304</v>
      </c>
      <c r="J390" s="5">
        <v>2.3395798858825598</v>
      </c>
      <c r="K390" s="5">
        <v>3.0704518919652037</v>
      </c>
    </row>
    <row r="391" spans="1:11" x14ac:dyDescent="0.25">
      <c r="A391" t="str">
        <f t="shared" si="10"/>
        <v>2011Neonatal mortality - Post-neonatal deathsMMaori</v>
      </c>
      <c r="B391" s="4">
        <v>2011</v>
      </c>
      <c r="C391" s="4" t="s">
        <v>87</v>
      </c>
      <c r="D391" s="4" t="s">
        <v>44</v>
      </c>
      <c r="E391" s="4" t="s">
        <v>7</v>
      </c>
      <c r="F391" s="5">
        <v>4.140392389331625</v>
      </c>
      <c r="G391" s="5">
        <v>3.3760228982422662</v>
      </c>
      <c r="H391" s="5">
        <v>2.7215509436814203</v>
      </c>
      <c r="I391" s="5">
        <v>1.6721517416177538</v>
      </c>
      <c r="J391" s="5">
        <v>2.2164914257508808</v>
      </c>
      <c r="K391" s="5">
        <v>2.9380313509551241</v>
      </c>
    </row>
    <row r="392" spans="1:11" x14ac:dyDescent="0.25">
      <c r="A392" t="str">
        <f t="shared" si="10"/>
        <v>2012Neonatal mortality - Post-neonatal deathsMMaori</v>
      </c>
      <c r="B392" s="4">
        <v>2012</v>
      </c>
      <c r="C392" s="4" t="s">
        <v>87</v>
      </c>
      <c r="D392" s="4" t="s">
        <v>44</v>
      </c>
      <c r="E392" s="4" t="s">
        <v>7</v>
      </c>
      <c r="F392" s="5">
        <v>3.7962143356006419</v>
      </c>
      <c r="G392" s="5">
        <v>3.0542986425339365</v>
      </c>
      <c r="H392" s="5">
        <v>2.4255539967626456</v>
      </c>
      <c r="I392" s="5">
        <v>1.6747434047136358</v>
      </c>
      <c r="J392" s="5">
        <v>2.2628921144948904</v>
      </c>
      <c r="K392" s="5">
        <v>3.0575912151263203</v>
      </c>
    </row>
    <row r="393" spans="1:11" x14ac:dyDescent="0.25">
      <c r="A393" t="str">
        <f t="shared" si="10"/>
        <v>1996Neonatal mortality - Post-neonatal deathsMnonMaori</v>
      </c>
      <c r="B393" s="4">
        <v>1996</v>
      </c>
      <c r="C393" s="4" t="s">
        <v>87</v>
      </c>
      <c r="D393" s="4" t="s">
        <v>44</v>
      </c>
      <c r="E393" s="4" t="s">
        <v>43</v>
      </c>
      <c r="F393" s="5">
        <v>2.6822432078507874</v>
      </c>
      <c r="G393" s="5">
        <v>2.2795516357748116</v>
      </c>
      <c r="H393" s="5">
        <v>1.9236248220565177</v>
      </c>
      <c r="I393" s="5"/>
      <c r="J393" s="5"/>
      <c r="K393" s="5"/>
    </row>
    <row r="394" spans="1:11" x14ac:dyDescent="0.25">
      <c r="A394" t="str">
        <f t="shared" si="10"/>
        <v>1997Neonatal mortality - Post-neonatal deathsMnonMaori</v>
      </c>
      <c r="B394" s="4">
        <v>1997</v>
      </c>
      <c r="C394" s="4" t="s">
        <v>87</v>
      </c>
      <c r="D394" s="4" t="s">
        <v>44</v>
      </c>
      <c r="E394" s="4" t="s">
        <v>43</v>
      </c>
      <c r="F394" s="5">
        <v>2.6017841850917525</v>
      </c>
      <c r="G394" s="5">
        <v>2.2048285745783267</v>
      </c>
      <c r="H394" s="5">
        <v>1.8547422907105899</v>
      </c>
      <c r="I394" s="5"/>
      <c r="J394" s="5"/>
      <c r="K394" s="5"/>
    </row>
    <row r="395" spans="1:11" x14ac:dyDescent="0.25">
      <c r="A395" t="str">
        <f t="shared" si="10"/>
        <v>1998Neonatal mortality - Post-neonatal deathsMnonMaori</v>
      </c>
      <c r="B395" s="4">
        <v>1998</v>
      </c>
      <c r="C395" s="4" t="s">
        <v>87</v>
      </c>
      <c r="D395" s="4" t="s">
        <v>44</v>
      </c>
      <c r="E395" s="4" t="s">
        <v>43</v>
      </c>
      <c r="F395" s="5">
        <v>2.4635687505832067</v>
      </c>
      <c r="G395" s="5">
        <v>2.0774315391879132</v>
      </c>
      <c r="H395" s="5">
        <v>1.7381697893966388</v>
      </c>
      <c r="I395" s="5"/>
      <c r="J395" s="5"/>
      <c r="K395" s="5"/>
    </row>
    <row r="396" spans="1:11" x14ac:dyDescent="0.25">
      <c r="A396" t="str">
        <f t="shared" si="10"/>
        <v>1999Neonatal mortality - Post-neonatal deathsMnonMaori</v>
      </c>
      <c r="B396" s="4">
        <v>1999</v>
      </c>
      <c r="C396" s="4" t="s">
        <v>87</v>
      </c>
      <c r="D396" s="4" t="s">
        <v>44</v>
      </c>
      <c r="E396" s="4" t="s">
        <v>43</v>
      </c>
      <c r="F396" s="5">
        <v>2.5621171652795494</v>
      </c>
      <c r="G396" s="5">
        <v>2.1659844877287422</v>
      </c>
      <c r="H396" s="5">
        <v>1.8172683637510225</v>
      </c>
      <c r="I396" s="5"/>
      <c r="J396" s="5"/>
      <c r="K396" s="5"/>
    </row>
    <row r="397" spans="1:11" x14ac:dyDescent="0.25">
      <c r="A397" t="str">
        <f t="shared" si="10"/>
        <v>2000Neonatal mortality - Post-neonatal deathsMnonMaori</v>
      </c>
      <c r="B397" s="4">
        <v>2000</v>
      </c>
      <c r="C397" s="4" t="s">
        <v>87</v>
      </c>
      <c r="D397" s="4" t="s">
        <v>44</v>
      </c>
      <c r="E397" s="4" t="s">
        <v>43</v>
      </c>
      <c r="F397" s="5">
        <v>2.3205774391006933</v>
      </c>
      <c r="G397" s="5">
        <v>1.9406798848529934</v>
      </c>
      <c r="H397" s="5">
        <v>1.6090164897295773</v>
      </c>
      <c r="I397" s="5"/>
      <c r="J397" s="5"/>
      <c r="K397" s="5"/>
    </row>
    <row r="398" spans="1:11" x14ac:dyDescent="0.25">
      <c r="A398" t="str">
        <f t="shared" si="10"/>
        <v>2001Neonatal mortality - Post-neonatal deathsMnonMaori</v>
      </c>
      <c r="B398" s="4">
        <v>2001</v>
      </c>
      <c r="C398" s="4" t="s">
        <v>87</v>
      </c>
      <c r="D398" s="4" t="s">
        <v>44</v>
      </c>
      <c r="E398" s="4" t="s">
        <v>43</v>
      </c>
      <c r="F398" s="5">
        <v>2.2210678665893924</v>
      </c>
      <c r="G398" s="5">
        <v>1.8488785092200652</v>
      </c>
      <c r="H398" s="5">
        <v>1.5250967768201791</v>
      </c>
      <c r="I398" s="5"/>
      <c r="J398" s="5"/>
      <c r="K398" s="5"/>
    </row>
    <row r="399" spans="1:11" x14ac:dyDescent="0.25">
      <c r="A399" t="str">
        <f t="shared" si="10"/>
        <v>2002Neonatal mortality - Post-neonatal deathsMnonMaori</v>
      </c>
      <c r="B399" s="4">
        <v>2002</v>
      </c>
      <c r="C399" s="4" t="s">
        <v>87</v>
      </c>
      <c r="D399" s="4" t="s">
        <v>44</v>
      </c>
      <c r="E399" s="4" t="s">
        <v>43</v>
      </c>
      <c r="F399" s="5">
        <v>2.0601734720750842</v>
      </c>
      <c r="G399" s="5">
        <v>1.7048804193687161</v>
      </c>
      <c r="H399" s="5">
        <v>1.3971906470106565</v>
      </c>
      <c r="I399" s="5"/>
      <c r="J399" s="5"/>
      <c r="K399" s="5"/>
    </row>
    <row r="400" spans="1:11" x14ac:dyDescent="0.25">
      <c r="A400" t="str">
        <f t="shared" si="10"/>
        <v>2003Neonatal mortality - Post-neonatal deathsMnonMaori</v>
      </c>
      <c r="B400" s="4">
        <v>2003</v>
      </c>
      <c r="C400" s="4" t="s">
        <v>87</v>
      </c>
      <c r="D400" s="4" t="s">
        <v>44</v>
      </c>
      <c r="E400" s="4" t="s">
        <v>43</v>
      </c>
      <c r="F400" s="5">
        <v>2.1059679849377329</v>
      </c>
      <c r="G400" s="5">
        <v>1.7502187773471685</v>
      </c>
      <c r="H400" s="5">
        <v>1.4411247270371044</v>
      </c>
      <c r="I400" s="5"/>
      <c r="J400" s="5"/>
      <c r="K400" s="5"/>
    </row>
    <row r="401" spans="1:11" x14ac:dyDescent="0.25">
      <c r="A401" t="str">
        <f t="shared" si="10"/>
        <v>2004Neonatal mortality - Post-neonatal deathsMnonMaori</v>
      </c>
      <c r="B401" s="4">
        <v>2004</v>
      </c>
      <c r="C401" s="4" t="s">
        <v>87</v>
      </c>
      <c r="D401" s="4" t="s">
        <v>44</v>
      </c>
      <c r="E401" s="4" t="s">
        <v>43</v>
      </c>
      <c r="F401" s="5">
        <v>2.3535880616243041</v>
      </c>
      <c r="G401" s="5">
        <v>1.9794630706420884</v>
      </c>
      <c r="H401" s="5">
        <v>1.6514186223092298</v>
      </c>
      <c r="I401" s="5"/>
      <c r="J401" s="5"/>
      <c r="K401" s="5"/>
    </row>
    <row r="402" spans="1:11" x14ac:dyDescent="0.25">
      <c r="A402" t="str">
        <f t="shared" si="10"/>
        <v>2005Neonatal mortality - Post-neonatal deathsMnonMaori</v>
      </c>
      <c r="B402" s="4">
        <v>2005</v>
      </c>
      <c r="C402" s="4" t="s">
        <v>87</v>
      </c>
      <c r="D402" s="4" t="s">
        <v>44</v>
      </c>
      <c r="E402" s="4" t="s">
        <v>43</v>
      </c>
      <c r="F402" s="5">
        <v>2.2029213859880685</v>
      </c>
      <c r="G402" s="5">
        <v>1.8463201188850027</v>
      </c>
      <c r="H402" s="5">
        <v>1.5344725302201074</v>
      </c>
      <c r="I402" s="5"/>
      <c r="J402" s="5"/>
      <c r="K402" s="5"/>
    </row>
    <row r="403" spans="1:11" x14ac:dyDescent="0.25">
      <c r="A403" t="str">
        <f t="shared" si="10"/>
        <v>2006Neonatal mortality - Post-neonatal deathsMnonMaori</v>
      </c>
      <c r="B403" s="4">
        <v>2006</v>
      </c>
      <c r="C403" s="4" t="s">
        <v>87</v>
      </c>
      <c r="D403" s="4" t="s">
        <v>44</v>
      </c>
      <c r="E403" s="4" t="s">
        <v>43</v>
      </c>
      <c r="F403" s="5">
        <v>2.2790297504849231</v>
      </c>
      <c r="G403" s="5">
        <v>1.9218169906093034</v>
      </c>
      <c r="H403" s="5">
        <v>1.6079683834645473</v>
      </c>
      <c r="I403" s="5"/>
      <c r="J403" s="5"/>
      <c r="K403" s="5"/>
    </row>
    <row r="404" spans="1:11" x14ac:dyDescent="0.25">
      <c r="A404" t="str">
        <f t="shared" si="10"/>
        <v>2007Neonatal mortality - Post-neonatal deathsMnonMaori</v>
      </c>
      <c r="B404" s="4">
        <v>2007</v>
      </c>
      <c r="C404" s="4" t="s">
        <v>87</v>
      </c>
      <c r="D404" s="4" t="s">
        <v>44</v>
      </c>
      <c r="E404" s="4" t="s">
        <v>43</v>
      </c>
      <c r="F404" s="5">
        <v>2.0810927746109358</v>
      </c>
      <c r="G404" s="5">
        <v>1.7429567403851647</v>
      </c>
      <c r="H404" s="5">
        <v>1.4474202291771798</v>
      </c>
      <c r="I404" s="5"/>
      <c r="J404" s="5"/>
      <c r="K404" s="5"/>
    </row>
    <row r="405" spans="1:11" x14ac:dyDescent="0.25">
      <c r="A405" t="str">
        <f t="shared" si="10"/>
        <v>2008Neonatal mortality - Post-neonatal deathsMnonMaori</v>
      </c>
      <c r="B405" s="4">
        <v>2008</v>
      </c>
      <c r="C405" s="4" t="s">
        <v>87</v>
      </c>
      <c r="D405" s="4" t="s">
        <v>44</v>
      </c>
      <c r="E405" s="4" t="s">
        <v>43</v>
      </c>
      <c r="F405" s="5">
        <v>2.0506857795882962</v>
      </c>
      <c r="G405" s="5">
        <v>1.7149717029669012</v>
      </c>
      <c r="H405" s="5">
        <v>1.421881976018103</v>
      </c>
      <c r="I405" s="5"/>
      <c r="J405" s="5"/>
      <c r="K405" s="5"/>
    </row>
    <row r="406" spans="1:11" x14ac:dyDescent="0.25">
      <c r="A406" t="str">
        <f t="shared" si="10"/>
        <v>2009Neonatal mortality - Post-neonatal deathsMnonMaori</v>
      </c>
      <c r="B406" s="4">
        <v>2009</v>
      </c>
      <c r="C406" s="4" t="s">
        <v>87</v>
      </c>
      <c r="D406" s="4" t="s">
        <v>44</v>
      </c>
      <c r="E406" s="4" t="s">
        <v>43</v>
      </c>
      <c r="F406" s="5">
        <v>1.9495573777180135</v>
      </c>
      <c r="G406" s="5">
        <v>1.6202297254289268</v>
      </c>
      <c r="H406" s="5">
        <v>1.3340921438034659</v>
      </c>
      <c r="I406" s="5"/>
      <c r="J406" s="5"/>
      <c r="K406" s="5"/>
    </row>
    <row r="407" spans="1:11" x14ac:dyDescent="0.25">
      <c r="A407" t="str">
        <f t="shared" si="10"/>
        <v>2010Neonatal mortality - Post-neonatal deathsMnonMaori</v>
      </c>
      <c r="B407" s="4">
        <v>2010</v>
      </c>
      <c r="C407" s="4" t="s">
        <v>87</v>
      </c>
      <c r="D407" s="4" t="s">
        <v>44</v>
      </c>
      <c r="E407" s="4" t="s">
        <v>43</v>
      </c>
      <c r="F407" s="5">
        <v>1.8670115123193813</v>
      </c>
      <c r="G407" s="5">
        <v>1.5436593464204578</v>
      </c>
      <c r="H407" s="5">
        <v>1.2638217913267538</v>
      </c>
      <c r="I407" s="5"/>
      <c r="J407" s="5"/>
      <c r="K407" s="5"/>
    </row>
    <row r="408" spans="1:11" x14ac:dyDescent="0.25">
      <c r="A408" t="str">
        <f t="shared" si="10"/>
        <v>2011Neonatal mortality - Post-neonatal deathsMnonMaori</v>
      </c>
      <c r="B408" s="4">
        <v>2011</v>
      </c>
      <c r="C408" s="4" t="s">
        <v>87</v>
      </c>
      <c r="D408" s="4" t="s">
        <v>44</v>
      </c>
      <c r="E408" s="4" t="s">
        <v>43</v>
      </c>
      <c r="F408" s="5">
        <v>1.8489859275393663</v>
      </c>
      <c r="G408" s="5">
        <v>1.5231382621291083</v>
      </c>
      <c r="H408" s="5">
        <v>1.2419372257050114</v>
      </c>
      <c r="I408" s="5"/>
      <c r="J408" s="5"/>
      <c r="K408" s="5"/>
    </row>
    <row r="409" spans="1:11" x14ac:dyDescent="0.25">
      <c r="A409" t="str">
        <f t="shared" si="10"/>
        <v>2012Neonatal mortality - Post-neonatal deathsMnonMaori</v>
      </c>
      <c r="B409" s="4">
        <v>2012</v>
      </c>
      <c r="C409" s="4" t="s">
        <v>87</v>
      </c>
      <c r="D409" s="4" t="s">
        <v>44</v>
      </c>
      <c r="E409" s="4" t="s">
        <v>43</v>
      </c>
      <c r="F409" s="5">
        <v>1.6609617736659101</v>
      </c>
      <c r="G409" s="5">
        <v>1.3497323283640941</v>
      </c>
      <c r="H409" s="5">
        <v>1.0839458915414357</v>
      </c>
      <c r="I409" s="5"/>
      <c r="J409" s="5"/>
      <c r="K409" s="5"/>
    </row>
    <row r="410" spans="1:11" x14ac:dyDescent="0.25">
      <c r="A410" t="str">
        <f t="shared" ref="A410:A447" si="11">B410&amp;C410&amp;D410&amp;E410</f>
        <v>1996Sudden unexpected death in infancy (SUDI)TMaori</v>
      </c>
      <c r="B410" s="4">
        <v>1996</v>
      </c>
      <c r="C410" s="4" t="s">
        <v>77</v>
      </c>
      <c r="D410" s="4" t="s">
        <v>45</v>
      </c>
      <c r="E410" s="4" t="s">
        <v>7</v>
      </c>
      <c r="F410" s="5">
        <v>4.455957107446193</v>
      </c>
      <c r="G410" s="5">
        <v>3.8505144715168886</v>
      </c>
      <c r="H410" s="5">
        <v>3.3085310420466825</v>
      </c>
      <c r="I410" s="5">
        <v>3.8437035454058304</v>
      </c>
      <c r="J410" s="5">
        <v>4.9200047899870745</v>
      </c>
      <c r="K410" s="5">
        <v>6.2976883746480397</v>
      </c>
    </row>
    <row r="411" spans="1:11" x14ac:dyDescent="0.25">
      <c r="A411" t="str">
        <f t="shared" si="11"/>
        <v>1997Sudden unexpected death in infancy (SUDI)TMaori</v>
      </c>
      <c r="B411" s="4">
        <v>1997</v>
      </c>
      <c r="C411" s="4" t="s">
        <v>77</v>
      </c>
      <c r="D411" s="4" t="s">
        <v>45</v>
      </c>
      <c r="E411" s="4" t="s">
        <v>7</v>
      </c>
      <c r="F411" s="5">
        <v>3.9716217937696756</v>
      </c>
      <c r="G411" s="5">
        <v>3.4001240296815856</v>
      </c>
      <c r="H411" s="5">
        <v>2.892161290607083</v>
      </c>
      <c r="I411" s="5">
        <v>3.76854175478696</v>
      </c>
      <c r="J411" s="5">
        <v>4.8990647545341206</v>
      </c>
      <c r="K411" s="5">
        <v>6.3687327966133314</v>
      </c>
    </row>
    <row r="412" spans="1:11" x14ac:dyDescent="0.25">
      <c r="A412" t="str">
        <f t="shared" si="11"/>
        <v>1998Sudden unexpected death in infancy (SUDI)TMaori</v>
      </c>
      <c r="B412" s="4">
        <v>1998</v>
      </c>
      <c r="C412" s="4" t="s">
        <v>77</v>
      </c>
      <c r="D412" s="4" t="s">
        <v>45</v>
      </c>
      <c r="E412" s="4" t="s">
        <v>7</v>
      </c>
      <c r="F412" s="5">
        <v>3.6833144407111407</v>
      </c>
      <c r="G412" s="5">
        <v>3.1303296560955078</v>
      </c>
      <c r="H412" s="5">
        <v>2.6415632500635362</v>
      </c>
      <c r="I412" s="5">
        <v>3.4830584825234783</v>
      </c>
      <c r="J412" s="5">
        <v>4.5524200051558372</v>
      </c>
      <c r="K412" s="5">
        <v>5.9500947248890697</v>
      </c>
    </row>
    <row r="413" spans="1:11" x14ac:dyDescent="0.25">
      <c r="A413" t="str">
        <f t="shared" si="11"/>
        <v>1999Sudden unexpected death in infancy (SUDI)TMaori</v>
      </c>
      <c r="B413" s="4">
        <v>1999</v>
      </c>
      <c r="C413" s="4" t="s">
        <v>77</v>
      </c>
      <c r="D413" s="4" t="s">
        <v>45</v>
      </c>
      <c r="E413" s="4" t="s">
        <v>7</v>
      </c>
      <c r="F413" s="5">
        <v>3.7530176936830313</v>
      </c>
      <c r="G413" s="5">
        <v>3.2033163745995856</v>
      </c>
      <c r="H413" s="5">
        <v>2.715850663729872</v>
      </c>
      <c r="I413" s="5">
        <v>3.7543415286127346</v>
      </c>
      <c r="J413" s="5">
        <v>4.9201337855662333</v>
      </c>
      <c r="K413" s="5">
        <v>6.447926030004866</v>
      </c>
    </row>
    <row r="414" spans="1:11" x14ac:dyDescent="0.25">
      <c r="A414" t="str">
        <f t="shared" si="11"/>
        <v>2000Sudden unexpected death in infancy (SUDI)TMaori</v>
      </c>
      <c r="B414" s="4">
        <v>2000</v>
      </c>
      <c r="C414" s="4" t="s">
        <v>77</v>
      </c>
      <c r="D414" s="4" t="s">
        <v>45</v>
      </c>
      <c r="E414" s="4" t="s">
        <v>7</v>
      </c>
      <c r="F414" s="5">
        <v>3.4491707873059676</v>
      </c>
      <c r="G414" s="5">
        <v>2.9158894534851312</v>
      </c>
      <c r="H414" s="5">
        <v>2.4464411846136009</v>
      </c>
      <c r="I414" s="5">
        <v>3.6854685131526059</v>
      </c>
      <c r="J414" s="5">
        <v>4.9040400791864096</v>
      </c>
      <c r="K414" s="5">
        <v>6.5255228778753684</v>
      </c>
    </row>
    <row r="415" spans="1:11" x14ac:dyDescent="0.25">
      <c r="A415" t="str">
        <f t="shared" si="11"/>
        <v>2001Sudden unexpected death in infancy (SUDI)TMaori</v>
      </c>
      <c r="B415" s="4">
        <v>2001</v>
      </c>
      <c r="C415" s="4" t="s">
        <v>77</v>
      </c>
      <c r="D415" s="4" t="s">
        <v>45</v>
      </c>
      <c r="E415" s="4" t="s">
        <v>7</v>
      </c>
      <c r="F415" s="5">
        <v>3.2526671485083329</v>
      </c>
      <c r="G415" s="5">
        <v>2.7337695884277595</v>
      </c>
      <c r="H415" s="5">
        <v>2.2790205323515638</v>
      </c>
      <c r="I415" s="5">
        <v>3.991244379000217</v>
      </c>
      <c r="J415" s="5">
        <v>5.4164042407834527</v>
      </c>
      <c r="K415" s="5">
        <v>7.3504481594599396</v>
      </c>
    </row>
    <row r="416" spans="1:11" x14ac:dyDescent="0.25">
      <c r="A416" t="str">
        <f t="shared" si="11"/>
        <v>2002Sudden unexpected death in infancy (SUDI)TMaori</v>
      </c>
      <c r="B416" s="4">
        <v>2002</v>
      </c>
      <c r="C416" s="4" t="s">
        <v>77</v>
      </c>
      <c r="D416" s="4" t="s">
        <v>45</v>
      </c>
      <c r="E416" s="4" t="s">
        <v>7</v>
      </c>
      <c r="F416" s="5">
        <v>3.1153845461001364</v>
      </c>
      <c r="G416" s="5">
        <v>2.6110769100133737</v>
      </c>
      <c r="H416" s="5">
        <v>2.1700601925559542</v>
      </c>
      <c r="I416" s="5">
        <v>4.2388774226684376</v>
      </c>
      <c r="J416" s="5">
        <v>5.8254075344911094</v>
      </c>
      <c r="K416" s="5">
        <v>8.0057452856334237</v>
      </c>
    </row>
    <row r="417" spans="1:11" x14ac:dyDescent="0.25">
      <c r="A417" t="str">
        <f t="shared" si="11"/>
        <v>2003Sudden unexpected death in infancy (SUDI)TMaori</v>
      </c>
      <c r="B417" s="4">
        <v>2003</v>
      </c>
      <c r="C417" s="4" t="s">
        <v>77</v>
      </c>
      <c r="D417" s="4" t="s">
        <v>45</v>
      </c>
      <c r="E417" s="4" t="s">
        <v>7</v>
      </c>
      <c r="F417" s="5">
        <v>3.0708837347295681</v>
      </c>
      <c r="G417" s="5">
        <v>2.5809860586107387</v>
      </c>
      <c r="H417" s="5">
        <v>2.1516517874024355</v>
      </c>
      <c r="I417" s="5">
        <v>4.8150943528297026</v>
      </c>
      <c r="J417" s="5">
        <v>6.7116391632456747</v>
      </c>
      <c r="K417" s="5">
        <v>9.3551853726689114</v>
      </c>
    </row>
    <row r="418" spans="1:11" x14ac:dyDescent="0.25">
      <c r="A418" t="str">
        <f t="shared" si="11"/>
        <v>2004Sudden unexpected death in infancy (SUDI)TMaori</v>
      </c>
      <c r="B418" s="4">
        <v>2004</v>
      </c>
      <c r="C418" s="4" t="s">
        <v>77</v>
      </c>
      <c r="D418" s="4" t="s">
        <v>45</v>
      </c>
      <c r="E418" s="4" t="s">
        <v>7</v>
      </c>
      <c r="F418" s="5">
        <v>2.7884448856245214</v>
      </c>
      <c r="G418" s="5">
        <v>2.331953594123477</v>
      </c>
      <c r="H418" s="5">
        <v>1.9334212795806116</v>
      </c>
      <c r="I418" s="5">
        <v>3.3967801101944421</v>
      </c>
      <c r="J418" s="5">
        <v>4.6006893837812628</v>
      </c>
      <c r="K418" s="5">
        <v>6.2312961449912594</v>
      </c>
    </row>
    <row r="419" spans="1:11" x14ac:dyDescent="0.25">
      <c r="A419" t="str">
        <f t="shared" si="11"/>
        <v>2005Sudden unexpected death in infancy (SUDI)TMaori</v>
      </c>
      <c r="B419" s="4">
        <v>2005</v>
      </c>
      <c r="C419" s="4" t="s">
        <v>77</v>
      </c>
      <c r="D419" s="4" t="s">
        <v>45</v>
      </c>
      <c r="E419" s="4" t="s">
        <v>7</v>
      </c>
      <c r="F419" s="5">
        <v>2.5030337938917118</v>
      </c>
      <c r="G419" s="5">
        <v>2.0819131492160583</v>
      </c>
      <c r="H419" s="5">
        <v>1.7157910986458302</v>
      </c>
      <c r="I419" s="5">
        <v>2.758962178805819</v>
      </c>
      <c r="J419" s="5">
        <v>3.7030960665747821</v>
      </c>
      <c r="K419" s="5">
        <v>4.9703183985715542</v>
      </c>
    </row>
    <row r="420" spans="1:11" x14ac:dyDescent="0.25">
      <c r="A420" t="str">
        <f t="shared" si="11"/>
        <v>2006Sudden unexpected death in infancy (SUDI)TMaori</v>
      </c>
      <c r="B420" s="4">
        <v>2006</v>
      </c>
      <c r="C420" s="4" t="s">
        <v>77</v>
      </c>
      <c r="D420" s="4" t="s">
        <v>45</v>
      </c>
      <c r="E420" s="4" t="s">
        <v>7</v>
      </c>
      <c r="F420" s="5">
        <v>2.4911683512360097</v>
      </c>
      <c r="G420" s="5">
        <v>2.0802115469369769</v>
      </c>
      <c r="H420" s="5">
        <v>1.7218460809217617</v>
      </c>
      <c r="I420" s="5">
        <v>2.5936594775421922</v>
      </c>
      <c r="J420" s="5">
        <v>3.4414146657308109</v>
      </c>
      <c r="K420" s="5">
        <v>4.5662643859208965</v>
      </c>
    </row>
    <row r="421" spans="1:11" x14ac:dyDescent="0.25">
      <c r="A421" t="str">
        <f t="shared" si="11"/>
        <v>2007Sudden unexpected death in infancy (SUDI)TMaori</v>
      </c>
      <c r="B421" s="4">
        <v>2007</v>
      </c>
      <c r="C421" s="4" t="s">
        <v>77</v>
      </c>
      <c r="D421" s="4" t="s">
        <v>45</v>
      </c>
      <c r="E421" s="4" t="s">
        <v>7</v>
      </c>
      <c r="F421" s="5">
        <v>2.5439778178775252</v>
      </c>
      <c r="G421" s="5">
        <v>2.1306322039818375</v>
      </c>
      <c r="H421" s="5">
        <v>1.7693612707210251</v>
      </c>
      <c r="I421" s="5">
        <v>3.0963036718864601</v>
      </c>
      <c r="J421" s="5">
        <v>4.1540936081033886</v>
      </c>
      <c r="K421" s="5">
        <v>5.5732562221107029</v>
      </c>
    </row>
    <row r="422" spans="1:11" x14ac:dyDescent="0.25">
      <c r="A422" t="str">
        <f t="shared" si="11"/>
        <v>2008Sudden unexpected death in infancy (SUDI)TMaori</v>
      </c>
      <c r="B422" s="4">
        <v>2008</v>
      </c>
      <c r="C422" s="4" t="s">
        <v>77</v>
      </c>
      <c r="D422" s="4" t="s">
        <v>45</v>
      </c>
      <c r="E422" s="4" t="s">
        <v>7</v>
      </c>
      <c r="F422" s="5">
        <v>2.583057639939085</v>
      </c>
      <c r="G422" s="5">
        <v>2.1649212355891927</v>
      </c>
      <c r="H422" s="5">
        <v>1.7992612072645133</v>
      </c>
      <c r="I422" s="5">
        <v>3.2753468860114605</v>
      </c>
      <c r="J422" s="5">
        <v>4.4106877388118813</v>
      </c>
      <c r="K422" s="5">
        <v>5.9395743432219144</v>
      </c>
    </row>
    <row r="423" spans="1:11" x14ac:dyDescent="0.25">
      <c r="A423" t="str">
        <f t="shared" si="11"/>
        <v>2009Sudden unexpected death in infancy (SUDI)TMaori</v>
      </c>
      <c r="B423" s="4">
        <v>2009</v>
      </c>
      <c r="C423" s="4" t="s">
        <v>77</v>
      </c>
      <c r="D423" s="4" t="s">
        <v>45</v>
      </c>
      <c r="E423" s="4" t="s">
        <v>7</v>
      </c>
      <c r="F423" s="5">
        <v>2.6098806767773377</v>
      </c>
      <c r="G423" s="5">
        <v>2.1842338032745459</v>
      </c>
      <c r="H423" s="5">
        <v>1.8124192927909706</v>
      </c>
      <c r="I423" s="5">
        <v>3.7110029677178455</v>
      </c>
      <c r="J423" s="5">
        <v>5.0749919235013978</v>
      </c>
      <c r="K423" s="5">
        <v>6.940318627511985</v>
      </c>
    </row>
    <row r="424" spans="1:11" x14ac:dyDescent="0.25">
      <c r="A424" t="str">
        <f t="shared" si="11"/>
        <v>2010Sudden unexpected death in infancy (SUDI)TMaori</v>
      </c>
      <c r="B424" s="4">
        <v>2010</v>
      </c>
      <c r="C424" s="4" t="s">
        <v>77</v>
      </c>
      <c r="D424" s="4" t="s">
        <v>45</v>
      </c>
      <c r="E424" s="4" t="s">
        <v>7</v>
      </c>
      <c r="F424" s="5">
        <v>2.1764120326767249</v>
      </c>
      <c r="G424" s="5">
        <v>1.785876993166287</v>
      </c>
      <c r="H424" s="5">
        <v>1.449861267869661</v>
      </c>
      <c r="I424" s="5">
        <v>3.1281425541636465</v>
      </c>
      <c r="J424" s="5">
        <v>4.3521172913646717</v>
      </c>
      <c r="K424" s="5">
        <v>6.055006953754221</v>
      </c>
    </row>
    <row r="425" spans="1:11" x14ac:dyDescent="0.25">
      <c r="A425" t="str">
        <f t="shared" si="11"/>
        <v>2011Sudden unexpected death in infancy (SUDI)TMaori</v>
      </c>
      <c r="B425" s="4">
        <v>2011</v>
      </c>
      <c r="C425" s="4" t="s">
        <v>77</v>
      </c>
      <c r="D425" s="4" t="s">
        <v>45</v>
      </c>
      <c r="E425" s="4" t="s">
        <v>7</v>
      </c>
      <c r="F425" s="5">
        <v>1.8531096942401932</v>
      </c>
      <c r="G425" s="5">
        <v>1.4868908923227493</v>
      </c>
      <c r="H425" s="5">
        <v>1.1771855218157923</v>
      </c>
      <c r="I425" s="5">
        <v>2.5906126350004595</v>
      </c>
      <c r="J425" s="5">
        <v>3.6689453586240912</v>
      </c>
      <c r="K425" s="5">
        <v>5.1961300051973502</v>
      </c>
    </row>
    <row r="426" spans="1:11" x14ac:dyDescent="0.25">
      <c r="A426" t="str">
        <f t="shared" si="11"/>
        <v>2012Sudden unexpected death in infancy (SUDI)TMaori</v>
      </c>
      <c r="B426" s="4">
        <v>2012</v>
      </c>
      <c r="C426" s="4" t="s">
        <v>77</v>
      </c>
      <c r="D426" s="4" t="s">
        <v>45</v>
      </c>
      <c r="E426" s="4" t="s">
        <v>7</v>
      </c>
      <c r="F426" s="5">
        <v>1.6497524357801374</v>
      </c>
      <c r="G426" s="5">
        <v>1.2990538234837907</v>
      </c>
      <c r="H426" s="5">
        <v>1.0067488701178944</v>
      </c>
      <c r="I426" s="5">
        <v>2.1957840212829867</v>
      </c>
      <c r="J426" s="5">
        <v>3.1482446859882174</v>
      </c>
      <c r="K426" s="5">
        <v>4.5138522308135931</v>
      </c>
    </row>
    <row r="427" spans="1:11" x14ac:dyDescent="0.25">
      <c r="A427" t="str">
        <f t="shared" si="11"/>
        <v>1996Sudden unexpected death in infancy (SUDI)TnonMaori</v>
      </c>
      <c r="B427" s="4">
        <v>1996</v>
      </c>
      <c r="C427" s="4" t="s">
        <v>77</v>
      </c>
      <c r="D427" s="4" t="s">
        <v>45</v>
      </c>
      <c r="E427" s="4" t="s">
        <v>43</v>
      </c>
      <c r="F427" s="5">
        <v>0.95473506908403782</v>
      </c>
      <c r="G427" s="5">
        <v>0.78262413064175174</v>
      </c>
      <c r="H427" s="5">
        <v>0.6346554483083402</v>
      </c>
      <c r="I427" s="5"/>
      <c r="J427" s="5"/>
      <c r="K427" s="5"/>
    </row>
    <row r="428" spans="1:11" x14ac:dyDescent="0.25">
      <c r="A428" t="str">
        <f t="shared" si="11"/>
        <v>1997Sudden unexpected death in infancy (SUDI)TnonMaori</v>
      </c>
      <c r="B428" s="4">
        <v>1997</v>
      </c>
      <c r="C428" s="4" t="s">
        <v>77</v>
      </c>
      <c r="D428" s="4" t="s">
        <v>45</v>
      </c>
      <c r="E428" s="4" t="s">
        <v>43</v>
      </c>
      <c r="F428" s="5">
        <v>0.8571279880395698</v>
      </c>
      <c r="G428" s="5">
        <v>0.69403533124046712</v>
      </c>
      <c r="H428" s="5">
        <v>0.5551386799138911</v>
      </c>
      <c r="I428" s="5"/>
      <c r="J428" s="5"/>
      <c r="K428" s="5"/>
    </row>
    <row r="429" spans="1:11" x14ac:dyDescent="0.25">
      <c r="A429" t="str">
        <f t="shared" si="11"/>
        <v>1998Sudden unexpected death in infancy (SUDI)TnonMaori</v>
      </c>
      <c r="B429" s="4">
        <v>1998</v>
      </c>
      <c r="C429" s="4" t="s">
        <v>77</v>
      </c>
      <c r="D429" s="4" t="s">
        <v>45</v>
      </c>
      <c r="E429" s="4" t="s">
        <v>43</v>
      </c>
      <c r="F429" s="5">
        <v>0.85025131512275187</v>
      </c>
      <c r="G429" s="5">
        <v>0.68761881648667234</v>
      </c>
      <c r="H429" s="5">
        <v>0.54924548804590434</v>
      </c>
      <c r="I429" s="5"/>
      <c r="J429" s="5"/>
      <c r="K429" s="5"/>
    </row>
    <row r="430" spans="1:11" x14ac:dyDescent="0.25">
      <c r="A430" t="str">
        <f t="shared" si="11"/>
        <v>1999Sudden unexpected death in infancy (SUDI)TnonMaori</v>
      </c>
      <c r="B430" s="4">
        <v>1999</v>
      </c>
      <c r="C430" s="4" t="s">
        <v>77</v>
      </c>
      <c r="D430" s="4" t="s">
        <v>45</v>
      </c>
      <c r="E430" s="4" t="s">
        <v>43</v>
      </c>
      <c r="F430" s="5">
        <v>0.81030408678210941</v>
      </c>
      <c r="G430" s="5">
        <v>0.65106286011914449</v>
      </c>
      <c r="H430" s="5">
        <v>0.51625235677423054</v>
      </c>
      <c r="I430" s="5"/>
      <c r="J430" s="5"/>
      <c r="K430" s="5"/>
    </row>
    <row r="431" spans="1:11" x14ac:dyDescent="0.25">
      <c r="A431" t="str">
        <f t="shared" si="11"/>
        <v>2000Sudden unexpected death in infancy (SUDI)TnonMaori</v>
      </c>
      <c r="B431" s="4">
        <v>2000</v>
      </c>
      <c r="C431" s="4" t="s">
        <v>77</v>
      </c>
      <c r="D431" s="4" t="s">
        <v>45</v>
      </c>
      <c r="E431" s="4" t="s">
        <v>43</v>
      </c>
      <c r="F431" s="5">
        <v>0.74878674102878762</v>
      </c>
      <c r="G431" s="5">
        <v>0.59458923793479335</v>
      </c>
      <c r="H431" s="5">
        <v>0.4652294593382581</v>
      </c>
      <c r="I431" s="5"/>
      <c r="J431" s="5"/>
      <c r="K431" s="5"/>
    </row>
    <row r="432" spans="1:11" x14ac:dyDescent="0.25">
      <c r="A432" t="str">
        <f t="shared" si="11"/>
        <v>2001Sudden unexpected death in infancy (SUDI)TnonMaori</v>
      </c>
      <c r="B432" s="4">
        <v>2001</v>
      </c>
      <c r="C432" s="4" t="s">
        <v>77</v>
      </c>
      <c r="D432" s="4" t="s">
        <v>45</v>
      </c>
      <c r="E432" s="4" t="s">
        <v>43</v>
      </c>
      <c r="F432" s="5">
        <v>0.64833443860065088</v>
      </c>
      <c r="G432" s="5">
        <v>0.50472037663723834</v>
      </c>
      <c r="H432" s="5">
        <v>0.38607109574779308</v>
      </c>
      <c r="I432" s="5"/>
      <c r="J432" s="5"/>
      <c r="K432" s="5"/>
    </row>
    <row r="433" spans="1:11" x14ac:dyDescent="0.25">
      <c r="A433" t="str">
        <f t="shared" si="11"/>
        <v>2002Sudden unexpected death in infancy (SUDI)TnonMaori</v>
      </c>
      <c r="B433" s="4">
        <v>2002</v>
      </c>
      <c r="C433" s="4" t="s">
        <v>77</v>
      </c>
      <c r="D433" s="4" t="s">
        <v>45</v>
      </c>
      <c r="E433" s="4" t="s">
        <v>43</v>
      </c>
      <c r="F433" s="5">
        <v>0.58342278742010933</v>
      </c>
      <c r="G433" s="5">
        <v>0.44822218781324619</v>
      </c>
      <c r="H433" s="5">
        <v>0.33766229287195093</v>
      </c>
      <c r="I433" s="5"/>
      <c r="J433" s="5"/>
      <c r="K433" s="5"/>
    </row>
    <row r="434" spans="1:11" x14ac:dyDescent="0.25">
      <c r="A434" t="str">
        <f t="shared" si="11"/>
        <v>2003Sudden unexpected death in infancy (SUDI)TnonMaori</v>
      </c>
      <c r="B434" s="4">
        <v>2003</v>
      </c>
      <c r="C434" s="4" t="s">
        <v>77</v>
      </c>
      <c r="D434" s="4" t="s">
        <v>45</v>
      </c>
      <c r="E434" s="4" t="s">
        <v>43</v>
      </c>
      <c r="F434" s="5">
        <v>0.50986249144469842</v>
      </c>
      <c r="G434" s="5">
        <v>0.38455375741067138</v>
      </c>
      <c r="H434" s="5">
        <v>0.28353958358823295</v>
      </c>
      <c r="I434" s="5"/>
      <c r="J434" s="5"/>
      <c r="K434" s="5"/>
    </row>
    <row r="435" spans="1:11" x14ac:dyDescent="0.25">
      <c r="A435" t="str">
        <f t="shared" si="11"/>
        <v>2004Sudden unexpected death in infancy (SUDI)TnonMaori</v>
      </c>
      <c r="B435" s="4">
        <v>2004</v>
      </c>
      <c r="C435" s="4" t="s">
        <v>77</v>
      </c>
      <c r="D435" s="4" t="s">
        <v>45</v>
      </c>
      <c r="E435" s="4" t="s">
        <v>43</v>
      </c>
      <c r="F435" s="5">
        <v>0.64726227544359094</v>
      </c>
      <c r="G435" s="5">
        <v>0.50687047083514825</v>
      </c>
      <c r="H435" s="5">
        <v>0.39035202586809847</v>
      </c>
      <c r="I435" s="5"/>
      <c r="J435" s="5"/>
      <c r="K435" s="5"/>
    </row>
    <row r="436" spans="1:11" x14ac:dyDescent="0.25">
      <c r="A436" t="str">
        <f t="shared" si="11"/>
        <v>2005Sudden unexpected death in infancy (SUDI)TnonMaori</v>
      </c>
      <c r="B436" s="4">
        <v>2005</v>
      </c>
      <c r="C436" s="4" t="s">
        <v>77</v>
      </c>
      <c r="D436" s="4" t="s">
        <v>45</v>
      </c>
      <c r="E436" s="4" t="s">
        <v>43</v>
      </c>
      <c r="F436" s="5">
        <v>0.70689314323217323</v>
      </c>
      <c r="G436" s="5">
        <v>0.56220878740036195</v>
      </c>
      <c r="H436" s="5">
        <v>0.44068194325926408</v>
      </c>
      <c r="I436" s="5"/>
      <c r="J436" s="5"/>
      <c r="K436" s="5"/>
    </row>
    <row r="437" spans="1:11" x14ac:dyDescent="0.25">
      <c r="A437" t="str">
        <f t="shared" si="11"/>
        <v>2006Sudden unexpected death in infancy (SUDI)TnonMaori</v>
      </c>
      <c r="B437" s="4">
        <v>2006</v>
      </c>
      <c r="C437" s="4" t="s">
        <v>77</v>
      </c>
      <c r="D437" s="4" t="s">
        <v>45</v>
      </c>
      <c r="E437" s="4" t="s">
        <v>43</v>
      </c>
      <c r="F437" s="5">
        <v>0.75129365894889699</v>
      </c>
      <c r="G437" s="5">
        <v>0.60446407916240685</v>
      </c>
      <c r="H437" s="5">
        <v>0.48003173058920595</v>
      </c>
      <c r="I437" s="5"/>
      <c r="J437" s="5"/>
      <c r="K437" s="5"/>
    </row>
    <row r="438" spans="1:11" x14ac:dyDescent="0.25">
      <c r="A438" t="str">
        <f t="shared" si="11"/>
        <v>2007Sudden unexpected death in infancy (SUDI)TnonMaori</v>
      </c>
      <c r="B438" s="4">
        <v>2007</v>
      </c>
      <c r="C438" s="4" t="s">
        <v>77</v>
      </c>
      <c r="D438" s="4" t="s">
        <v>45</v>
      </c>
      <c r="E438" s="4" t="s">
        <v>43</v>
      </c>
      <c r="F438" s="5">
        <v>0.64801756191090887</v>
      </c>
      <c r="G438" s="5">
        <v>0.51289942042365488</v>
      </c>
      <c r="H438" s="5">
        <v>0.39983026039130931</v>
      </c>
      <c r="I438" s="5"/>
      <c r="J438" s="5"/>
      <c r="K438" s="5"/>
    </row>
    <row r="439" spans="1:11" x14ac:dyDescent="0.25">
      <c r="A439" t="str">
        <f t="shared" si="11"/>
        <v>2008Sudden unexpected death in infancy (SUDI)TnonMaori</v>
      </c>
      <c r="B439" s="4">
        <v>2008</v>
      </c>
      <c r="C439" s="4" t="s">
        <v>77</v>
      </c>
      <c r="D439" s="4" t="s">
        <v>45</v>
      </c>
      <c r="E439" s="4" t="s">
        <v>43</v>
      </c>
      <c r="F439" s="5">
        <v>0.6233434794200553</v>
      </c>
      <c r="G439" s="5">
        <v>0.49083529911649643</v>
      </c>
      <c r="H439" s="5">
        <v>0.38039061497414345</v>
      </c>
      <c r="I439" s="5"/>
      <c r="J439" s="5"/>
      <c r="K439" s="5"/>
    </row>
    <row r="440" spans="1:11" x14ac:dyDescent="0.25">
      <c r="A440" t="str">
        <f t="shared" si="11"/>
        <v>2009Sudden unexpected death in infancy (SUDI)TnonMaori</v>
      </c>
      <c r="B440" s="4">
        <v>2009</v>
      </c>
      <c r="C440" s="4" t="s">
        <v>77</v>
      </c>
      <c r="D440" s="4" t="s">
        <v>45</v>
      </c>
      <c r="E440" s="4" t="s">
        <v>43</v>
      </c>
      <c r="F440" s="5">
        <v>0.55638092433786168</v>
      </c>
      <c r="G440" s="5">
        <v>0.43039158213429701</v>
      </c>
      <c r="H440" s="5">
        <v>0.32681437270612235</v>
      </c>
      <c r="I440" s="5"/>
      <c r="J440" s="5"/>
      <c r="K440" s="5"/>
    </row>
    <row r="441" spans="1:11" x14ac:dyDescent="0.25">
      <c r="A441" t="str">
        <f t="shared" si="11"/>
        <v>2010Sudden unexpected death in infancy (SUDI)TnonMaori</v>
      </c>
      <c r="B441" s="4">
        <v>2010</v>
      </c>
      <c r="C441" s="4" t="s">
        <v>77</v>
      </c>
      <c r="D441" s="4" t="s">
        <v>45</v>
      </c>
      <c r="E441" s="4" t="s">
        <v>43</v>
      </c>
      <c r="F441" s="5">
        <v>0.534122641259685</v>
      </c>
      <c r="G441" s="5">
        <v>0.41034670566203846</v>
      </c>
      <c r="H441" s="5">
        <v>0.30912929630343638</v>
      </c>
      <c r="I441" s="5"/>
      <c r="J441" s="5"/>
      <c r="K441" s="5"/>
    </row>
    <row r="442" spans="1:11" x14ac:dyDescent="0.25">
      <c r="A442" t="str">
        <f t="shared" si="11"/>
        <v>2011Sudden unexpected death in infancy (SUDI)TnonMaori</v>
      </c>
      <c r="B442" s="4">
        <v>2011</v>
      </c>
      <c r="C442" s="4" t="s">
        <v>77</v>
      </c>
      <c r="D442" s="4" t="s">
        <v>45</v>
      </c>
      <c r="E442" s="4" t="s">
        <v>43</v>
      </c>
      <c r="F442" s="5">
        <v>0.53009508353179202</v>
      </c>
      <c r="G442" s="5">
        <v>0.40526384205415245</v>
      </c>
      <c r="H442" s="5">
        <v>0.30357042745668233</v>
      </c>
      <c r="I442" s="5"/>
      <c r="J442" s="5"/>
      <c r="K442" s="5"/>
    </row>
    <row r="443" spans="1:11" x14ac:dyDescent="0.25">
      <c r="A443" t="str">
        <f t="shared" si="11"/>
        <v>2012Sudden unexpected death in infancy (SUDI)TnonMaori</v>
      </c>
      <c r="B443" s="4">
        <v>2012</v>
      </c>
      <c r="C443" s="4" t="s">
        <v>77</v>
      </c>
      <c r="D443" s="4" t="s">
        <v>45</v>
      </c>
      <c r="E443" s="4" t="s">
        <v>43</v>
      </c>
      <c r="F443" s="5">
        <v>0.53972754820510127</v>
      </c>
      <c r="G443" s="5">
        <v>0.41262797306240023</v>
      </c>
      <c r="H443" s="5">
        <v>0.30908666691858355</v>
      </c>
      <c r="I443" s="5"/>
      <c r="J443" s="5"/>
      <c r="K443" s="5"/>
    </row>
    <row r="444" spans="1:11" x14ac:dyDescent="0.25">
      <c r="A444" t="str">
        <f t="shared" si="11"/>
        <v>1996Sudden unexpected death in infancy (SUDI)FMaori</v>
      </c>
      <c r="B444" s="4">
        <v>1996</v>
      </c>
      <c r="C444" s="4" t="s">
        <v>77</v>
      </c>
      <c r="D444" s="4" t="s">
        <v>42</v>
      </c>
      <c r="E444" s="4" t="s">
        <v>7</v>
      </c>
      <c r="F444" s="5">
        <v>3.7067135674085909</v>
      </c>
      <c r="G444" s="5">
        <v>2.913521387895643</v>
      </c>
      <c r="H444" s="5">
        <v>2.2533172303289315</v>
      </c>
      <c r="I444" s="5">
        <v>3.916828696420521</v>
      </c>
      <c r="J444" s="5">
        <v>6.0614305481347523</v>
      </c>
      <c r="K444" s="5">
        <v>9.3802775504166558</v>
      </c>
    </row>
    <row r="445" spans="1:11" x14ac:dyDescent="0.25">
      <c r="A445" t="str">
        <f t="shared" si="11"/>
        <v>1997Sudden unexpected death in infancy (SUDI)FMaori</v>
      </c>
      <c r="B445" s="4">
        <v>1997</v>
      </c>
      <c r="C445" s="4" t="s">
        <v>77</v>
      </c>
      <c r="D445" s="4" t="s">
        <v>42</v>
      </c>
      <c r="E445" s="4" t="s">
        <v>7</v>
      </c>
      <c r="F445" s="5">
        <v>3.2484433624950659</v>
      </c>
      <c r="G445" s="5">
        <v>2.5072578516759041</v>
      </c>
      <c r="H445" s="5">
        <v>1.8989726120755139</v>
      </c>
      <c r="I445" s="5">
        <v>3.9175201100389359</v>
      </c>
      <c r="J445" s="5">
        <v>6.3116037652854748</v>
      </c>
      <c r="K445" s="5">
        <v>10.168765180779086</v>
      </c>
    </row>
    <row r="446" spans="1:11" x14ac:dyDescent="0.25">
      <c r="A446" t="str">
        <f t="shared" si="11"/>
        <v>1998Sudden unexpected death in infancy (SUDI)FMaori</v>
      </c>
      <c r="B446" s="4">
        <v>1998</v>
      </c>
      <c r="C446" s="4" t="s">
        <v>77</v>
      </c>
      <c r="D446" s="4" t="s">
        <v>42</v>
      </c>
      <c r="E446" s="4" t="s">
        <v>7</v>
      </c>
      <c r="F446" s="5">
        <v>3.335785458232619</v>
      </c>
      <c r="G446" s="5">
        <v>2.5804155358811229</v>
      </c>
      <c r="H446" s="5">
        <v>1.9594177016616876</v>
      </c>
      <c r="I446" s="5">
        <v>3.4228952196281908</v>
      </c>
      <c r="J446" s="5">
        <v>5.3454642523468427</v>
      </c>
      <c r="K446" s="5">
        <v>8.3479003123624143</v>
      </c>
    </row>
    <row r="447" spans="1:11" x14ac:dyDescent="0.25">
      <c r="A447" t="str">
        <f t="shared" si="11"/>
        <v>1999Sudden unexpected death in infancy (SUDI)FMaori</v>
      </c>
      <c r="B447" s="4">
        <v>1999</v>
      </c>
      <c r="C447" s="4" t="s">
        <v>77</v>
      </c>
      <c r="D447" s="4" t="s">
        <v>42</v>
      </c>
      <c r="E447" s="4" t="s">
        <v>7</v>
      </c>
      <c r="F447" s="5">
        <v>3.610913496280503</v>
      </c>
      <c r="G447" s="5">
        <v>2.838221381267739</v>
      </c>
      <c r="H447" s="5">
        <v>2.195080210658007</v>
      </c>
      <c r="I447" s="5">
        <v>4.3051062507931386</v>
      </c>
      <c r="J447" s="5">
        <v>6.8216083254493851</v>
      </c>
      <c r="K447" s="5">
        <v>10.809103756095972</v>
      </c>
    </row>
    <row r="448" spans="1:11" x14ac:dyDescent="0.25">
      <c r="A448" t="str">
        <f t="shared" ref="A448:A493" si="12">B448&amp;C448&amp;D448&amp;E448</f>
        <v>2000Sudden unexpected death in infancy (SUDI)FMaori</v>
      </c>
      <c r="B448" s="4">
        <v>2000</v>
      </c>
      <c r="C448" s="4" t="s">
        <v>77</v>
      </c>
      <c r="D448" s="4" t="s">
        <v>42</v>
      </c>
      <c r="E448" s="4" t="s">
        <v>7</v>
      </c>
      <c r="F448" s="5">
        <v>3.5466347202398247</v>
      </c>
      <c r="G448" s="5">
        <v>2.7720332643991727</v>
      </c>
      <c r="H448" s="5">
        <v>2.1301064722791061</v>
      </c>
      <c r="I448" s="5">
        <v>4.1342732849776249</v>
      </c>
      <c r="J448" s="5">
        <v>6.5706058872706468</v>
      </c>
      <c r="K448" s="5">
        <v>10.442672448071928</v>
      </c>
    </row>
    <row r="449" spans="1:11" x14ac:dyDescent="0.25">
      <c r="A449" t="str">
        <f t="shared" si="12"/>
        <v>2001Sudden unexpected death in infancy (SUDI)FMaori</v>
      </c>
      <c r="B449" s="4">
        <v>2001</v>
      </c>
      <c r="C449" s="4" t="s">
        <v>77</v>
      </c>
      <c r="D449" s="4" t="s">
        <v>42</v>
      </c>
      <c r="E449" s="4" t="s">
        <v>7</v>
      </c>
      <c r="F449" s="5">
        <v>3.2080756135338331</v>
      </c>
      <c r="G449" s="5">
        <v>2.4704429151226397</v>
      </c>
      <c r="H449" s="5">
        <v>1.8661460288790455</v>
      </c>
      <c r="I449" s="5">
        <v>4.777367160471977</v>
      </c>
      <c r="J449" s="5">
        <v>8.1250122541811276</v>
      </c>
      <c r="K449" s="5">
        <v>13.818453117191755</v>
      </c>
    </row>
    <row r="450" spans="1:11" x14ac:dyDescent="0.25">
      <c r="A450" t="str">
        <f t="shared" si="12"/>
        <v>2002Sudden unexpected death in infancy (SUDI)FMaori</v>
      </c>
      <c r="B450" s="4">
        <v>2002</v>
      </c>
      <c r="C450" s="4" t="s">
        <v>77</v>
      </c>
      <c r="D450" s="4" t="s">
        <v>42</v>
      </c>
      <c r="E450" s="4" t="s">
        <v>7</v>
      </c>
      <c r="F450" s="5">
        <v>3.3226675993265995</v>
      </c>
      <c r="G450" s="5">
        <v>2.5758567998253659</v>
      </c>
      <c r="H450" s="5">
        <v>1.9608615424009366</v>
      </c>
      <c r="I450" s="5">
        <v>4.1467512352258122</v>
      </c>
      <c r="J450" s="5">
        <v>6.713578770536146</v>
      </c>
      <c r="K450" s="5">
        <v>10.869265444552095</v>
      </c>
    </row>
    <row r="451" spans="1:11" x14ac:dyDescent="0.25">
      <c r="A451" t="str">
        <f t="shared" si="12"/>
        <v>2003Sudden unexpected death in infancy (SUDI)FMaori</v>
      </c>
      <c r="B451" s="4">
        <v>2003</v>
      </c>
      <c r="C451" s="4" t="s">
        <v>77</v>
      </c>
      <c r="D451" s="4" t="s">
        <v>42</v>
      </c>
      <c r="E451" s="4" t="s">
        <v>7</v>
      </c>
      <c r="F451" s="5">
        <v>3.3130972019902574</v>
      </c>
      <c r="G451" s="5">
        <v>2.5844101709045435</v>
      </c>
      <c r="H451" s="5">
        <v>1.981452458781684</v>
      </c>
      <c r="I451" s="5">
        <v>4.5638053885635808</v>
      </c>
      <c r="J451" s="5">
        <v>7.4859286607515045</v>
      </c>
      <c r="K451" s="5">
        <v>12.279035397584876</v>
      </c>
    </row>
    <row r="452" spans="1:11" x14ac:dyDescent="0.25">
      <c r="A452" t="str">
        <f t="shared" si="12"/>
        <v>2004Sudden unexpected death in infancy (SUDI)FMaori</v>
      </c>
      <c r="B452" s="4">
        <v>2004</v>
      </c>
      <c r="C452" s="4" t="s">
        <v>77</v>
      </c>
      <c r="D452" s="4" t="s">
        <v>42</v>
      </c>
      <c r="E452" s="4" t="s">
        <v>7</v>
      </c>
      <c r="F452" s="5">
        <v>3.1147216247897633</v>
      </c>
      <c r="G452" s="5">
        <v>2.4247724291449697</v>
      </c>
      <c r="H452" s="5">
        <v>1.8547587773177454</v>
      </c>
      <c r="I452" s="5">
        <v>3.2160315859802671</v>
      </c>
      <c r="J452" s="5">
        <v>4.9789468802586425</v>
      </c>
      <c r="K452" s="5">
        <v>7.7082302750086784</v>
      </c>
    </row>
    <row r="453" spans="1:11" x14ac:dyDescent="0.25">
      <c r="A453" t="str">
        <f t="shared" si="12"/>
        <v>2005Sudden unexpected death in infancy (SUDI)FMaori</v>
      </c>
      <c r="B453" s="4">
        <v>2005</v>
      </c>
      <c r="C453" s="4" t="s">
        <v>77</v>
      </c>
      <c r="D453" s="4" t="s">
        <v>42</v>
      </c>
      <c r="E453" s="4" t="s">
        <v>7</v>
      </c>
      <c r="F453" s="5">
        <v>2.5349909790036205</v>
      </c>
      <c r="G453" s="5">
        <v>1.9280205655526992</v>
      </c>
      <c r="H453" s="5">
        <v>1.435537949428805</v>
      </c>
      <c r="I453" s="5">
        <v>2.3230887392543029</v>
      </c>
      <c r="J453" s="5">
        <v>3.5853243611069106</v>
      </c>
      <c r="K453" s="5">
        <v>5.5333877510305127</v>
      </c>
    </row>
    <row r="454" spans="1:11" x14ac:dyDescent="0.25">
      <c r="A454" t="str">
        <f t="shared" si="12"/>
        <v>2006Sudden unexpected death in infancy (SUDI)FMaori</v>
      </c>
      <c r="B454" s="4">
        <v>2006</v>
      </c>
      <c r="C454" s="4" t="s">
        <v>77</v>
      </c>
      <c r="D454" s="4" t="s">
        <v>42</v>
      </c>
      <c r="E454" s="4" t="s">
        <v>7</v>
      </c>
      <c r="F454" s="5">
        <v>2.3217334713117825</v>
      </c>
      <c r="G454" s="5">
        <v>1.7511218124110759</v>
      </c>
      <c r="H454" s="5">
        <v>1.2911389888542277</v>
      </c>
      <c r="I454" s="5">
        <v>2.0623909149358388</v>
      </c>
      <c r="J454" s="5">
        <v>3.1772159595296294</v>
      </c>
      <c r="K454" s="5">
        <v>4.8946594849618172</v>
      </c>
    </row>
    <row r="455" spans="1:11" x14ac:dyDescent="0.25">
      <c r="A455" t="str">
        <f t="shared" si="12"/>
        <v>2007Sudden unexpected death in infancy (SUDI)FMaori</v>
      </c>
      <c r="B455" s="4">
        <v>2007</v>
      </c>
      <c r="C455" s="4" t="s">
        <v>77</v>
      </c>
      <c r="D455" s="4" t="s">
        <v>42</v>
      </c>
      <c r="E455" s="4" t="s">
        <v>7</v>
      </c>
      <c r="F455" s="5">
        <v>2.3072557800865487</v>
      </c>
      <c r="G455" s="5">
        <v>1.7402022985172025</v>
      </c>
      <c r="H455" s="5">
        <v>1.2830878013081695</v>
      </c>
      <c r="I455" s="5">
        <v>2.6740871239345942</v>
      </c>
      <c r="J455" s="5">
        <v>4.2849581263821923</v>
      </c>
      <c r="K455" s="5">
        <v>6.8662183743037541</v>
      </c>
    </row>
    <row r="456" spans="1:11" x14ac:dyDescent="0.25">
      <c r="A456" t="str">
        <f t="shared" si="12"/>
        <v>2008Sudden unexpected death in infancy (SUDI)FMaori</v>
      </c>
      <c r="B456" s="4">
        <v>2008</v>
      </c>
      <c r="C456" s="4" t="s">
        <v>77</v>
      </c>
      <c r="D456" s="4" t="s">
        <v>42</v>
      </c>
      <c r="E456" s="4" t="s">
        <v>7</v>
      </c>
      <c r="F456" s="5">
        <v>2.4919997712641755</v>
      </c>
      <c r="G456" s="5">
        <v>1.900306972664815</v>
      </c>
      <c r="H456" s="5">
        <v>1.4192401403472166</v>
      </c>
      <c r="I456" s="5">
        <v>3.4908076393705927</v>
      </c>
      <c r="J456" s="5">
        <v>5.7467010405177339</v>
      </c>
      <c r="K456" s="5">
        <v>9.4604390332553745</v>
      </c>
    </row>
    <row r="457" spans="1:11" x14ac:dyDescent="0.25">
      <c r="A457" t="str">
        <f t="shared" si="12"/>
        <v>2009Sudden unexpected death in infancy (SUDI)FMaori</v>
      </c>
      <c r="B457" s="4">
        <v>2009</v>
      </c>
      <c r="C457" s="4" t="s">
        <v>77</v>
      </c>
      <c r="D457" s="4" t="s">
        <v>42</v>
      </c>
      <c r="E457" s="4" t="s">
        <v>7</v>
      </c>
      <c r="F457" s="5">
        <v>2.4570883653025501</v>
      </c>
      <c r="G457" s="5">
        <v>1.8637244669748023</v>
      </c>
      <c r="H457" s="5">
        <v>1.3832922222104469</v>
      </c>
      <c r="I457" s="5">
        <v>4.5796720911477875</v>
      </c>
      <c r="J457" s="5">
        <v>8.155037025992744</v>
      </c>
      <c r="K457" s="5">
        <v>14.521701023936144</v>
      </c>
    </row>
    <row r="458" spans="1:11" x14ac:dyDescent="0.25">
      <c r="A458" t="str">
        <f t="shared" si="12"/>
        <v>2010Sudden unexpected death in infancy (SUDI)FMaori</v>
      </c>
      <c r="B458" s="4">
        <v>2010</v>
      </c>
      <c r="C458" s="4" t="s">
        <v>77</v>
      </c>
      <c r="D458" s="4" t="s">
        <v>42</v>
      </c>
      <c r="E458" s="4" t="s">
        <v>7</v>
      </c>
      <c r="F458" s="5">
        <v>2.0452330641327747</v>
      </c>
      <c r="G458" s="5">
        <v>1.5019525382997898</v>
      </c>
      <c r="H458" s="5">
        <v>1.0730169135547074</v>
      </c>
      <c r="I458" s="5">
        <v>3.1270430795047113</v>
      </c>
      <c r="J458" s="5">
        <v>5.4541737592203194</v>
      </c>
      <c r="K458" s="5">
        <v>9.5131440915355938</v>
      </c>
    </row>
    <row r="459" spans="1:11" x14ac:dyDescent="0.25">
      <c r="A459" t="str">
        <f t="shared" si="12"/>
        <v>2011Sudden unexpected death in infancy (SUDI)FMaori</v>
      </c>
      <c r="B459" s="4">
        <v>2011</v>
      </c>
      <c r="C459" s="4" t="s">
        <v>77</v>
      </c>
      <c r="D459" s="4" t="s">
        <v>42</v>
      </c>
      <c r="E459" s="4" t="s">
        <v>7</v>
      </c>
      <c r="F459" s="5">
        <v>1.6093059288480136</v>
      </c>
      <c r="G459" s="5">
        <v>1.1205564142194744</v>
      </c>
      <c r="H459" s="5">
        <v>0.7504542170613584</v>
      </c>
      <c r="I459" s="5">
        <v>2.0225161507207781</v>
      </c>
      <c r="J459" s="5">
        <v>3.5752472952086549</v>
      </c>
      <c r="K459" s="5">
        <v>6.3200450672996862</v>
      </c>
    </row>
    <row r="460" spans="1:11" x14ac:dyDescent="0.25">
      <c r="A460" t="str">
        <f t="shared" si="12"/>
        <v>2012Sudden unexpected death in infancy (SUDI)FMaori</v>
      </c>
      <c r="B460" s="4">
        <v>2012</v>
      </c>
      <c r="C460" s="4" t="s">
        <v>77</v>
      </c>
      <c r="D460" s="4" t="s">
        <v>42</v>
      </c>
      <c r="E460" s="4" t="s">
        <v>7</v>
      </c>
      <c r="F460" s="5">
        <v>1.3773664150236677</v>
      </c>
      <c r="G460" s="5">
        <v>0.91794380587484037</v>
      </c>
      <c r="H460" s="5">
        <v>0.58189763078882073</v>
      </c>
      <c r="I460" s="5">
        <v>1.3995863997157358</v>
      </c>
      <c r="J460" s="5">
        <v>2.4946519795657727</v>
      </c>
      <c r="K460" s="5">
        <v>4.4465197006882997</v>
      </c>
    </row>
    <row r="461" spans="1:11" x14ac:dyDescent="0.25">
      <c r="A461" t="str">
        <f t="shared" si="12"/>
        <v>1996Sudden unexpected death in infancy (SUDI)FnonMaori</v>
      </c>
      <c r="B461" s="4" t="s">
        <v>108</v>
      </c>
      <c r="C461" s="4" t="s">
        <v>77</v>
      </c>
      <c r="D461" s="4" t="s">
        <v>42</v>
      </c>
      <c r="E461" s="4" t="s">
        <v>43</v>
      </c>
      <c r="F461" s="5">
        <v>0.69031603663975927</v>
      </c>
      <c r="G461" s="5">
        <v>0.48066563903667975</v>
      </c>
      <c r="H461" s="5">
        <v>0.32190932222080709</v>
      </c>
      <c r="I461" s="5"/>
      <c r="J461" s="5"/>
      <c r="K461" s="5"/>
    </row>
    <row r="462" spans="1:11" x14ac:dyDescent="0.25">
      <c r="A462" t="str">
        <f t="shared" si="12"/>
        <v>1997Sudden unexpected death in infancy (SUDI)FnonMaori</v>
      </c>
      <c r="B462" s="4">
        <v>1997</v>
      </c>
      <c r="C462" s="4" t="s">
        <v>77</v>
      </c>
      <c r="D462" s="4" t="s">
        <v>42</v>
      </c>
      <c r="E462" s="4" t="s">
        <v>43</v>
      </c>
      <c r="F462" s="5">
        <v>0.59107020646440023</v>
      </c>
      <c r="G462" s="5">
        <v>0.39724576271186446</v>
      </c>
      <c r="H462" s="5">
        <v>0.25452285577804656</v>
      </c>
      <c r="I462" s="5"/>
      <c r="J462" s="5"/>
      <c r="K462" s="5"/>
    </row>
    <row r="463" spans="1:11" x14ac:dyDescent="0.25">
      <c r="A463" t="str">
        <f t="shared" si="12"/>
        <v>1998Sudden unexpected death in infancy (SUDI)FnonMaori</v>
      </c>
      <c r="B463" s="4">
        <v>1998</v>
      </c>
      <c r="C463" s="4" t="s">
        <v>77</v>
      </c>
      <c r="D463" s="4" t="s">
        <v>42</v>
      </c>
      <c r="E463" s="4" t="s">
        <v>43</v>
      </c>
      <c r="F463" s="5">
        <v>0.69328068978088375</v>
      </c>
      <c r="G463" s="5">
        <v>0.48272992093216816</v>
      </c>
      <c r="H463" s="5">
        <v>0.32329180420387771</v>
      </c>
      <c r="I463" s="5"/>
      <c r="J463" s="5"/>
      <c r="K463" s="5"/>
    </row>
    <row r="464" spans="1:11" x14ac:dyDescent="0.25">
      <c r="A464" t="str">
        <f t="shared" si="12"/>
        <v>1999Sudden unexpected death in infancy (SUDI)FnonMaori</v>
      </c>
      <c r="B464" s="4">
        <v>1999</v>
      </c>
      <c r="C464" s="4" t="s">
        <v>77</v>
      </c>
      <c r="D464" s="4" t="s">
        <v>42</v>
      </c>
      <c r="E464" s="4" t="s">
        <v>43</v>
      </c>
      <c r="F464" s="5">
        <v>0.61419161711402359</v>
      </c>
      <c r="G464" s="5">
        <v>0.41606337477324545</v>
      </c>
      <c r="H464" s="5">
        <v>0.26925427875962077</v>
      </c>
      <c r="I464" s="5"/>
      <c r="J464" s="5"/>
      <c r="K464" s="5"/>
    </row>
    <row r="465" spans="1:11" x14ac:dyDescent="0.25">
      <c r="A465" t="str">
        <f t="shared" si="12"/>
        <v>2000Sudden unexpected death in infancy (SUDI)FnonMaori</v>
      </c>
      <c r="B465" s="4">
        <v>2000</v>
      </c>
      <c r="C465" s="4" t="s">
        <v>77</v>
      </c>
      <c r="D465" s="4" t="s">
        <v>42</v>
      </c>
      <c r="E465" s="4" t="s">
        <v>43</v>
      </c>
      <c r="F465" s="5">
        <v>0.62278395655490126</v>
      </c>
      <c r="G465" s="5">
        <v>0.42188396503425701</v>
      </c>
      <c r="H465" s="5">
        <v>0.27302105787959996</v>
      </c>
      <c r="I465" s="5"/>
      <c r="J465" s="5"/>
      <c r="K465" s="5"/>
    </row>
    <row r="466" spans="1:11" x14ac:dyDescent="0.25">
      <c r="A466" t="str">
        <f t="shared" si="12"/>
        <v>2001Sudden unexpected death in infancy (SUDI)FnonMaori</v>
      </c>
      <c r="B466" s="4">
        <v>2001</v>
      </c>
      <c r="C466" s="4" t="s">
        <v>77</v>
      </c>
      <c r="D466" s="4" t="s">
        <v>42</v>
      </c>
      <c r="E466" s="4" t="s">
        <v>43</v>
      </c>
      <c r="F466" s="5">
        <v>0.4805364910055403</v>
      </c>
      <c r="G466" s="5">
        <v>0.30405405405405406</v>
      </c>
      <c r="H466" s="5">
        <v>0.18020170237161373</v>
      </c>
      <c r="I466" s="5"/>
      <c r="J466" s="5"/>
      <c r="K466" s="5"/>
    </row>
    <row r="467" spans="1:11" x14ac:dyDescent="0.25">
      <c r="A467" t="str">
        <f t="shared" si="12"/>
        <v>2002Sudden unexpected death in infancy (SUDI)FnonMaori</v>
      </c>
      <c r="B467" s="4">
        <v>2002</v>
      </c>
      <c r="C467" s="4" t="s">
        <v>77</v>
      </c>
      <c r="D467" s="4" t="s">
        <v>42</v>
      </c>
      <c r="E467" s="4" t="s">
        <v>43</v>
      </c>
      <c r="F467" s="5">
        <v>0.57570635062945008</v>
      </c>
      <c r="G467" s="5">
        <v>0.38367864411303509</v>
      </c>
      <c r="H467" s="5">
        <v>0.24321934803063913</v>
      </c>
      <c r="I467" s="5"/>
      <c r="J467" s="5"/>
      <c r="K467" s="5"/>
    </row>
    <row r="468" spans="1:11" x14ac:dyDescent="0.25">
      <c r="A468" t="str">
        <f t="shared" si="12"/>
        <v>2003Sudden unexpected death in infancy (SUDI)FnonMaori</v>
      </c>
      <c r="B468" s="4">
        <v>2003</v>
      </c>
      <c r="C468" s="4" t="s">
        <v>77</v>
      </c>
      <c r="D468" s="4" t="s">
        <v>42</v>
      </c>
      <c r="E468" s="4" t="s">
        <v>43</v>
      </c>
      <c r="F468" s="5">
        <v>0.52772951165488535</v>
      </c>
      <c r="G468" s="5">
        <v>0.3452357466956007</v>
      </c>
      <c r="H468" s="5">
        <v>0.21370636851575234</v>
      </c>
      <c r="I468" s="5"/>
      <c r="J468" s="5"/>
      <c r="K468" s="5"/>
    </row>
    <row r="469" spans="1:11" x14ac:dyDescent="0.25">
      <c r="A469" t="str">
        <f t="shared" si="12"/>
        <v>2004Sudden unexpected death in infancy (SUDI)FnonMaori</v>
      </c>
      <c r="B469" s="4">
        <v>2004</v>
      </c>
      <c r="C469" s="4" t="s">
        <v>77</v>
      </c>
      <c r="D469" s="4" t="s">
        <v>42</v>
      </c>
      <c r="E469" s="4" t="s">
        <v>43</v>
      </c>
      <c r="F469" s="5">
        <v>0.69523003514241111</v>
      </c>
      <c r="G469" s="5">
        <v>0.48700508108634599</v>
      </c>
      <c r="H469" s="5">
        <v>0.32858028313535331</v>
      </c>
      <c r="I469" s="5"/>
      <c r="J469" s="5"/>
      <c r="K469" s="5"/>
    </row>
    <row r="470" spans="1:11" x14ac:dyDescent="0.25">
      <c r="A470" t="str">
        <f t="shared" si="12"/>
        <v>2005Sudden unexpected death in infancy (SUDI)FnonMaori</v>
      </c>
      <c r="B470" s="4">
        <v>2005</v>
      </c>
      <c r="C470" s="4" t="s">
        <v>77</v>
      </c>
      <c r="D470" s="4" t="s">
        <v>42</v>
      </c>
      <c r="E470" s="4" t="s">
        <v>43</v>
      </c>
      <c r="F470" s="5">
        <v>0.75145655418978197</v>
      </c>
      <c r="G470" s="5">
        <v>0.53775345585676781</v>
      </c>
      <c r="H470" s="5">
        <v>0.37240990074608976</v>
      </c>
      <c r="I470" s="5"/>
      <c r="J470" s="5"/>
      <c r="K470" s="5"/>
    </row>
    <row r="471" spans="1:11" x14ac:dyDescent="0.25">
      <c r="A471" t="str">
        <f t="shared" si="12"/>
        <v>2006Sudden unexpected death in infancy (SUDI)FnonMaori</v>
      </c>
      <c r="B471" s="4">
        <v>2006</v>
      </c>
      <c r="C471" s="4" t="s">
        <v>77</v>
      </c>
      <c r="D471" s="4" t="s">
        <v>42</v>
      </c>
      <c r="E471" s="4" t="s">
        <v>43</v>
      </c>
      <c r="F471" s="5">
        <v>0.76302358445200635</v>
      </c>
      <c r="G471" s="5">
        <v>0.55114975963746593</v>
      </c>
      <c r="H471" s="5">
        <v>0.38601851583507207</v>
      </c>
      <c r="I471" s="5"/>
      <c r="J471" s="5"/>
      <c r="K471" s="5"/>
    </row>
    <row r="472" spans="1:11" x14ac:dyDescent="0.25">
      <c r="A472" t="str">
        <f t="shared" si="12"/>
        <v>2007Sudden unexpected death in infancy (SUDI)FnonMaori</v>
      </c>
      <c r="B472" s="4">
        <v>2007</v>
      </c>
      <c r="C472" s="4" t="s">
        <v>77</v>
      </c>
      <c r="D472" s="4" t="s">
        <v>42</v>
      </c>
      <c r="E472" s="4" t="s">
        <v>43</v>
      </c>
      <c r="F472" s="5">
        <v>0.59088161552821195</v>
      </c>
      <c r="G472" s="5">
        <v>0.40611885745228099</v>
      </c>
      <c r="H472" s="5">
        <v>0.26763488608764319</v>
      </c>
      <c r="I472" s="5"/>
      <c r="J472" s="5"/>
      <c r="K472" s="5"/>
    </row>
    <row r="473" spans="1:11" x14ac:dyDescent="0.25">
      <c r="A473" t="str">
        <f t="shared" si="12"/>
        <v>2008Sudden unexpected death in infancy (SUDI)FnonMaori</v>
      </c>
      <c r="B473" s="4">
        <v>2008</v>
      </c>
      <c r="C473" s="4" t="s">
        <v>77</v>
      </c>
      <c r="D473" s="4" t="s">
        <v>42</v>
      </c>
      <c r="E473" s="4" t="s">
        <v>43</v>
      </c>
      <c r="F473" s="5">
        <v>0.50065029891966351</v>
      </c>
      <c r="G473" s="5">
        <v>0.33067788967383133</v>
      </c>
      <c r="H473" s="5">
        <v>0.20723407293295681</v>
      </c>
      <c r="I473" s="5"/>
      <c r="J473" s="5"/>
      <c r="K473" s="5"/>
    </row>
    <row r="474" spans="1:11" x14ac:dyDescent="0.25">
      <c r="A474" t="str">
        <f t="shared" si="12"/>
        <v>2009Sudden unexpected death in infancy (SUDI)FnonMaori</v>
      </c>
      <c r="B474" s="4">
        <v>2009</v>
      </c>
      <c r="C474" s="4" t="s">
        <v>77</v>
      </c>
      <c r="D474" s="4" t="s">
        <v>42</v>
      </c>
      <c r="E474" s="4" t="s">
        <v>43</v>
      </c>
      <c r="F474" s="5">
        <v>0.37693637345144898</v>
      </c>
      <c r="G474" s="5">
        <v>0.22853660394606534</v>
      </c>
      <c r="H474" s="5">
        <v>0.1279102023734793</v>
      </c>
      <c r="I474" s="5"/>
      <c r="J474" s="5"/>
      <c r="K474" s="5"/>
    </row>
    <row r="475" spans="1:11" x14ac:dyDescent="0.25">
      <c r="A475" t="str">
        <f t="shared" si="12"/>
        <v>2010Sudden unexpected death in infancy (SUDI)FnonMaori</v>
      </c>
      <c r="B475" s="4">
        <v>2010</v>
      </c>
      <c r="C475" s="4" t="s">
        <v>77</v>
      </c>
      <c r="D475" s="4" t="s">
        <v>42</v>
      </c>
      <c r="E475" s="4" t="s">
        <v>43</v>
      </c>
      <c r="F475" s="5">
        <v>0.43521395651385275</v>
      </c>
      <c r="G475" s="5">
        <v>0.27537673066625867</v>
      </c>
      <c r="H475" s="5">
        <v>0.16320570305820442</v>
      </c>
      <c r="I475" s="5"/>
      <c r="J475" s="5"/>
      <c r="K475" s="5"/>
    </row>
    <row r="476" spans="1:11" x14ac:dyDescent="0.25">
      <c r="A476" t="str">
        <f t="shared" si="12"/>
        <v>2011Sudden unexpected death in infancy (SUDI)FnonMaori</v>
      </c>
      <c r="B476" s="4">
        <v>2011</v>
      </c>
      <c r="C476" s="4" t="s">
        <v>77</v>
      </c>
      <c r="D476" s="4" t="s">
        <v>42</v>
      </c>
      <c r="E476" s="4" t="s">
        <v>43</v>
      </c>
      <c r="F476" s="5">
        <v>0.48405280985824933</v>
      </c>
      <c r="G476" s="5">
        <v>0.31342067322760614</v>
      </c>
      <c r="H476" s="5">
        <v>0.19144548964777702</v>
      </c>
      <c r="I476" s="5"/>
      <c r="J476" s="5"/>
      <c r="K476" s="5"/>
    </row>
    <row r="477" spans="1:11" x14ac:dyDescent="0.25">
      <c r="A477" t="str">
        <f t="shared" si="12"/>
        <v>2012Sudden unexpected death in infancy (SUDI)FnonMaori</v>
      </c>
      <c r="B477" s="4">
        <v>2012</v>
      </c>
      <c r="C477" s="4" t="s">
        <v>77</v>
      </c>
      <c r="D477" s="4" t="s">
        <v>42</v>
      </c>
      <c r="E477" s="4" t="s">
        <v>43</v>
      </c>
      <c r="F477" s="5">
        <v>0.55212768205985052</v>
      </c>
      <c r="G477" s="5">
        <v>0.36796467539116245</v>
      </c>
      <c r="H477" s="5">
        <v>0.23325803982089233</v>
      </c>
      <c r="I477" s="5"/>
      <c r="J477" s="5"/>
      <c r="K477" s="5"/>
    </row>
    <row r="478" spans="1:11" x14ac:dyDescent="0.25">
      <c r="A478" t="str">
        <f t="shared" si="12"/>
        <v>1996Sudden unexpected death in infancy (SUDI)MMaori</v>
      </c>
      <c r="B478" s="4">
        <v>1996</v>
      </c>
      <c r="C478" s="4" t="s">
        <v>77</v>
      </c>
      <c r="D478" s="4" t="s">
        <v>44</v>
      </c>
      <c r="E478" s="4" t="s">
        <v>7</v>
      </c>
      <c r="F478" s="5">
        <v>5.6839388887704558</v>
      </c>
      <c r="G478" s="5">
        <v>4.7314684153731221</v>
      </c>
      <c r="H478" s="5">
        <v>3.9028779846416293</v>
      </c>
      <c r="I478" s="5">
        <v>3.2777671113417441</v>
      </c>
      <c r="J478" s="5">
        <v>4.4259408004921905</v>
      </c>
      <c r="K478" s="5">
        <v>5.976309879271068</v>
      </c>
    </row>
    <row r="479" spans="1:11" x14ac:dyDescent="0.25">
      <c r="A479" t="str">
        <f t="shared" si="12"/>
        <v>1997Sudden unexpected death in infancy (SUDI)MMaori</v>
      </c>
      <c r="B479" s="4">
        <v>1997</v>
      </c>
      <c r="C479" s="4" t="s">
        <v>77</v>
      </c>
      <c r="D479" s="4" t="s">
        <v>44</v>
      </c>
      <c r="E479" s="4" t="s">
        <v>7</v>
      </c>
      <c r="F479" s="5">
        <v>5.1529835036634379</v>
      </c>
      <c r="G479" s="5">
        <v>4.2448707811394568</v>
      </c>
      <c r="H479" s="5">
        <v>3.4611848264092342</v>
      </c>
      <c r="I479" s="5">
        <v>3.1706509082908187</v>
      </c>
      <c r="J479" s="5">
        <v>4.347363870806646</v>
      </c>
      <c r="K479" s="5">
        <v>5.9607863406769708</v>
      </c>
    </row>
    <row r="480" spans="1:11" x14ac:dyDescent="0.25">
      <c r="A480" t="str">
        <f t="shared" si="12"/>
        <v>1998Sudden unexpected death in infancy (SUDI)MMaori</v>
      </c>
      <c r="B480" s="4">
        <v>1998</v>
      </c>
      <c r="C480" s="4" t="s">
        <v>77</v>
      </c>
      <c r="D480" s="4" t="s">
        <v>44</v>
      </c>
      <c r="E480" s="4" t="s">
        <v>7</v>
      </c>
      <c r="F480" s="5">
        <v>4.500678517971977</v>
      </c>
      <c r="G480" s="5">
        <v>3.6487166582788122</v>
      </c>
      <c r="H480" s="5">
        <v>2.9224724683702279</v>
      </c>
      <c r="I480" s="5">
        <v>2.959147920325063</v>
      </c>
      <c r="J480" s="5">
        <v>4.1399902940542095</v>
      </c>
      <c r="K480" s="5">
        <v>5.792045580803638</v>
      </c>
    </row>
    <row r="481" spans="1:11" x14ac:dyDescent="0.25">
      <c r="A481" t="str">
        <f t="shared" si="12"/>
        <v>1999Sudden unexpected death in infancy (SUDI)MMaori</v>
      </c>
      <c r="B481" s="4">
        <v>1999</v>
      </c>
      <c r="C481" s="4" t="s">
        <v>77</v>
      </c>
      <c r="D481" s="4" t="s">
        <v>44</v>
      </c>
      <c r="E481" s="4" t="s">
        <v>7</v>
      </c>
      <c r="F481" s="5">
        <v>4.3785621030039508</v>
      </c>
      <c r="G481" s="5">
        <v>3.5497164306989273</v>
      </c>
      <c r="H481" s="5">
        <v>2.843177344478343</v>
      </c>
      <c r="I481" s="5">
        <v>2.8911959842833412</v>
      </c>
      <c r="J481" s="5">
        <v>4.0524208175846352</v>
      </c>
      <c r="K481" s="5">
        <v>5.6800419522109902</v>
      </c>
    </row>
    <row r="482" spans="1:11" x14ac:dyDescent="0.25">
      <c r="A482" t="str">
        <f t="shared" si="12"/>
        <v>2000Sudden unexpected death in infancy (SUDI)MMaori</v>
      </c>
      <c r="B482" s="4">
        <v>2000</v>
      </c>
      <c r="C482" s="4" t="s">
        <v>77</v>
      </c>
      <c r="D482" s="4" t="s">
        <v>44</v>
      </c>
      <c r="E482" s="4" t="s">
        <v>7</v>
      </c>
      <c r="F482" s="5">
        <v>3.8381926981258485</v>
      </c>
      <c r="G482" s="5">
        <v>3.052605168520532</v>
      </c>
      <c r="H482" s="5">
        <v>2.3927551610980657</v>
      </c>
      <c r="I482" s="5">
        <v>2.783609666852136</v>
      </c>
      <c r="J482" s="5">
        <v>4.0160593189425224</v>
      </c>
      <c r="K482" s="5">
        <v>5.7941789200295331</v>
      </c>
    </row>
    <row r="483" spans="1:11" x14ac:dyDescent="0.25">
      <c r="A483" t="str">
        <f t="shared" si="12"/>
        <v>2001Sudden unexpected death in infancy (SUDI)MMaori</v>
      </c>
      <c r="B483" s="4">
        <v>2001</v>
      </c>
      <c r="C483" s="4" t="s">
        <v>77</v>
      </c>
      <c r="D483" s="4" t="s">
        <v>44</v>
      </c>
      <c r="E483" s="4" t="s">
        <v>7</v>
      </c>
      <c r="F483" s="5">
        <v>3.7647906132125701</v>
      </c>
      <c r="G483" s="5">
        <v>2.984698167143097</v>
      </c>
      <c r="H483" s="5">
        <v>2.3310740312131766</v>
      </c>
      <c r="I483" s="5">
        <v>2.9305036288995794</v>
      </c>
      <c r="J483" s="5">
        <v>4.2798489369273538</v>
      </c>
      <c r="K483" s="5">
        <v>6.2504979493222379</v>
      </c>
    </row>
    <row r="484" spans="1:11" x14ac:dyDescent="0.25">
      <c r="A484" t="str">
        <f t="shared" si="12"/>
        <v>2002Sudden unexpected death in infancy (SUDI)MMaori</v>
      </c>
      <c r="B484" s="4">
        <v>2002</v>
      </c>
      <c r="C484" s="4" t="s">
        <v>77</v>
      </c>
      <c r="D484" s="4" t="s">
        <v>44</v>
      </c>
      <c r="E484" s="4" t="s">
        <v>7</v>
      </c>
      <c r="F484" s="5">
        <v>3.3768519630148335</v>
      </c>
      <c r="G484" s="5">
        <v>2.6444095529295097</v>
      </c>
      <c r="H484" s="5">
        <v>2.036517583102035</v>
      </c>
      <c r="I484" s="5">
        <v>3.3929281844584098</v>
      </c>
      <c r="J484" s="5">
        <v>5.1864308734815294</v>
      </c>
      <c r="K484" s="5">
        <v>7.9279795336122332</v>
      </c>
    </row>
    <row r="485" spans="1:11" x14ac:dyDescent="0.25">
      <c r="A485" t="str">
        <f t="shared" si="12"/>
        <v>2003Sudden unexpected death in infancy (SUDI)MMaori</v>
      </c>
      <c r="B485" s="4">
        <v>2003</v>
      </c>
      <c r="C485" s="4" t="s">
        <v>77</v>
      </c>
      <c r="D485" s="4" t="s">
        <v>44</v>
      </c>
      <c r="E485" s="4" t="s">
        <v>7</v>
      </c>
      <c r="F485" s="5">
        <v>3.2855264838147034</v>
      </c>
      <c r="G485" s="5">
        <v>2.577728426395939</v>
      </c>
      <c r="H485" s="5">
        <v>1.9894363788560545</v>
      </c>
      <c r="I485" s="5">
        <v>3.9003744872496515</v>
      </c>
      <c r="J485" s="5">
        <v>6.1094073134047751</v>
      </c>
      <c r="K485" s="5">
        <v>9.5695574471371767</v>
      </c>
    </row>
    <row r="486" spans="1:11" x14ac:dyDescent="0.25">
      <c r="A486" t="str">
        <f t="shared" si="12"/>
        <v>2004Sudden unexpected death in infancy (SUDI)MMaori</v>
      </c>
      <c r="B486" s="4">
        <v>2004</v>
      </c>
      <c r="C486" s="4" t="s">
        <v>77</v>
      </c>
      <c r="D486" s="4" t="s">
        <v>44</v>
      </c>
      <c r="E486" s="4" t="s">
        <v>7</v>
      </c>
      <c r="F486" s="5">
        <v>2.8935328629980899</v>
      </c>
      <c r="G486" s="5">
        <v>2.2431754239221351</v>
      </c>
      <c r="H486" s="5">
        <v>1.7076090650404323</v>
      </c>
      <c r="I486" s="5">
        <v>2.7974757557209675</v>
      </c>
      <c r="J486" s="5">
        <v>4.266255753308851</v>
      </c>
      <c r="K486" s="5">
        <v>6.5062004971514433</v>
      </c>
    </row>
    <row r="487" spans="1:11" x14ac:dyDescent="0.25">
      <c r="A487" t="str">
        <f t="shared" si="12"/>
        <v>2005Sudden unexpected death in infancy (SUDI)MMaori</v>
      </c>
      <c r="B487" s="4">
        <v>2005</v>
      </c>
      <c r="C487" s="4" t="s">
        <v>77</v>
      </c>
      <c r="D487" s="4" t="s">
        <v>44</v>
      </c>
      <c r="E487" s="4" t="s">
        <v>7</v>
      </c>
      <c r="F487" s="5">
        <v>2.8564672731624898</v>
      </c>
      <c r="G487" s="5">
        <v>2.2282120395327945</v>
      </c>
      <c r="H487" s="5">
        <v>1.7083573939325283</v>
      </c>
      <c r="I487" s="5">
        <v>2.5498850137232019</v>
      </c>
      <c r="J487" s="5">
        <v>3.8061860990162875</v>
      </c>
      <c r="K487" s="5">
        <v>5.6814532978456258</v>
      </c>
    </row>
    <row r="488" spans="1:11" x14ac:dyDescent="0.25">
      <c r="A488" t="str">
        <f t="shared" si="12"/>
        <v>2006Sudden unexpected death in infancy (SUDI)MMaori</v>
      </c>
      <c r="B488" s="4">
        <v>2006</v>
      </c>
      <c r="C488" s="4" t="s">
        <v>77</v>
      </c>
      <c r="D488" s="4" t="s">
        <v>44</v>
      </c>
      <c r="E488" s="4" t="s">
        <v>7</v>
      </c>
      <c r="F488" s="5">
        <v>3.0170153794104841</v>
      </c>
      <c r="G488" s="5">
        <v>2.3879375042641739</v>
      </c>
      <c r="H488" s="5">
        <v>1.8615144336475915</v>
      </c>
      <c r="I488" s="5">
        <v>2.5062815153409348</v>
      </c>
      <c r="J488" s="5">
        <v>3.6447886106752176</v>
      </c>
      <c r="K488" s="5">
        <v>5.3004755990871457</v>
      </c>
    </row>
    <row r="489" spans="1:11" x14ac:dyDescent="0.25">
      <c r="A489" t="str">
        <f t="shared" si="12"/>
        <v>2007Sudden unexpected death in infancy (SUDI)MMaori</v>
      </c>
      <c r="B489" s="4">
        <v>2007</v>
      </c>
      <c r="C489" s="4" t="s">
        <v>77</v>
      </c>
      <c r="D489" s="4" t="s">
        <v>44</v>
      </c>
      <c r="E489" s="4" t="s">
        <v>7</v>
      </c>
      <c r="F489" s="5">
        <v>3.1303778515987672</v>
      </c>
      <c r="G489" s="5">
        <v>2.49351349529939</v>
      </c>
      <c r="H489" s="5">
        <v>1.9579444095879297</v>
      </c>
      <c r="I489" s="5">
        <v>2.7873582266048604</v>
      </c>
      <c r="J489" s="5">
        <v>4.0589760608599095</v>
      </c>
      <c r="K489" s="5">
        <v>5.9107173614715229</v>
      </c>
    </row>
    <row r="490" spans="1:11" x14ac:dyDescent="0.25">
      <c r="A490" t="str">
        <f t="shared" si="12"/>
        <v>2008Sudden unexpected death in infancy (SUDI)MMaori</v>
      </c>
      <c r="B490" s="4">
        <v>2008</v>
      </c>
      <c r="C490" s="4" t="s">
        <v>77</v>
      </c>
      <c r="D490" s="4" t="s">
        <v>44</v>
      </c>
      <c r="E490" s="4" t="s">
        <v>7</v>
      </c>
      <c r="F490" s="5">
        <v>3.040876001056013</v>
      </c>
      <c r="G490" s="5">
        <v>2.4107840141251571</v>
      </c>
      <c r="H490" s="5">
        <v>1.8828423162031525</v>
      </c>
      <c r="I490" s="5">
        <v>2.580336762002736</v>
      </c>
      <c r="J490" s="5">
        <v>3.748608423030344</v>
      </c>
      <c r="K490" s="5">
        <v>5.4458260317569911</v>
      </c>
    </row>
    <row r="491" spans="1:11" x14ac:dyDescent="0.25">
      <c r="A491" t="str">
        <f t="shared" si="12"/>
        <v>2009Sudden unexpected death in infancy (SUDI)MMaori</v>
      </c>
      <c r="B491" s="4">
        <v>2009</v>
      </c>
      <c r="C491" s="4" t="s">
        <v>77</v>
      </c>
      <c r="D491" s="4" t="s">
        <v>44</v>
      </c>
      <c r="E491" s="4" t="s">
        <v>7</v>
      </c>
      <c r="F491" s="5">
        <v>3.1347558229934762</v>
      </c>
      <c r="G491" s="5">
        <v>2.4852112429556512</v>
      </c>
      <c r="H491" s="5">
        <v>1.9409705994084159</v>
      </c>
      <c r="I491" s="5">
        <v>2.7355843111165274</v>
      </c>
      <c r="J491" s="5">
        <v>3.9951793576872636</v>
      </c>
      <c r="K491" s="5">
        <v>5.8347527565603539</v>
      </c>
    </row>
    <row r="492" spans="1:11" x14ac:dyDescent="0.25">
      <c r="A492" t="str">
        <f t="shared" si="12"/>
        <v>2010Sudden unexpected death in infancy (SUDI)MMaori</v>
      </c>
      <c r="B492" s="4">
        <v>2010</v>
      </c>
      <c r="C492" s="4" t="s">
        <v>77</v>
      </c>
      <c r="D492" s="4" t="s">
        <v>44</v>
      </c>
      <c r="E492" s="4" t="s">
        <v>7</v>
      </c>
      <c r="F492" s="5">
        <v>2.6547622329318616</v>
      </c>
      <c r="G492" s="5">
        <v>2.0536062033070142</v>
      </c>
      <c r="H492" s="5">
        <v>1.5593892886821423</v>
      </c>
      <c r="I492" s="5">
        <v>2.52332533403849</v>
      </c>
      <c r="J492" s="5">
        <v>3.811271101856379</v>
      </c>
      <c r="K492" s="5">
        <v>5.7566050702616085</v>
      </c>
    </row>
    <row r="493" spans="1:11" x14ac:dyDescent="0.25">
      <c r="A493" t="str">
        <f t="shared" si="12"/>
        <v>2011Sudden unexpected death in infancy (SUDI)MMaori</v>
      </c>
      <c r="B493" s="4">
        <v>2011</v>
      </c>
      <c r="C493" s="4" t="s">
        <v>77</v>
      </c>
      <c r="D493" s="4" t="s">
        <v>44</v>
      </c>
      <c r="E493" s="4" t="s">
        <v>7</v>
      </c>
      <c r="F493" s="5">
        <v>2.4189485400292399</v>
      </c>
      <c r="G493" s="5">
        <v>1.8347950533925359</v>
      </c>
      <c r="H493" s="5">
        <v>1.3618202538424964</v>
      </c>
      <c r="I493" s="5">
        <v>2.398946735338694</v>
      </c>
      <c r="J493" s="5">
        <v>3.7233551618344833</v>
      </c>
      <c r="K493" s="5">
        <v>5.7789418401581125</v>
      </c>
    </row>
    <row r="494" spans="1:11" x14ac:dyDescent="0.25">
      <c r="A494" t="str">
        <f t="shared" ref="A494:A504" si="13">B494&amp;C494&amp;D494&amp;E494</f>
        <v>2012Sudden unexpected death in infancy (SUDI)MMaori</v>
      </c>
      <c r="B494" s="4">
        <v>2012</v>
      </c>
      <c r="C494" s="4" t="s">
        <v>77</v>
      </c>
      <c r="D494" s="4" t="s">
        <v>44</v>
      </c>
      <c r="E494" s="4" t="s">
        <v>7</v>
      </c>
      <c r="F494" s="5">
        <v>2.2272981252001416</v>
      </c>
      <c r="G494" s="5">
        <v>1.6591251885369531</v>
      </c>
      <c r="H494" s="5">
        <v>1.2055229018908116</v>
      </c>
      <c r="I494" s="5">
        <v>2.2927491204575454</v>
      </c>
      <c r="J494" s="5">
        <v>3.6467018602312717</v>
      </c>
      <c r="K494" s="5">
        <v>5.8002135247838886</v>
      </c>
    </row>
    <row r="495" spans="1:11" x14ac:dyDescent="0.25">
      <c r="A495" t="str">
        <f t="shared" si="13"/>
        <v>1996Sudden unexpected death in infancy (SUDI)MnonMaori</v>
      </c>
      <c r="B495" s="4">
        <v>1996</v>
      </c>
      <c r="C495" s="4" t="s">
        <v>77</v>
      </c>
      <c r="D495" s="4" t="s">
        <v>44</v>
      </c>
      <c r="E495" s="4" t="s">
        <v>43</v>
      </c>
      <c r="F495" s="5">
        <v>1.3552516649535369</v>
      </c>
      <c r="G495" s="5">
        <v>1.0690311119495668</v>
      </c>
      <c r="H495" s="5">
        <v>0.83014448824258324</v>
      </c>
      <c r="I495" s="5"/>
      <c r="J495" s="5"/>
      <c r="K495" s="5"/>
    </row>
    <row r="496" spans="1:11" x14ac:dyDescent="0.25">
      <c r="A496" t="str">
        <f t="shared" si="13"/>
        <v>1997Sudden unexpected death in infancy (SUDI)MnonMaori</v>
      </c>
      <c r="B496" s="4">
        <v>1997</v>
      </c>
      <c r="C496" s="4" t="s">
        <v>77</v>
      </c>
      <c r="D496" s="4" t="s">
        <v>44</v>
      </c>
      <c r="E496" s="4" t="s">
        <v>43</v>
      </c>
      <c r="F496" s="5">
        <v>1.2517316074105276</v>
      </c>
      <c r="G496" s="5">
        <v>0.97642408302754458</v>
      </c>
      <c r="H496" s="5">
        <v>0.74861874554975194</v>
      </c>
      <c r="I496" s="5"/>
      <c r="J496" s="5"/>
      <c r="K496" s="5"/>
    </row>
    <row r="497" spans="1:11" x14ac:dyDescent="0.25">
      <c r="A497" t="str">
        <f t="shared" si="13"/>
        <v>1998Sudden unexpected death in infancy (SUDI)MnonMaori</v>
      </c>
      <c r="B497" s="4">
        <v>1998</v>
      </c>
      <c r="C497" s="4" t="s">
        <v>77</v>
      </c>
      <c r="D497" s="4" t="s">
        <v>44</v>
      </c>
      <c r="E497" s="4" t="s">
        <v>43</v>
      </c>
      <c r="F497" s="5">
        <v>1.1444862764807198</v>
      </c>
      <c r="G497" s="5">
        <v>0.88133459238275103</v>
      </c>
      <c r="H497" s="5">
        <v>0.66575067961331769</v>
      </c>
      <c r="I497" s="5"/>
      <c r="J497" s="5"/>
      <c r="K497" s="5"/>
    </row>
    <row r="498" spans="1:11" x14ac:dyDescent="0.25">
      <c r="A498" t="str">
        <f t="shared" si="13"/>
        <v>1999Sudden unexpected death in infancy (SUDI)MnonMaori</v>
      </c>
      <c r="B498" s="4">
        <v>1999</v>
      </c>
      <c r="C498" s="4" t="s">
        <v>77</v>
      </c>
      <c r="D498" s="4" t="s">
        <v>44</v>
      </c>
      <c r="E498" s="4" t="s">
        <v>43</v>
      </c>
      <c r="F498" s="5">
        <v>1.1401688189963108</v>
      </c>
      <c r="G498" s="5">
        <v>0.87594960900794727</v>
      </c>
      <c r="H498" s="5">
        <v>0.65988512273548683</v>
      </c>
      <c r="I498" s="5"/>
      <c r="J498" s="5"/>
      <c r="K498" s="5"/>
    </row>
    <row r="499" spans="1:11" x14ac:dyDescent="0.25">
      <c r="A499" t="str">
        <f t="shared" si="13"/>
        <v>2000Sudden unexpected death in infancy (SUDI)MnonMaori</v>
      </c>
      <c r="B499" s="4">
        <v>2000</v>
      </c>
      <c r="C499" s="4" t="s">
        <v>77</v>
      </c>
      <c r="D499" s="4" t="s">
        <v>44</v>
      </c>
      <c r="E499" s="4" t="s">
        <v>43</v>
      </c>
      <c r="F499" s="5">
        <v>1.0107713610739548</v>
      </c>
      <c r="G499" s="5">
        <v>0.7600996215674225</v>
      </c>
      <c r="H499" s="5">
        <v>0.55849261194594801</v>
      </c>
      <c r="I499" s="5"/>
      <c r="J499" s="5"/>
      <c r="K499" s="5"/>
    </row>
    <row r="500" spans="1:11" x14ac:dyDescent="0.25">
      <c r="A500" t="str">
        <f t="shared" si="13"/>
        <v>2001Sudden unexpected death in infancy (SUDI)MnonMaori</v>
      </c>
      <c r="B500" s="4">
        <v>2001</v>
      </c>
      <c r="C500" s="4" t="s">
        <v>77</v>
      </c>
      <c r="D500" s="4" t="s">
        <v>44</v>
      </c>
      <c r="E500" s="4" t="s">
        <v>43</v>
      </c>
      <c r="F500" s="5">
        <v>0.93937167015981027</v>
      </c>
      <c r="G500" s="5">
        <v>0.69738399909177906</v>
      </c>
      <c r="H500" s="5">
        <v>0.50470025806398389</v>
      </c>
      <c r="I500" s="5"/>
      <c r="J500" s="5"/>
      <c r="K500" s="5"/>
    </row>
    <row r="501" spans="1:11" x14ac:dyDescent="0.25">
      <c r="A501" t="str">
        <f t="shared" si="13"/>
        <v>2002Sudden unexpected death in infancy (SUDI)MnonMaori</v>
      </c>
      <c r="B501" s="4">
        <v>2002</v>
      </c>
      <c r="C501" s="4" t="s">
        <v>77</v>
      </c>
      <c r="D501" s="4" t="s">
        <v>44</v>
      </c>
      <c r="E501" s="4" t="s">
        <v>43</v>
      </c>
      <c r="F501" s="5">
        <v>0.71978540940106939</v>
      </c>
      <c r="G501" s="5">
        <v>0.50987077962428895</v>
      </c>
      <c r="H501" s="5">
        <v>0.34875123581976952</v>
      </c>
      <c r="I501" s="5"/>
      <c r="J501" s="5"/>
      <c r="K501" s="5"/>
    </row>
    <row r="502" spans="1:11" x14ac:dyDescent="0.25">
      <c r="A502" t="str">
        <f t="shared" si="13"/>
        <v>2003Sudden unexpected death in infancy (SUDI)MnonMaori</v>
      </c>
      <c r="B502" s="4">
        <v>2003</v>
      </c>
      <c r="C502" s="4" t="s">
        <v>77</v>
      </c>
      <c r="D502" s="4" t="s">
        <v>44</v>
      </c>
      <c r="E502" s="4" t="s">
        <v>43</v>
      </c>
      <c r="F502" s="5">
        <v>0.61388271104453873</v>
      </c>
      <c r="G502" s="5">
        <v>0.42192774096762098</v>
      </c>
      <c r="H502" s="5">
        <v>0.27805303993881708</v>
      </c>
      <c r="I502" s="5"/>
      <c r="J502" s="5"/>
      <c r="K502" s="5"/>
    </row>
    <row r="503" spans="1:11" x14ac:dyDescent="0.25">
      <c r="A503" t="str">
        <f t="shared" si="13"/>
        <v>2004Sudden unexpected death in infancy (SUDI)MnonMaori</v>
      </c>
      <c r="B503" s="4">
        <v>2004</v>
      </c>
      <c r="C503" s="4" t="s">
        <v>77</v>
      </c>
      <c r="D503" s="4" t="s">
        <v>44</v>
      </c>
      <c r="E503" s="4" t="s">
        <v>43</v>
      </c>
      <c r="F503" s="5">
        <v>0.73474564046769697</v>
      </c>
      <c r="G503" s="5">
        <v>0.52579487813930481</v>
      </c>
      <c r="H503" s="5">
        <v>0.36412823803928424</v>
      </c>
      <c r="I503" s="5"/>
      <c r="J503" s="5"/>
      <c r="K503" s="5"/>
    </row>
    <row r="504" spans="1:11" x14ac:dyDescent="0.25">
      <c r="A504" t="str">
        <f t="shared" si="13"/>
        <v>2005Sudden unexpected death in infancy (SUDI)MnonMaori</v>
      </c>
      <c r="B504" s="4">
        <v>2005</v>
      </c>
      <c r="C504" s="4" t="s">
        <v>77</v>
      </c>
      <c r="D504" s="4" t="s">
        <v>44</v>
      </c>
      <c r="E504" s="4" t="s">
        <v>43</v>
      </c>
      <c r="F504" s="5">
        <v>0.80028646280840154</v>
      </c>
      <c r="G504" s="5">
        <v>0.58541857428061073</v>
      </c>
      <c r="H504" s="5">
        <v>0.41628983457326713</v>
      </c>
      <c r="I504" s="5"/>
      <c r="J504" s="5"/>
      <c r="K504" s="5"/>
    </row>
    <row r="505" spans="1:11" x14ac:dyDescent="0.25">
      <c r="A505" t="str">
        <f t="shared" ref="A505:A516" si="14">B505&amp;C505&amp;D505&amp;E505</f>
        <v>2006Sudden unexpected death in infancy (SUDI)MnonMaori</v>
      </c>
      <c r="B505" s="4">
        <v>2006</v>
      </c>
      <c r="C505" s="4" t="s">
        <v>77</v>
      </c>
      <c r="D505" s="4" t="s">
        <v>44</v>
      </c>
      <c r="E505" s="4" t="s">
        <v>43</v>
      </c>
      <c r="F505" s="5">
        <v>0.87666216054391466</v>
      </c>
      <c r="G505" s="5">
        <v>0.65516488316226251</v>
      </c>
      <c r="H505" s="5">
        <v>0.4778817614942778</v>
      </c>
      <c r="I505" s="5"/>
      <c r="J505" s="5"/>
      <c r="K505" s="5"/>
    </row>
    <row r="506" spans="1:11" x14ac:dyDescent="0.25">
      <c r="A506" t="str">
        <f t="shared" si="14"/>
        <v>2007Sudden unexpected death in infancy (SUDI)MnonMaori</v>
      </c>
      <c r="B506" s="4">
        <v>2007</v>
      </c>
      <c r="C506" s="4" t="s">
        <v>77</v>
      </c>
      <c r="D506" s="4" t="s">
        <v>44</v>
      </c>
      <c r="E506" s="4" t="s">
        <v>43</v>
      </c>
      <c r="F506" s="5">
        <v>0.82748611078324097</v>
      </c>
      <c r="G506" s="5">
        <v>0.61432081833247609</v>
      </c>
      <c r="H506" s="5">
        <v>0.44458702228651892</v>
      </c>
      <c r="I506" s="5"/>
      <c r="J506" s="5"/>
      <c r="K506" s="5"/>
    </row>
    <row r="507" spans="1:11" x14ac:dyDescent="0.25">
      <c r="A507" t="str">
        <f t="shared" si="14"/>
        <v>2008Sudden unexpected death in infancy (SUDI)MnonMaori</v>
      </c>
      <c r="B507" s="4">
        <v>2008</v>
      </c>
      <c r="C507" s="4" t="s">
        <v>77</v>
      </c>
      <c r="D507" s="4" t="s">
        <v>44</v>
      </c>
      <c r="E507" s="4" t="s">
        <v>43</v>
      </c>
      <c r="F507" s="5">
        <v>0.86053765073113231</v>
      </c>
      <c r="G507" s="5">
        <v>0.64311438861258796</v>
      </c>
      <c r="H507" s="5">
        <v>0.46909204807972432</v>
      </c>
      <c r="I507" s="5"/>
      <c r="J507" s="5"/>
      <c r="K507" s="5"/>
    </row>
    <row r="508" spans="1:11" x14ac:dyDescent="0.25">
      <c r="A508" t="str">
        <f t="shared" si="14"/>
        <v>2009Sudden unexpected death in infancy (SUDI)MnonMaori</v>
      </c>
      <c r="B508" s="4">
        <v>2009</v>
      </c>
      <c r="C508" s="4" t="s">
        <v>77</v>
      </c>
      <c r="D508" s="4" t="s">
        <v>44</v>
      </c>
      <c r="E508" s="4" t="s">
        <v>43</v>
      </c>
      <c r="F508" s="5">
        <v>0.83790061352289635</v>
      </c>
      <c r="G508" s="5">
        <v>0.62205248387003442</v>
      </c>
      <c r="H508" s="5">
        <v>0.45018246697287817</v>
      </c>
      <c r="I508" s="5"/>
      <c r="J508" s="5"/>
      <c r="K508" s="5"/>
    </row>
    <row r="509" spans="1:11" x14ac:dyDescent="0.25">
      <c r="A509" t="str">
        <f t="shared" si="14"/>
        <v>2010Sudden unexpected death in infancy (SUDI)MnonMaori</v>
      </c>
      <c r="B509" s="4">
        <v>2010</v>
      </c>
      <c r="C509" s="4" t="s">
        <v>77</v>
      </c>
      <c r="D509" s="4" t="s">
        <v>44</v>
      </c>
      <c r="E509" s="4" t="s">
        <v>43</v>
      </c>
      <c r="F509" s="5">
        <v>0.74269858073529005</v>
      </c>
      <c r="G509" s="5">
        <v>0.53882448884487688</v>
      </c>
      <c r="H509" s="5">
        <v>0.37938216588667262</v>
      </c>
      <c r="I509" s="5"/>
      <c r="J509" s="5"/>
      <c r="K509" s="5"/>
    </row>
    <row r="510" spans="1:11" x14ac:dyDescent="0.25">
      <c r="A510" t="str">
        <f t="shared" si="14"/>
        <v>2011Sudden unexpected death in infancy (SUDI)MnonMaori</v>
      </c>
      <c r="B510" s="4">
        <v>2011</v>
      </c>
      <c r="C510" s="4" t="s">
        <v>77</v>
      </c>
      <c r="D510" s="4" t="s">
        <v>44</v>
      </c>
      <c r="E510" s="4" t="s">
        <v>43</v>
      </c>
      <c r="F510" s="5">
        <v>0.69204637014005765</v>
      </c>
      <c r="G510" s="5">
        <v>0.49278002598294685</v>
      </c>
      <c r="H510" s="5">
        <v>0.33920709562515577</v>
      </c>
      <c r="I510" s="5"/>
      <c r="J510" s="5"/>
      <c r="K510" s="5"/>
    </row>
    <row r="511" spans="1:11" x14ac:dyDescent="0.25">
      <c r="A511" t="str">
        <f t="shared" si="14"/>
        <v>2012Sudden unexpected death in infancy (SUDI)MnonMaori</v>
      </c>
      <c r="B511" s="4">
        <v>2012</v>
      </c>
      <c r="C511" s="4" t="s">
        <v>77</v>
      </c>
      <c r="D511" s="4" t="s">
        <v>44</v>
      </c>
      <c r="E511" s="4" t="s">
        <v>43</v>
      </c>
      <c r="F511" s="5">
        <v>0.64949218815583598</v>
      </c>
      <c r="G511" s="5">
        <v>0.45496595338115531</v>
      </c>
      <c r="H511" s="5">
        <v>0.30696361821412055</v>
      </c>
      <c r="I511" s="5"/>
      <c r="J511" s="5"/>
      <c r="K511" s="5"/>
    </row>
    <row r="512" spans="1:11" x14ac:dyDescent="0.25">
      <c r="A512" t="str">
        <f t="shared" si="14"/>
        <v>1996Sudden infant death syndrome (SIDS)TMaori</v>
      </c>
      <c r="B512" s="4">
        <v>1996</v>
      </c>
      <c r="C512" s="4" t="s">
        <v>79</v>
      </c>
      <c r="D512" s="4" t="s">
        <v>45</v>
      </c>
      <c r="E512" s="4" t="s">
        <v>7</v>
      </c>
      <c r="F512" s="5">
        <v>3.8807390309657412</v>
      </c>
      <c r="G512" s="5">
        <v>3.3157207949173211</v>
      </c>
      <c r="H512" s="5">
        <v>2.8142801069540022</v>
      </c>
      <c r="I512" s="5">
        <v>3.710996796423184</v>
      </c>
      <c r="J512" s="5">
        <v>4.8347890207487367</v>
      </c>
      <c r="K512" s="5">
        <v>6.2988965384401627</v>
      </c>
    </row>
    <row r="513" spans="1:11" x14ac:dyDescent="0.25">
      <c r="A513" t="str">
        <f t="shared" si="14"/>
        <v>1997Sudden infant death syndrome (SIDS)TMaori</v>
      </c>
      <c r="B513" s="4">
        <v>1997</v>
      </c>
      <c r="C513" s="4" t="s">
        <v>79</v>
      </c>
      <c r="D513" s="4" t="s">
        <v>45</v>
      </c>
      <c r="E513" s="4" t="s">
        <v>7</v>
      </c>
      <c r="F513" s="5">
        <v>3.3706142426490735</v>
      </c>
      <c r="G513" s="5">
        <v>2.8441289053311376</v>
      </c>
      <c r="H513" s="5">
        <v>2.3813296977132459</v>
      </c>
      <c r="I513" s="5">
        <v>3.6287183772036866</v>
      </c>
      <c r="J513" s="5">
        <v>4.8277334937848941</v>
      </c>
      <c r="K513" s="5">
        <v>6.4229318079440008</v>
      </c>
    </row>
    <row r="514" spans="1:11" x14ac:dyDescent="0.25">
      <c r="A514" t="str">
        <f t="shared" si="14"/>
        <v>1998Sudden infant death syndrome (SIDS)TMaori</v>
      </c>
      <c r="B514" s="4">
        <v>1998</v>
      </c>
      <c r="C514" s="4" t="s">
        <v>79</v>
      </c>
      <c r="D514" s="4" t="s">
        <v>45</v>
      </c>
      <c r="E514" s="4" t="s">
        <v>7</v>
      </c>
      <c r="F514" s="5">
        <v>3.1447544278333175</v>
      </c>
      <c r="G514" s="5">
        <v>2.6337946071975997</v>
      </c>
      <c r="H514" s="5">
        <v>2.1872072356271648</v>
      </c>
      <c r="I514" s="5">
        <v>3.6563019295934658</v>
      </c>
      <c r="J514" s="5">
        <v>4.9329775813444128</v>
      </c>
      <c r="K514" s="5">
        <v>6.6554317139646697</v>
      </c>
    </row>
    <row r="515" spans="1:11" x14ac:dyDescent="0.25">
      <c r="A515" t="str">
        <f t="shared" si="14"/>
        <v>1999Sudden infant death syndrome (SIDS)TMaori</v>
      </c>
      <c r="B515" s="4">
        <v>1999</v>
      </c>
      <c r="C515" s="4" t="s">
        <v>79</v>
      </c>
      <c r="D515" s="4" t="s">
        <v>45</v>
      </c>
      <c r="E515" s="4" t="s">
        <v>7</v>
      </c>
      <c r="F515" s="5">
        <v>3.0498119852535872</v>
      </c>
      <c r="G515" s="5">
        <v>2.554278416347382</v>
      </c>
      <c r="H515" s="5">
        <v>2.1211738450575948</v>
      </c>
      <c r="I515" s="5">
        <v>4.1507102104202493</v>
      </c>
      <c r="J515" s="5">
        <v>5.7065366306745613</v>
      </c>
      <c r="K515" s="5">
        <v>7.8455393574521519</v>
      </c>
    </row>
    <row r="516" spans="1:11" x14ac:dyDescent="0.25">
      <c r="A516" t="str">
        <f t="shared" si="14"/>
        <v>2000Sudden infant death syndrome (SIDS)TMaori</v>
      </c>
      <c r="B516" s="4">
        <v>2000</v>
      </c>
      <c r="C516" s="4" t="s">
        <v>79</v>
      </c>
      <c r="D516" s="4" t="s">
        <v>45</v>
      </c>
      <c r="E516" s="4" t="s">
        <v>7</v>
      </c>
      <c r="F516" s="5">
        <v>2.5841844675962227</v>
      </c>
      <c r="G516" s="5">
        <v>2.1225959992281469</v>
      </c>
      <c r="H516" s="5">
        <v>1.7251412888702078</v>
      </c>
      <c r="I516" s="5">
        <v>3.6587240004782058</v>
      </c>
      <c r="J516" s="5">
        <v>5.1405878947706958</v>
      </c>
      <c r="K516" s="5">
        <v>7.2226393410405114</v>
      </c>
    </row>
    <row r="517" spans="1:11" x14ac:dyDescent="0.25">
      <c r="A517" t="str">
        <f t="shared" ref="A517:A563" si="15">B517&amp;C517&amp;D517&amp;E517</f>
        <v>2001Sudden infant death syndrome (SIDS)TMaori</v>
      </c>
      <c r="B517" s="4">
        <v>2001</v>
      </c>
      <c r="C517" s="4" t="s">
        <v>79</v>
      </c>
      <c r="D517" s="4" t="s">
        <v>45</v>
      </c>
      <c r="E517" s="4" t="s">
        <v>7</v>
      </c>
      <c r="F517" s="5">
        <v>2.3575460305182632</v>
      </c>
      <c r="G517" s="5">
        <v>1.9157912863785087</v>
      </c>
      <c r="H517" s="5">
        <v>1.5385377161690788</v>
      </c>
      <c r="I517" s="5">
        <v>3.6669308502036291</v>
      </c>
      <c r="J517" s="5">
        <v>5.2622867972822762</v>
      </c>
      <c r="K517" s="5">
        <v>7.5517274440322764</v>
      </c>
    </row>
    <row r="518" spans="1:11" x14ac:dyDescent="0.25">
      <c r="A518" t="str">
        <f t="shared" si="15"/>
        <v>2002Sudden infant death syndrome (SIDS)TMaori</v>
      </c>
      <c r="B518" s="4">
        <v>2002</v>
      </c>
      <c r="C518" s="4" t="s">
        <v>79</v>
      </c>
      <c r="D518" s="4" t="s">
        <v>45</v>
      </c>
      <c r="E518" s="4" t="s">
        <v>7</v>
      </c>
      <c r="F518" s="5">
        <v>2.3015361038158724</v>
      </c>
      <c r="G518" s="5">
        <v>1.868087545375422</v>
      </c>
      <c r="H518" s="5">
        <v>1.4982608374784383</v>
      </c>
      <c r="I518" s="5">
        <v>4.0314079390729134</v>
      </c>
      <c r="J518" s="5">
        <v>5.8776261135995354</v>
      </c>
      <c r="K518" s="5">
        <v>8.5693358879507695</v>
      </c>
    </row>
    <row r="519" spans="1:11" x14ac:dyDescent="0.25">
      <c r="A519" t="str">
        <f t="shared" si="15"/>
        <v>2003Sudden infant death syndrome (SIDS)TMaori</v>
      </c>
      <c r="B519" s="4">
        <v>2003</v>
      </c>
      <c r="C519" s="4" t="s">
        <v>79</v>
      </c>
      <c r="D519" s="4" t="s">
        <v>45</v>
      </c>
      <c r="E519" s="4" t="s">
        <v>7</v>
      </c>
      <c r="F519" s="5">
        <v>2.2706140494359972</v>
      </c>
      <c r="G519" s="5">
        <v>1.8493679632565134</v>
      </c>
      <c r="H519" s="5">
        <v>1.4889957220020134</v>
      </c>
      <c r="I519" s="5">
        <v>4.5786180086360195</v>
      </c>
      <c r="J519" s="5">
        <v>6.7893561521669996</v>
      </c>
      <c r="K519" s="5">
        <v>10.06752624351377</v>
      </c>
    </row>
    <row r="520" spans="1:11" x14ac:dyDescent="0.25">
      <c r="A520" t="str">
        <f t="shared" si="15"/>
        <v>2004Sudden infant death syndrome (SIDS)TMaori</v>
      </c>
      <c r="B520" s="4">
        <v>2004</v>
      </c>
      <c r="C520" s="4" t="s">
        <v>79</v>
      </c>
      <c r="D520" s="4" t="s">
        <v>45</v>
      </c>
      <c r="E520" s="4" t="s">
        <v>7</v>
      </c>
      <c r="F520" s="5">
        <v>1.9133207245511128</v>
      </c>
      <c r="G520" s="5">
        <v>1.5352027827979555</v>
      </c>
      <c r="H520" s="5">
        <v>1.2154345004682341</v>
      </c>
      <c r="I520" s="5">
        <v>3.2420728218813215</v>
      </c>
      <c r="J520" s="5">
        <v>4.7278629114630215</v>
      </c>
      <c r="K520" s="5">
        <v>6.8945668211785271</v>
      </c>
    </row>
    <row r="521" spans="1:11" x14ac:dyDescent="0.25">
      <c r="A521" t="str">
        <f t="shared" si="15"/>
        <v>2005Sudden infant death syndrome (SIDS)TMaori</v>
      </c>
      <c r="B521" s="4">
        <v>2005</v>
      </c>
      <c r="C521" s="4" t="s">
        <v>79</v>
      </c>
      <c r="D521" s="4" t="s">
        <v>45</v>
      </c>
      <c r="E521" s="4" t="s">
        <v>7</v>
      </c>
      <c r="F521" s="5">
        <v>1.5057311791161081</v>
      </c>
      <c r="G521" s="5">
        <v>1.1791366508834313</v>
      </c>
      <c r="H521" s="5">
        <v>0.90807890167539573</v>
      </c>
      <c r="I521" s="5">
        <v>2.0073501674871825</v>
      </c>
      <c r="J521" s="5">
        <v>2.8887735553577194</v>
      </c>
      <c r="K521" s="5">
        <v>4.1572281654179122</v>
      </c>
    </row>
    <row r="522" spans="1:11" x14ac:dyDescent="0.25">
      <c r="A522" t="str">
        <f t="shared" si="15"/>
        <v>2006Sudden infant death syndrome (SIDS)TMaori</v>
      </c>
      <c r="B522" s="4">
        <v>2006</v>
      </c>
      <c r="C522" s="4" t="s">
        <v>79</v>
      </c>
      <c r="D522" s="4" t="s">
        <v>45</v>
      </c>
      <c r="E522" s="4" t="s">
        <v>7</v>
      </c>
      <c r="F522" s="5">
        <v>1.3813495269252722</v>
      </c>
      <c r="G522" s="5">
        <v>1.0753635962979284</v>
      </c>
      <c r="H522" s="5">
        <v>0.82256794289964785</v>
      </c>
      <c r="I522" s="5">
        <v>1.7619074315385543</v>
      </c>
      <c r="J522" s="5">
        <v>2.528104350784409</v>
      </c>
      <c r="K522" s="5">
        <v>3.6274956868045889</v>
      </c>
    </row>
    <row r="523" spans="1:11" x14ac:dyDescent="0.25">
      <c r="A523" t="str">
        <f t="shared" si="15"/>
        <v>2007Sudden infant death syndrome (SIDS)TMaori</v>
      </c>
      <c r="B523" s="4">
        <v>2007</v>
      </c>
      <c r="C523" s="4" t="s">
        <v>79</v>
      </c>
      <c r="D523" s="4" t="s">
        <v>45</v>
      </c>
      <c r="E523" s="4" t="s">
        <v>7</v>
      </c>
      <c r="F523" s="5">
        <v>1.3880754780954638</v>
      </c>
      <c r="G523" s="5">
        <v>1.0827803003842122</v>
      </c>
      <c r="H523" s="5">
        <v>0.83016144754056231</v>
      </c>
      <c r="I523" s="5">
        <v>2.0734923718065441</v>
      </c>
      <c r="J523" s="5">
        <v>3.0158525023701412</v>
      </c>
      <c r="K523" s="5">
        <v>4.3864961548558012</v>
      </c>
    </row>
    <row r="524" spans="1:11" x14ac:dyDescent="0.25">
      <c r="A524" t="str">
        <f t="shared" si="15"/>
        <v>2008Sudden infant death syndrome (SIDS)TMaori</v>
      </c>
      <c r="B524" s="4">
        <v>2008</v>
      </c>
      <c r="C524" s="4" t="s">
        <v>79</v>
      </c>
      <c r="D524" s="4" t="s">
        <v>45</v>
      </c>
      <c r="E524" s="4" t="s">
        <v>7</v>
      </c>
      <c r="F524" s="5">
        <v>1.3196946184052554</v>
      </c>
      <c r="G524" s="5">
        <v>1.0208571680014082</v>
      </c>
      <c r="H524" s="5">
        <v>0.77517964763266312</v>
      </c>
      <c r="I524" s="5">
        <v>2.4359499363662045</v>
      </c>
      <c r="J524" s="5">
        <v>3.6670801354349529</v>
      </c>
      <c r="K524" s="5">
        <v>5.5204240936748166</v>
      </c>
    </row>
    <row r="525" spans="1:11" x14ac:dyDescent="0.25">
      <c r="A525" t="str">
        <f t="shared" si="15"/>
        <v>2009Sudden infant death syndrome (SIDS)TMaori</v>
      </c>
      <c r="B525" s="4">
        <v>2009</v>
      </c>
      <c r="C525" s="4" t="s">
        <v>79</v>
      </c>
      <c r="D525" s="4" t="s">
        <v>45</v>
      </c>
      <c r="E525" s="4" t="s">
        <v>7</v>
      </c>
      <c r="F525" s="5">
        <v>1.2514270615593666</v>
      </c>
      <c r="G525" s="5">
        <v>0.95673050887232158</v>
      </c>
      <c r="H525" s="5">
        <v>0.71665680329904979</v>
      </c>
      <c r="I525" s="5">
        <v>2.9129118531708396</v>
      </c>
      <c r="J525" s="5">
        <v>4.6046414323622473</v>
      </c>
      <c r="K525" s="5">
        <v>7.2788754996300016</v>
      </c>
    </row>
    <row r="526" spans="1:11" x14ac:dyDescent="0.25">
      <c r="A526" t="str">
        <f t="shared" si="15"/>
        <v>2010Sudden infant death syndrome (SIDS)TMaori</v>
      </c>
      <c r="B526" s="4">
        <v>2010</v>
      </c>
      <c r="C526" s="4" t="s">
        <v>79</v>
      </c>
      <c r="D526" s="4" t="s">
        <v>45</v>
      </c>
      <c r="E526" s="4" t="s">
        <v>7</v>
      </c>
      <c r="F526" s="5">
        <v>0.88704377893545594</v>
      </c>
      <c r="G526" s="5">
        <v>0.63781321184510253</v>
      </c>
      <c r="H526" s="5">
        <v>0.44426027157211379</v>
      </c>
      <c r="I526" s="5">
        <v>1.8020281472429607</v>
      </c>
      <c r="J526" s="5">
        <v>2.9478626973529183</v>
      </c>
      <c r="K526" s="5">
        <v>4.8222856539394545</v>
      </c>
    </row>
    <row r="527" spans="1:11" x14ac:dyDescent="0.25">
      <c r="A527" t="str">
        <f t="shared" si="15"/>
        <v>2011Sudden infant death syndrome (SIDS)TMaori</v>
      </c>
      <c r="B527" s="4">
        <v>2011</v>
      </c>
      <c r="C527" s="4" t="s">
        <v>79</v>
      </c>
      <c r="D527" s="4" t="s">
        <v>45</v>
      </c>
      <c r="E527" s="4" t="s">
        <v>7</v>
      </c>
      <c r="F527" s="5">
        <v>0.89423485526722923</v>
      </c>
      <c r="G527" s="5">
        <v>0.63992772580979096</v>
      </c>
      <c r="H527" s="5">
        <v>0.44316855290832613</v>
      </c>
      <c r="I527" s="5">
        <v>1.8125163496401655</v>
      </c>
      <c r="J527" s="5">
        <v>2.9888967162028091</v>
      </c>
      <c r="K527" s="5">
        <v>4.9287851013876267</v>
      </c>
    </row>
    <row r="528" spans="1:11" x14ac:dyDescent="0.25">
      <c r="A528" t="str">
        <f t="shared" si="15"/>
        <v>2012Sudden infant death syndrome (SIDS)TMaori</v>
      </c>
      <c r="B528" s="4">
        <v>2012</v>
      </c>
      <c r="C528" s="4" t="s">
        <v>79</v>
      </c>
      <c r="D528" s="4" t="s">
        <v>45</v>
      </c>
      <c r="E528" s="4" t="s">
        <v>7</v>
      </c>
      <c r="F528" s="5">
        <v>0.69237819128573763</v>
      </c>
      <c r="G528" s="5">
        <v>0.46533271288971617</v>
      </c>
      <c r="H528" s="5">
        <v>0.29814744948593264</v>
      </c>
      <c r="I528" s="5">
        <v>1.2000181926459481</v>
      </c>
      <c r="J528" s="5">
        <v>2.0610227692110206</v>
      </c>
      <c r="K528" s="5">
        <v>3.5397920475190112</v>
      </c>
    </row>
    <row r="529" spans="1:11" x14ac:dyDescent="0.25">
      <c r="A529" t="str">
        <f t="shared" si="15"/>
        <v>1996Sudden infant death syndrome (SIDS)TnonMaori</v>
      </c>
      <c r="B529" s="4">
        <v>1996</v>
      </c>
      <c r="C529" s="4" t="s">
        <v>79</v>
      </c>
      <c r="D529" s="4" t="s">
        <v>45</v>
      </c>
      <c r="E529" s="4" t="s">
        <v>43</v>
      </c>
      <c r="F529" s="5">
        <v>0.84800807086297603</v>
      </c>
      <c r="G529" s="5">
        <v>0.68580465056235973</v>
      </c>
      <c r="H529" s="5">
        <v>0.54779639674036618</v>
      </c>
      <c r="I529" s="5"/>
      <c r="J529" s="5"/>
      <c r="K529" s="5"/>
    </row>
    <row r="530" spans="1:11" x14ac:dyDescent="0.25">
      <c r="A530" t="str">
        <f t="shared" si="15"/>
        <v>1997Sudden infant death syndrome (SIDS)TnonMaori</v>
      </c>
      <c r="B530" s="4">
        <v>1997</v>
      </c>
      <c r="C530" s="4" t="s">
        <v>79</v>
      </c>
      <c r="D530" s="4" t="s">
        <v>45</v>
      </c>
      <c r="E530" s="4" t="s">
        <v>43</v>
      </c>
      <c r="F530" s="5">
        <v>0.74073374208502363</v>
      </c>
      <c r="G530" s="5">
        <v>0.5891230137273733</v>
      </c>
      <c r="H530" s="5">
        <v>0.46177840034943179</v>
      </c>
      <c r="I530" s="5"/>
      <c r="J530" s="5"/>
      <c r="K530" s="5"/>
    </row>
    <row r="531" spans="1:11" x14ac:dyDescent="0.25">
      <c r="A531" t="str">
        <f t="shared" si="15"/>
        <v>1998Sudden infant death syndrome (SIDS)TnonMaori</v>
      </c>
      <c r="B531" s="4">
        <v>1998</v>
      </c>
      <c r="C531" s="4" t="s">
        <v>79</v>
      </c>
      <c r="D531" s="4" t="s">
        <v>45</v>
      </c>
      <c r="E531" s="4" t="s">
        <v>43</v>
      </c>
      <c r="F531" s="5">
        <v>0.67927179098415913</v>
      </c>
      <c r="G531" s="5">
        <v>0.53391578691906327</v>
      </c>
      <c r="H531" s="5">
        <v>0.41293043092376569</v>
      </c>
      <c r="I531" s="5"/>
      <c r="J531" s="5"/>
      <c r="K531" s="5"/>
    </row>
    <row r="532" spans="1:11" x14ac:dyDescent="0.25">
      <c r="A532" t="str">
        <f t="shared" si="15"/>
        <v>1999Sudden infant death syndrome (SIDS)TnonMaori</v>
      </c>
      <c r="B532" s="4">
        <v>1999</v>
      </c>
      <c r="C532" s="4" t="s">
        <v>79</v>
      </c>
      <c r="D532" s="4" t="s">
        <v>45</v>
      </c>
      <c r="E532" s="4" t="s">
        <v>43</v>
      </c>
      <c r="F532" s="5">
        <v>0.58262036505061487</v>
      </c>
      <c r="G532" s="5">
        <v>0.44760571633191187</v>
      </c>
      <c r="H532" s="5">
        <v>0.3371978821856057</v>
      </c>
      <c r="I532" s="5"/>
      <c r="J532" s="5"/>
      <c r="K532" s="5"/>
    </row>
    <row r="533" spans="1:11" x14ac:dyDescent="0.25">
      <c r="A533" t="str">
        <f t="shared" si="15"/>
        <v>2000Sudden infant death syndrome (SIDS)TnonMaori</v>
      </c>
      <c r="B533" s="4">
        <v>2000</v>
      </c>
      <c r="C533" s="4" t="s">
        <v>79</v>
      </c>
      <c r="D533" s="4" t="s">
        <v>45</v>
      </c>
      <c r="E533" s="4" t="s">
        <v>43</v>
      </c>
      <c r="F533" s="5">
        <v>0.5443692949520762</v>
      </c>
      <c r="G533" s="5">
        <v>0.41290919301027318</v>
      </c>
      <c r="H533" s="5">
        <v>0.30646916177337785</v>
      </c>
      <c r="I533" s="5"/>
      <c r="J533" s="5"/>
      <c r="K533" s="5"/>
    </row>
    <row r="534" spans="1:11" x14ac:dyDescent="0.25">
      <c r="A534" t="str">
        <f t="shared" si="15"/>
        <v>2001Sudden infant death syndrome (SIDS)TnonMaori</v>
      </c>
      <c r="B534" s="4">
        <v>2001</v>
      </c>
      <c r="C534" s="4" t="s">
        <v>79</v>
      </c>
      <c r="D534" s="4" t="s">
        <v>45</v>
      </c>
      <c r="E534" s="4" t="s">
        <v>43</v>
      </c>
      <c r="F534" s="5">
        <v>0.48873436219319827</v>
      </c>
      <c r="G534" s="5">
        <v>0.36406059954161463</v>
      </c>
      <c r="H534" s="5">
        <v>0.26452698895526461</v>
      </c>
      <c r="I534" s="5"/>
      <c r="J534" s="5"/>
      <c r="K534" s="5"/>
    </row>
    <row r="535" spans="1:11" x14ac:dyDescent="0.25">
      <c r="A535" t="str">
        <f t="shared" si="15"/>
        <v>2002Sudden infant death syndrome (SIDS)TnonMaori</v>
      </c>
      <c r="B535" s="4">
        <v>2002</v>
      </c>
      <c r="C535" s="4" t="s">
        <v>79</v>
      </c>
      <c r="D535" s="4" t="s">
        <v>45</v>
      </c>
      <c r="E535" s="4" t="s">
        <v>43</v>
      </c>
      <c r="F535" s="5">
        <v>0.43448445374618322</v>
      </c>
      <c r="G535" s="5">
        <v>0.31783027863121094</v>
      </c>
      <c r="H535" s="5">
        <v>0.22600839796781341</v>
      </c>
      <c r="I535" s="5"/>
      <c r="J535" s="5"/>
      <c r="K535" s="5"/>
    </row>
    <row r="536" spans="1:11" x14ac:dyDescent="0.25">
      <c r="A536" t="str">
        <f t="shared" si="15"/>
        <v>2003Sudden infant death syndrome (SIDS)TnonMaori</v>
      </c>
      <c r="B536" s="4">
        <v>2003</v>
      </c>
      <c r="C536" s="4" t="s">
        <v>79</v>
      </c>
      <c r="D536" s="4" t="s">
        <v>45</v>
      </c>
      <c r="E536" s="4" t="s">
        <v>43</v>
      </c>
      <c r="F536" s="5">
        <v>0.38064085959944843</v>
      </c>
      <c r="G536" s="5">
        <v>0.27239224483255892</v>
      </c>
      <c r="H536" s="5">
        <v>0.18863954802573524</v>
      </c>
      <c r="I536" s="5"/>
      <c r="J536" s="5"/>
      <c r="K536" s="5"/>
    </row>
    <row r="537" spans="1:11" x14ac:dyDescent="0.25">
      <c r="A537" t="str">
        <f t="shared" si="15"/>
        <v>2004Sudden infant death syndrome (SIDS)TnonMaori</v>
      </c>
      <c r="B537" s="4">
        <v>2004</v>
      </c>
      <c r="C537" s="4" t="s">
        <v>79</v>
      </c>
      <c r="D537" s="4" t="s">
        <v>45</v>
      </c>
      <c r="E537" s="4" t="s">
        <v>43</v>
      </c>
      <c r="F537" s="5">
        <v>0.44051106455260752</v>
      </c>
      <c r="G537" s="5">
        <v>0.32471389537876688</v>
      </c>
      <c r="H537" s="5">
        <v>0.23302029753657208</v>
      </c>
      <c r="I537" s="5"/>
      <c r="J537" s="5"/>
      <c r="K537" s="5"/>
    </row>
    <row r="538" spans="1:11" x14ac:dyDescent="0.25">
      <c r="A538" t="str">
        <f t="shared" si="15"/>
        <v>2005Sudden infant death syndrome (SIDS)TnonMaori</v>
      </c>
      <c r="B538" s="4">
        <v>2005</v>
      </c>
      <c r="C538" s="4" t="s">
        <v>79</v>
      </c>
      <c r="D538" s="4" t="s">
        <v>45</v>
      </c>
      <c r="E538" s="4" t="s">
        <v>43</v>
      </c>
      <c r="F538" s="5">
        <v>0.53390815918367462</v>
      </c>
      <c r="G538" s="5">
        <v>0.40817898263313951</v>
      </c>
      <c r="H538" s="5">
        <v>0.30575406779127001</v>
      </c>
      <c r="I538" s="5"/>
      <c r="J538" s="5"/>
      <c r="K538" s="5"/>
    </row>
    <row r="539" spans="1:11" x14ac:dyDescent="0.25">
      <c r="A539" t="str">
        <f t="shared" si="15"/>
        <v>2006Sudden infant death syndrome (SIDS)TnonMaori</v>
      </c>
      <c r="B539" s="4">
        <v>2006</v>
      </c>
      <c r="C539" s="4" t="s">
        <v>79</v>
      </c>
      <c r="D539" s="4" t="s">
        <v>45</v>
      </c>
      <c r="E539" s="4" t="s">
        <v>43</v>
      </c>
      <c r="F539" s="5">
        <v>0.55110789611398869</v>
      </c>
      <c r="G539" s="5">
        <v>0.42536361126243444</v>
      </c>
      <c r="H539" s="5">
        <v>0.32216624525514159</v>
      </c>
      <c r="I539" s="5"/>
      <c r="J539" s="5"/>
      <c r="K539" s="5"/>
    </row>
    <row r="540" spans="1:11" x14ac:dyDescent="0.25">
      <c r="A540" t="str">
        <f t="shared" si="15"/>
        <v>2007Sudden infant death syndrome (SIDS)TnonMaori</v>
      </c>
      <c r="B540" s="4">
        <v>2007</v>
      </c>
      <c r="C540" s="4" t="s">
        <v>79</v>
      </c>
      <c r="D540" s="4" t="s">
        <v>45</v>
      </c>
      <c r="E540" s="4" t="s">
        <v>43</v>
      </c>
      <c r="F540" s="5">
        <v>0.47465616390007459</v>
      </c>
      <c r="G540" s="5">
        <v>0.35902959429655845</v>
      </c>
      <c r="H540" s="5">
        <v>0.26561207034656714</v>
      </c>
      <c r="I540" s="5"/>
      <c r="J540" s="5"/>
      <c r="K540" s="5"/>
    </row>
    <row r="541" spans="1:11" x14ac:dyDescent="0.25">
      <c r="A541" t="str">
        <f t="shared" si="15"/>
        <v>2008Sudden infant death syndrome (SIDS)TnonMaori</v>
      </c>
      <c r="B541" s="4">
        <v>2008</v>
      </c>
      <c r="C541" s="4" t="s">
        <v>79</v>
      </c>
      <c r="D541" s="4" t="s">
        <v>45</v>
      </c>
      <c r="E541" s="4" t="s">
        <v>43</v>
      </c>
      <c r="F541" s="5">
        <v>0.38210406381781692</v>
      </c>
      <c r="G541" s="5">
        <v>0.27838419949890847</v>
      </c>
      <c r="H541" s="5">
        <v>0.19700122815194029</v>
      </c>
      <c r="I541" s="5"/>
      <c r="J541" s="5"/>
      <c r="K541" s="5"/>
    </row>
    <row r="542" spans="1:11" x14ac:dyDescent="0.25">
      <c r="A542" t="str">
        <f t="shared" si="15"/>
        <v>2009Sudden infant death syndrome (SIDS)TnonMaori</v>
      </c>
      <c r="B542" s="4">
        <v>2009</v>
      </c>
      <c r="C542" s="4" t="s">
        <v>79</v>
      </c>
      <c r="D542" s="4" t="s">
        <v>45</v>
      </c>
      <c r="E542" s="4" t="s">
        <v>43</v>
      </c>
      <c r="F542" s="5">
        <v>0.30029308140536337</v>
      </c>
      <c r="G542" s="5">
        <v>0.20777524654759166</v>
      </c>
      <c r="H542" s="5">
        <v>0.13806514240661252</v>
      </c>
      <c r="I542" s="5"/>
      <c r="J542" s="5"/>
      <c r="K542" s="5"/>
    </row>
    <row r="543" spans="1:11" x14ac:dyDescent="0.25">
      <c r="A543" t="str">
        <f t="shared" si="15"/>
        <v>2010Sudden infant death syndrome (SIDS)TnonMaori</v>
      </c>
      <c r="B543" s="4">
        <v>2010</v>
      </c>
      <c r="C543" s="4" t="s">
        <v>79</v>
      </c>
      <c r="D543" s="4" t="s">
        <v>45</v>
      </c>
      <c r="E543" s="4" t="s">
        <v>43</v>
      </c>
      <c r="F543" s="5">
        <v>0.31073569522868694</v>
      </c>
      <c r="G543" s="5">
        <v>0.21636462662180209</v>
      </c>
      <c r="H543" s="5">
        <v>0.14490278616122859</v>
      </c>
      <c r="I543" s="5"/>
      <c r="J543" s="5"/>
      <c r="K543" s="5"/>
    </row>
    <row r="544" spans="1:11" x14ac:dyDescent="0.25">
      <c r="A544" t="str">
        <f t="shared" si="15"/>
        <v>2011Sudden infant death syndrome (SIDS)TnonMaori</v>
      </c>
      <c r="B544" s="4">
        <v>2011</v>
      </c>
      <c r="C544" s="4" t="s">
        <v>79</v>
      </c>
      <c r="D544" s="4" t="s">
        <v>45</v>
      </c>
      <c r="E544" s="4" t="s">
        <v>43</v>
      </c>
      <c r="F544" s="5">
        <v>0.30943649931004347</v>
      </c>
      <c r="G544" s="5">
        <v>0.21410165240596732</v>
      </c>
      <c r="H544" s="5">
        <v>0.14226899315530406</v>
      </c>
      <c r="I544" s="5"/>
      <c r="J544" s="5"/>
      <c r="K544" s="5"/>
    </row>
    <row r="545" spans="1:11" x14ac:dyDescent="0.25">
      <c r="A545" t="str">
        <f t="shared" si="15"/>
        <v>2012Sudden infant death syndrome (SIDS)TnonMaori</v>
      </c>
      <c r="B545" s="4">
        <v>2012</v>
      </c>
      <c r="C545" s="4" t="s">
        <v>79</v>
      </c>
      <c r="D545" s="4" t="s">
        <v>45</v>
      </c>
      <c r="E545" s="4" t="s">
        <v>43</v>
      </c>
      <c r="F545" s="5">
        <v>0.3242542523148943</v>
      </c>
      <c r="G545" s="5">
        <v>0.22577757016621902</v>
      </c>
      <c r="H545" s="5">
        <v>0.15120678218340888</v>
      </c>
      <c r="I545" s="5"/>
      <c r="J545" s="5"/>
      <c r="K545" s="5"/>
    </row>
    <row r="546" spans="1:11" x14ac:dyDescent="0.25">
      <c r="A546" t="str">
        <f t="shared" si="15"/>
        <v>1996Sudden infant death syndrome (SIDS)FMaori</v>
      </c>
      <c r="B546" s="4">
        <v>1996</v>
      </c>
      <c r="C546" s="4" t="s">
        <v>79</v>
      </c>
      <c r="D546" s="4" t="s">
        <v>42</v>
      </c>
      <c r="E546" s="4" t="s">
        <v>7</v>
      </c>
      <c r="F546" s="5">
        <v>3.1602904681922643</v>
      </c>
      <c r="G546" s="5">
        <v>2.427934489913036</v>
      </c>
      <c r="H546" s="5">
        <v>1.8290525304126821</v>
      </c>
      <c r="I546" s="5">
        <v>3.4229709377200095</v>
      </c>
      <c r="J546" s="5">
        <v>5.4253545029601185</v>
      </c>
      <c r="K546" s="5">
        <v>8.5991006112355439</v>
      </c>
    </row>
    <row r="547" spans="1:11" x14ac:dyDescent="0.25">
      <c r="A547" t="str">
        <f t="shared" si="15"/>
        <v>1997Sudden infant death syndrome (SIDS)FMaori</v>
      </c>
      <c r="B547" s="4">
        <v>1997</v>
      </c>
      <c r="C547" s="4" t="s">
        <v>79</v>
      </c>
      <c r="D547" s="4" t="s">
        <v>42</v>
      </c>
      <c r="E547" s="4" t="s">
        <v>7</v>
      </c>
      <c r="F547" s="5">
        <v>2.6989334789560151</v>
      </c>
      <c r="G547" s="5">
        <v>2.0234010732823084</v>
      </c>
      <c r="H547" s="5">
        <v>1.4813838923626228</v>
      </c>
      <c r="I547" s="5">
        <v>3.9382810213696131</v>
      </c>
      <c r="J547" s="5">
        <v>6.7914332913013293</v>
      </c>
      <c r="K547" s="5">
        <v>11.711598512123352</v>
      </c>
    </row>
    <row r="548" spans="1:11" x14ac:dyDescent="0.25">
      <c r="A548" t="str">
        <f t="shared" si="15"/>
        <v>1998Sudden infant death syndrome (SIDS)FMaori</v>
      </c>
      <c r="B548" s="4">
        <v>1998</v>
      </c>
      <c r="C548" s="4" t="s">
        <v>79</v>
      </c>
      <c r="D548" s="4" t="s">
        <v>42</v>
      </c>
      <c r="E548" s="4" t="s">
        <v>7</v>
      </c>
      <c r="F548" s="5">
        <v>2.7297928420423569</v>
      </c>
      <c r="G548" s="5">
        <v>2.0465364594919251</v>
      </c>
      <c r="H548" s="5">
        <v>1.4983219027882666</v>
      </c>
      <c r="I548" s="5">
        <v>4.5764491856429252</v>
      </c>
      <c r="J548" s="5">
        <v>8.1963785202651618</v>
      </c>
      <c r="K548" s="5">
        <v>14.679638759722447</v>
      </c>
    </row>
    <row r="549" spans="1:11" x14ac:dyDescent="0.25">
      <c r="A549" t="str">
        <f t="shared" si="15"/>
        <v>1999Sudden infant death syndrome (SIDS)FMaori</v>
      </c>
      <c r="B549" s="4">
        <v>1999</v>
      </c>
      <c r="C549" s="4" t="s">
        <v>79</v>
      </c>
      <c r="D549" s="4" t="s">
        <v>42</v>
      </c>
      <c r="E549" s="4" t="s">
        <v>7</v>
      </c>
      <c r="F549" s="5">
        <v>2.8347280753563608</v>
      </c>
      <c r="G549" s="5">
        <v>2.1501677130816206</v>
      </c>
      <c r="H549" s="5">
        <v>1.5958959205926668</v>
      </c>
      <c r="I549" s="5">
        <v>6.1147565759300475</v>
      </c>
      <c r="J549" s="5">
        <v>11.745193397812303</v>
      </c>
      <c r="K549" s="5">
        <v>22.560107870039239</v>
      </c>
    </row>
    <row r="550" spans="1:11" x14ac:dyDescent="0.25">
      <c r="A550" t="str">
        <f t="shared" si="15"/>
        <v>2000Sudden infant death syndrome (SIDS)FMaori</v>
      </c>
      <c r="B550" s="4">
        <v>2000</v>
      </c>
      <c r="C550" s="4" t="s">
        <v>79</v>
      </c>
      <c r="D550" s="4" t="s">
        <v>42</v>
      </c>
      <c r="E550" s="4" t="s">
        <v>7</v>
      </c>
      <c r="F550" s="5">
        <v>2.4473590692011702</v>
      </c>
      <c r="G550" s="5">
        <v>1.8040216482597791</v>
      </c>
      <c r="H550" s="5">
        <v>1.2945970813770087</v>
      </c>
      <c r="I550" s="5">
        <v>4.1626481307769385</v>
      </c>
      <c r="J550" s="5">
        <v>7.6359082023269984</v>
      </c>
      <c r="K550" s="5">
        <v>14.007211813860902</v>
      </c>
    </row>
    <row r="551" spans="1:11" x14ac:dyDescent="0.25">
      <c r="A551" t="str">
        <f t="shared" si="15"/>
        <v>2001Sudden infant death syndrome (SIDS)FMaori</v>
      </c>
      <c r="B551" s="4">
        <v>2001</v>
      </c>
      <c r="C551" s="4" t="s">
        <v>79</v>
      </c>
      <c r="D551" s="4" t="s">
        <v>42</v>
      </c>
      <c r="E551" s="4" t="s">
        <v>7</v>
      </c>
      <c r="F551" s="5">
        <v>2.1473675387807991</v>
      </c>
      <c r="G551" s="5">
        <v>1.54402682195165</v>
      </c>
      <c r="H551" s="5">
        <v>1.075471254743239</v>
      </c>
      <c r="I551" s="5">
        <v>3.9540730536746063</v>
      </c>
      <c r="J551" s="5">
        <v>7.617198988294807</v>
      </c>
      <c r="K551" s="5">
        <v>14.673912100171888</v>
      </c>
    </row>
    <row r="552" spans="1:11" x14ac:dyDescent="0.25">
      <c r="A552" t="str">
        <f t="shared" si="15"/>
        <v>2002Sudden infant death syndrome (SIDS)FMaori</v>
      </c>
      <c r="B552" s="4">
        <v>2002</v>
      </c>
      <c r="C552" s="4" t="s">
        <v>79</v>
      </c>
      <c r="D552" s="4" t="s">
        <v>42</v>
      </c>
      <c r="E552" s="4" t="s">
        <v>7</v>
      </c>
      <c r="F552" s="5">
        <v>2.2265717590888845</v>
      </c>
      <c r="G552" s="5">
        <v>1.615367823619297</v>
      </c>
      <c r="H552" s="5">
        <v>1.1373680230127061</v>
      </c>
      <c r="I552" s="5">
        <v>3.739484862655674</v>
      </c>
      <c r="J552" s="5">
        <v>6.916774253905885</v>
      </c>
      <c r="K552" s="5">
        <v>12.793678230193308</v>
      </c>
    </row>
    <row r="553" spans="1:11" x14ac:dyDescent="0.25">
      <c r="A553" t="str">
        <f t="shared" si="15"/>
        <v>2003Sudden infant death syndrome (SIDS)FMaori</v>
      </c>
      <c r="B553" s="4">
        <v>2003</v>
      </c>
      <c r="C553" s="4" t="s">
        <v>79</v>
      </c>
      <c r="D553" s="4" t="s">
        <v>42</v>
      </c>
      <c r="E553" s="4" t="s">
        <v>7</v>
      </c>
      <c r="F553" s="5">
        <v>2.3664776481238294</v>
      </c>
      <c r="G553" s="5">
        <v>1.7507294706127552</v>
      </c>
      <c r="H553" s="5">
        <v>1.2617718104409212</v>
      </c>
      <c r="I553" s="5">
        <v>4.154351292834277</v>
      </c>
      <c r="J553" s="5">
        <v>7.6066694456023347</v>
      </c>
      <c r="K553" s="5">
        <v>13.927907385796583</v>
      </c>
    </row>
    <row r="554" spans="1:11" x14ac:dyDescent="0.25">
      <c r="A554" t="str">
        <f t="shared" si="15"/>
        <v>2004Sudden infant death syndrome (SIDS)FMaori</v>
      </c>
      <c r="B554" s="4">
        <v>2004</v>
      </c>
      <c r="C554" s="4" t="s">
        <v>79</v>
      </c>
      <c r="D554" s="4" t="s">
        <v>42</v>
      </c>
      <c r="E554" s="4" t="s">
        <v>7</v>
      </c>
      <c r="F554" s="5">
        <v>2.0732984425511645</v>
      </c>
      <c r="G554" s="5">
        <v>1.5105139722542433</v>
      </c>
      <c r="H554" s="5">
        <v>1.0689295879952361</v>
      </c>
      <c r="I554" s="5">
        <v>2.8234982764064771</v>
      </c>
      <c r="J554" s="5">
        <v>4.8973248002544025</v>
      </c>
      <c r="K554" s="5">
        <v>8.4943526970065903</v>
      </c>
    </row>
    <row r="555" spans="1:11" x14ac:dyDescent="0.25">
      <c r="A555" t="str">
        <f t="shared" si="15"/>
        <v>2005Sudden infant death syndrome (SIDS)FMaori</v>
      </c>
      <c r="B555" s="4">
        <v>2005</v>
      </c>
      <c r="C555" s="4" t="s">
        <v>79</v>
      </c>
      <c r="D555" s="4" t="s">
        <v>42</v>
      </c>
      <c r="E555" s="4" t="s">
        <v>7</v>
      </c>
      <c r="F555" s="5">
        <v>1.6634668646321185</v>
      </c>
      <c r="G555" s="5">
        <v>1.1719340692575231</v>
      </c>
      <c r="H555" s="5">
        <v>0.7962723415674362</v>
      </c>
      <c r="I555" s="5">
        <v>1.8119630183808733</v>
      </c>
      <c r="J555" s="5">
        <v>3.0873626442865061</v>
      </c>
      <c r="K555" s="5">
        <v>5.2604871074317838</v>
      </c>
    </row>
    <row r="556" spans="1:11" x14ac:dyDescent="0.25">
      <c r="A556" t="str">
        <f t="shared" si="15"/>
        <v>2006Sudden infant death syndrome (SIDS)FMaori</v>
      </c>
      <c r="B556" s="4">
        <v>2006</v>
      </c>
      <c r="C556" s="4" t="s">
        <v>79</v>
      </c>
      <c r="D556" s="4" t="s">
        <v>42</v>
      </c>
      <c r="E556" s="4" t="s">
        <v>7</v>
      </c>
      <c r="F556" s="5">
        <v>1.259030786721864</v>
      </c>
      <c r="G556" s="5">
        <v>0.83907920178030715</v>
      </c>
      <c r="H556" s="5">
        <v>0.53190423687733734</v>
      </c>
      <c r="I556" s="5">
        <v>1.3368963734246428</v>
      </c>
      <c r="J556" s="5">
        <v>2.3829119696472216</v>
      </c>
      <c r="K556" s="5">
        <v>4.2473519772832793</v>
      </c>
    </row>
    <row r="557" spans="1:11" x14ac:dyDescent="0.25">
      <c r="A557" t="str">
        <f t="shared" si="15"/>
        <v>2007Sudden infant death syndrome (SIDS)FMaori</v>
      </c>
      <c r="B557" s="4">
        <v>2007</v>
      </c>
      <c r="C557" s="4" t="s">
        <v>79</v>
      </c>
      <c r="D557" s="4" t="s">
        <v>42</v>
      </c>
      <c r="E557" s="4" t="s">
        <v>7</v>
      </c>
      <c r="F557" s="5">
        <v>1.337959311805472</v>
      </c>
      <c r="G557" s="5">
        <v>0.90635536381104298</v>
      </c>
      <c r="H557" s="5">
        <v>0.58654540288689883</v>
      </c>
      <c r="I557" s="5">
        <v>1.6734547234070962</v>
      </c>
      <c r="J557" s="5">
        <v>3.0128611826124789</v>
      </c>
      <c r="K557" s="5">
        <v>5.4243072003836037</v>
      </c>
    </row>
    <row r="558" spans="1:11" x14ac:dyDescent="0.25">
      <c r="A558" t="str">
        <f t="shared" si="15"/>
        <v>2008Sudden infant death syndrome (SIDS)FMaori</v>
      </c>
      <c r="B558" s="4">
        <v>2008</v>
      </c>
      <c r="C558" s="4" t="s">
        <v>79</v>
      </c>
      <c r="D558" s="4" t="s">
        <v>42</v>
      </c>
      <c r="E558" s="4" t="s">
        <v>7</v>
      </c>
      <c r="F558" s="5">
        <v>1.2611932793024783</v>
      </c>
      <c r="G558" s="5">
        <v>0.84052039175559123</v>
      </c>
      <c r="H558" s="5">
        <v>0.53281782769495301</v>
      </c>
      <c r="I558" s="5">
        <v>1.7573489659527719</v>
      </c>
      <c r="J558" s="5">
        <v>3.2894012743234993</v>
      </c>
      <c r="K558" s="5">
        <v>6.1570928444793873</v>
      </c>
    </row>
    <row r="559" spans="1:11" x14ac:dyDescent="0.25">
      <c r="A559" t="str">
        <f t="shared" si="15"/>
        <v>2009Sudden infant death syndrome (SIDS)FMaori</v>
      </c>
      <c r="B559" s="4">
        <v>2009</v>
      </c>
      <c r="C559" s="4" t="s">
        <v>79</v>
      </c>
      <c r="D559" s="4" t="s">
        <v>42</v>
      </c>
      <c r="E559" s="4" t="s">
        <v>7</v>
      </c>
      <c r="F559" s="5">
        <v>1.2863908191006792</v>
      </c>
      <c r="G559" s="5">
        <v>0.85731325480840914</v>
      </c>
      <c r="H559" s="5">
        <v>0.54346306236188657</v>
      </c>
      <c r="I559" s="5">
        <v>2.493650890754104</v>
      </c>
      <c r="J559" s="5">
        <v>5.1154323163045392</v>
      </c>
      <c r="K559" s="5">
        <v>10.493709396017126</v>
      </c>
    </row>
    <row r="560" spans="1:11" x14ac:dyDescent="0.25">
      <c r="A560" t="str">
        <f t="shared" si="15"/>
        <v>2010Sudden infant death syndrome (SIDS)FMaori</v>
      </c>
      <c r="B560" s="4">
        <v>2010</v>
      </c>
      <c r="C560" s="4" t="s">
        <v>79</v>
      </c>
      <c r="D560" s="4" t="s">
        <v>42</v>
      </c>
      <c r="E560" s="4" t="s">
        <v>7</v>
      </c>
      <c r="F560" s="5">
        <v>0.78708264674740702</v>
      </c>
      <c r="G560" s="5">
        <v>0.4505857614899369</v>
      </c>
      <c r="H560" s="5">
        <v>0.23282423808659578</v>
      </c>
      <c r="I560" s="5">
        <v>1.033760149476453</v>
      </c>
      <c r="J560" s="5">
        <v>2.2655798692145943</v>
      </c>
      <c r="K560" s="5">
        <v>4.965225392360062</v>
      </c>
    </row>
    <row r="561" spans="1:11" x14ac:dyDescent="0.25">
      <c r="A561" t="str">
        <f t="shared" si="15"/>
        <v>2011Sudden infant death syndrome (SIDS)FMaori</v>
      </c>
      <c r="B561" s="4">
        <v>2011</v>
      </c>
      <c r="C561" s="4" t="s">
        <v>79</v>
      </c>
      <c r="D561" s="4" t="s">
        <v>42</v>
      </c>
      <c r="E561" s="4" t="s">
        <v>7</v>
      </c>
      <c r="F561" s="5">
        <v>0.71060108354009965</v>
      </c>
      <c r="G561" s="5">
        <v>0.38639876352395669</v>
      </c>
      <c r="H561" s="5">
        <v>0.18529322628023312</v>
      </c>
      <c r="I561" s="5">
        <v>1.1132386331531965</v>
      </c>
      <c r="J561" s="5">
        <v>2.739653099776747</v>
      </c>
      <c r="K561" s="5">
        <v>6.7422193980609499</v>
      </c>
    </row>
    <row r="562" spans="1:11" x14ac:dyDescent="0.25">
      <c r="A562" t="str">
        <f t="shared" si="15"/>
        <v>2012Sudden infant death syndrome (SIDS)FMaori</v>
      </c>
      <c r="B562" s="4">
        <v>2012</v>
      </c>
      <c r="C562" s="4" t="s">
        <v>79</v>
      </c>
      <c r="D562" s="4" t="s">
        <v>42</v>
      </c>
      <c r="E562" s="4" t="s">
        <v>7</v>
      </c>
      <c r="F562" s="5">
        <v>0.46569013726543212</v>
      </c>
      <c r="G562" s="5">
        <v>0.19955300127713921</v>
      </c>
      <c r="H562" s="5">
        <v>6.4794316336143867E-2</v>
      </c>
      <c r="I562" s="5">
        <v>0.39398063825345619</v>
      </c>
      <c r="J562" s="5">
        <v>1.1339327179844423</v>
      </c>
      <c r="K562" s="5">
        <v>3.2636208079047782</v>
      </c>
    </row>
    <row r="563" spans="1:11" x14ac:dyDescent="0.25">
      <c r="A563" t="str">
        <f t="shared" si="15"/>
        <v>1996Sudden infant death syndrome (SIDS)FnonMaori</v>
      </c>
      <c r="B563" s="4">
        <v>1996</v>
      </c>
      <c r="C563" s="4" t="s">
        <v>79</v>
      </c>
      <c r="D563" s="4" t="s">
        <v>42</v>
      </c>
      <c r="E563" s="4" t="s">
        <v>43</v>
      </c>
      <c r="F563" s="5">
        <v>0.65111269860875665</v>
      </c>
      <c r="G563" s="5">
        <v>0.44751628462035703</v>
      </c>
      <c r="H563" s="5">
        <v>0.29491605144389943</v>
      </c>
      <c r="I563" s="5"/>
      <c r="J563" s="5"/>
      <c r="K563" s="5"/>
    </row>
    <row r="564" spans="1:11" x14ac:dyDescent="0.25">
      <c r="A564" t="str">
        <f t="shared" ref="A564:A613" si="16">B564&amp;C564&amp;D564&amp;E564</f>
        <v>1997Sudden infant death syndrome (SIDS)FnonMaori</v>
      </c>
      <c r="B564" s="4">
        <v>1997</v>
      </c>
      <c r="C564" s="4" t="s">
        <v>79</v>
      </c>
      <c r="D564" s="4" t="s">
        <v>42</v>
      </c>
      <c r="E564" s="4" t="s">
        <v>43</v>
      </c>
      <c r="F564" s="5">
        <v>0.47086467603826782</v>
      </c>
      <c r="G564" s="5">
        <v>0.2979343220338983</v>
      </c>
      <c r="H564" s="5">
        <v>0.17657476132811728</v>
      </c>
      <c r="I564" s="5"/>
      <c r="J564" s="5"/>
      <c r="K564" s="5"/>
    </row>
    <row r="565" spans="1:11" x14ac:dyDescent="0.25">
      <c r="A565" t="str">
        <f t="shared" si="16"/>
        <v>1998Sudden infant death syndrome (SIDS)FnonMaori</v>
      </c>
      <c r="B565" s="4">
        <v>1998</v>
      </c>
      <c r="C565" s="4" t="s">
        <v>79</v>
      </c>
      <c r="D565" s="4" t="s">
        <v>42</v>
      </c>
      <c r="E565" s="4" t="s">
        <v>43</v>
      </c>
      <c r="F565" s="5">
        <v>0.41182220343713449</v>
      </c>
      <c r="G565" s="5">
        <v>0.24968789013732834</v>
      </c>
      <c r="H565" s="5">
        <v>0.13974841669219001</v>
      </c>
      <c r="I565" s="5"/>
      <c r="J565" s="5"/>
      <c r="K565" s="5"/>
    </row>
    <row r="566" spans="1:11" x14ac:dyDescent="0.25">
      <c r="A566" t="str">
        <f t="shared" si="16"/>
        <v>1999Sudden infant death syndrome (SIDS)FnonMaori</v>
      </c>
      <c r="B566" s="4">
        <v>1999</v>
      </c>
      <c r="C566" s="4" t="s">
        <v>79</v>
      </c>
      <c r="D566" s="4" t="s">
        <v>42</v>
      </c>
      <c r="E566" s="4" t="s">
        <v>43</v>
      </c>
      <c r="F566" s="5">
        <v>0.32755901465045589</v>
      </c>
      <c r="G566" s="5">
        <v>0.18306788490022799</v>
      </c>
      <c r="H566" s="5">
        <v>9.1386828552546109E-2</v>
      </c>
      <c r="I566" s="5"/>
      <c r="J566" s="5"/>
      <c r="K566" s="5"/>
    </row>
    <row r="567" spans="1:11" x14ac:dyDescent="0.25">
      <c r="A567" t="str">
        <f t="shared" si="16"/>
        <v>2000Sudden infant death syndrome (SIDS)FnonMaori</v>
      </c>
      <c r="B567" s="4">
        <v>2000</v>
      </c>
      <c r="C567" s="4" t="s">
        <v>79</v>
      </c>
      <c r="D567" s="4" t="s">
        <v>42</v>
      </c>
      <c r="E567" s="4" t="s">
        <v>43</v>
      </c>
      <c r="F567" s="5">
        <v>0.39639577984129709</v>
      </c>
      <c r="G567" s="5">
        <v>0.23625502041918392</v>
      </c>
      <c r="H567" s="5">
        <v>0.1291628181224577</v>
      </c>
      <c r="I567" s="5"/>
      <c r="J567" s="5"/>
      <c r="K567" s="5"/>
    </row>
    <row r="568" spans="1:11" x14ac:dyDescent="0.25">
      <c r="A568" t="str">
        <f t="shared" si="16"/>
        <v>2001Sudden infant death syndrome (SIDS)FnonMaori</v>
      </c>
      <c r="B568" s="4">
        <v>2001</v>
      </c>
      <c r="C568" s="4" t="s">
        <v>79</v>
      </c>
      <c r="D568" s="4" t="s">
        <v>42</v>
      </c>
      <c r="E568" s="4" t="s">
        <v>43</v>
      </c>
      <c r="F568" s="5">
        <v>0.35408082851650247</v>
      </c>
      <c r="G568" s="5">
        <v>0.20270270270270269</v>
      </c>
      <c r="H568" s="5">
        <v>0.10473944440409153</v>
      </c>
      <c r="I568" s="5"/>
      <c r="J568" s="5"/>
      <c r="K568" s="5"/>
    </row>
    <row r="569" spans="1:11" x14ac:dyDescent="0.25">
      <c r="A569" t="str">
        <f t="shared" si="16"/>
        <v>2002Sudden infant death syndrome (SIDS)FnonMaori</v>
      </c>
      <c r="B569" s="4">
        <v>2002</v>
      </c>
      <c r="C569" s="4" t="s">
        <v>79</v>
      </c>
      <c r="D569" s="4" t="s">
        <v>42</v>
      </c>
      <c r="E569" s="4" t="s">
        <v>43</v>
      </c>
      <c r="F569" s="5">
        <v>0.39184634707629501</v>
      </c>
      <c r="G569" s="5">
        <v>0.23354352250358654</v>
      </c>
      <c r="H569" s="5">
        <v>0.12768041698029223</v>
      </c>
      <c r="I569" s="5"/>
      <c r="J569" s="5"/>
      <c r="K569" s="5"/>
    </row>
    <row r="570" spans="1:11" x14ac:dyDescent="0.25">
      <c r="A570" t="str">
        <f t="shared" si="16"/>
        <v>2003Sudden infant death syndrome (SIDS)FnonMaori</v>
      </c>
      <c r="B570" s="4">
        <v>2003</v>
      </c>
      <c r="C570" s="4" t="s">
        <v>79</v>
      </c>
      <c r="D570" s="4" t="s">
        <v>42</v>
      </c>
      <c r="E570" s="4" t="s">
        <v>43</v>
      </c>
      <c r="F570" s="5">
        <v>0.38616461369493621</v>
      </c>
      <c r="G570" s="5">
        <v>0.2301571644637338</v>
      </c>
      <c r="H570" s="5">
        <v>0.12582906352831916</v>
      </c>
      <c r="I570" s="5"/>
      <c r="J570" s="5"/>
      <c r="K570" s="5"/>
    </row>
    <row r="571" spans="1:11" x14ac:dyDescent="0.25">
      <c r="A571" t="str">
        <f t="shared" si="16"/>
        <v>2004Sudden infant death syndrome (SIDS)FnonMaori</v>
      </c>
      <c r="B571" s="4">
        <v>2004</v>
      </c>
      <c r="C571" s="4" t="s">
        <v>79</v>
      </c>
      <c r="D571" s="4" t="s">
        <v>42</v>
      </c>
      <c r="E571" s="4" t="s">
        <v>43</v>
      </c>
      <c r="F571" s="5">
        <v>0.48166188165103807</v>
      </c>
      <c r="G571" s="5">
        <v>0.30843655135468578</v>
      </c>
      <c r="H571" s="5">
        <v>0.18569895236062287</v>
      </c>
      <c r="I571" s="5"/>
      <c r="J571" s="5"/>
      <c r="K571" s="5"/>
    </row>
    <row r="572" spans="1:11" x14ac:dyDescent="0.25">
      <c r="A572" t="str">
        <f t="shared" si="16"/>
        <v>2005Sudden infant death syndrome (SIDS)FnonMaori</v>
      </c>
      <c r="B572" s="4">
        <v>2005</v>
      </c>
      <c r="C572" s="4" t="s">
        <v>79</v>
      </c>
      <c r="D572" s="4" t="s">
        <v>42</v>
      </c>
      <c r="E572" s="4" t="s">
        <v>43</v>
      </c>
      <c r="F572" s="5">
        <v>0.56480083500068323</v>
      </c>
      <c r="G572" s="5">
        <v>0.3795906747224243</v>
      </c>
      <c r="H572" s="5">
        <v>0.24321090777032328</v>
      </c>
      <c r="I572" s="5"/>
      <c r="J572" s="5"/>
      <c r="K572" s="5"/>
    </row>
    <row r="573" spans="1:11" x14ac:dyDescent="0.25">
      <c r="A573" t="str">
        <f t="shared" si="16"/>
        <v>2006Sudden infant death syndrome (SIDS)FnonMaori</v>
      </c>
      <c r="B573" s="4">
        <v>2006</v>
      </c>
      <c r="C573" s="4" t="s">
        <v>79</v>
      </c>
      <c r="D573" s="4" t="s">
        <v>42</v>
      </c>
      <c r="E573" s="4" t="s">
        <v>43</v>
      </c>
      <c r="F573" s="5">
        <v>0.52835807732681672</v>
      </c>
      <c r="G573" s="5">
        <v>0.35212345754615881</v>
      </c>
      <c r="H573" s="5">
        <v>0.22321606658263718</v>
      </c>
      <c r="I573" s="5"/>
      <c r="J573" s="5"/>
      <c r="K573" s="5"/>
    </row>
    <row r="574" spans="1:11" x14ac:dyDescent="0.25">
      <c r="A574" t="str">
        <f t="shared" si="16"/>
        <v>2007Sudden infant death syndrome (SIDS)FnonMaori</v>
      </c>
      <c r="B574" s="4">
        <v>2007</v>
      </c>
      <c r="C574" s="4" t="s">
        <v>79</v>
      </c>
      <c r="D574" s="4" t="s">
        <v>42</v>
      </c>
      <c r="E574" s="4" t="s">
        <v>43</v>
      </c>
      <c r="F574" s="5">
        <v>0.46460565712549978</v>
      </c>
      <c r="G574" s="5">
        <v>0.30082878329798596</v>
      </c>
      <c r="H574" s="5">
        <v>0.18375403615065425</v>
      </c>
      <c r="I574" s="5"/>
      <c r="J574" s="5"/>
      <c r="K574" s="5"/>
    </row>
    <row r="575" spans="1:11" x14ac:dyDescent="0.25">
      <c r="A575" t="str">
        <f t="shared" si="16"/>
        <v>2008Sudden infant death syndrome (SIDS)FnonMaori</v>
      </c>
      <c r="B575" s="4">
        <v>2008</v>
      </c>
      <c r="C575" s="4" t="s">
        <v>79</v>
      </c>
      <c r="D575" s="4" t="s">
        <v>42</v>
      </c>
      <c r="E575" s="4" t="s">
        <v>43</v>
      </c>
      <c r="F575" s="5">
        <v>0.40911839494824292</v>
      </c>
      <c r="G575" s="5">
        <v>0.25552382383886968</v>
      </c>
      <c r="H575" s="5">
        <v>0.14885204373376362</v>
      </c>
      <c r="I575" s="5"/>
      <c r="J575" s="5"/>
      <c r="K575" s="5"/>
    </row>
    <row r="576" spans="1:11" x14ac:dyDescent="0.25">
      <c r="A576" t="str">
        <f t="shared" si="16"/>
        <v>2009Sudden infant death syndrome (SIDS)FnonMaori</v>
      </c>
      <c r="B576" s="4">
        <v>2009</v>
      </c>
      <c r="C576" s="4" t="s">
        <v>79</v>
      </c>
      <c r="D576" s="4" t="s">
        <v>42</v>
      </c>
      <c r="E576" s="4" t="s">
        <v>43</v>
      </c>
      <c r="F576" s="5">
        <v>0.2998710827043794</v>
      </c>
      <c r="G576" s="5">
        <v>0.16759350956044794</v>
      </c>
      <c r="H576" s="5">
        <v>8.366207613676907E-2</v>
      </c>
      <c r="I576" s="5"/>
      <c r="J576" s="5"/>
      <c r="K576" s="5"/>
    </row>
    <row r="577" spans="1:11" x14ac:dyDescent="0.25">
      <c r="A577" t="str">
        <f t="shared" si="16"/>
        <v>2010Sudden infant death syndrome (SIDS)FnonMaori</v>
      </c>
      <c r="B577" s="4">
        <v>2010</v>
      </c>
      <c r="C577" s="4" t="s">
        <v>79</v>
      </c>
      <c r="D577" s="4" t="s">
        <v>42</v>
      </c>
      <c r="E577" s="4" t="s">
        <v>43</v>
      </c>
      <c r="F577" s="5">
        <v>0.34009631940884066</v>
      </c>
      <c r="G577" s="5">
        <v>0.19888319437007573</v>
      </c>
      <c r="H577" s="5">
        <v>0.10589692482221065</v>
      </c>
      <c r="I577" s="5"/>
      <c r="J577" s="5"/>
      <c r="K577" s="5"/>
    </row>
    <row r="578" spans="1:11" x14ac:dyDescent="0.25">
      <c r="A578" t="str">
        <f t="shared" si="16"/>
        <v>2011Sudden infant death syndrome (SIDS)FnonMaori</v>
      </c>
      <c r="B578" s="4">
        <v>2011</v>
      </c>
      <c r="C578" s="4" t="s">
        <v>79</v>
      </c>
      <c r="D578" s="4" t="s">
        <v>42</v>
      </c>
      <c r="E578" s="4" t="s">
        <v>43</v>
      </c>
      <c r="F578" s="5">
        <v>0.26773652998525627</v>
      </c>
      <c r="G578" s="5">
        <v>0.14103930295242276</v>
      </c>
      <c r="H578" s="5">
        <v>6.4492150338154794E-2</v>
      </c>
      <c r="I578" s="5"/>
      <c r="J578" s="5"/>
      <c r="K578" s="5"/>
    </row>
    <row r="579" spans="1:11" x14ac:dyDescent="0.25">
      <c r="A579" t="str">
        <f t="shared" si="16"/>
        <v>2012Sudden infant death syndrome (SIDS)FnonMaori</v>
      </c>
      <c r="B579" s="4">
        <v>2012</v>
      </c>
      <c r="C579" s="4" t="s">
        <v>79</v>
      </c>
      <c r="D579" s="4" t="s">
        <v>42</v>
      </c>
      <c r="E579" s="4" t="s">
        <v>43</v>
      </c>
      <c r="F579" s="5">
        <v>0.31488238750363073</v>
      </c>
      <c r="G579" s="5">
        <v>0.17598310562186029</v>
      </c>
      <c r="H579" s="5">
        <v>8.7850132263092157E-2</v>
      </c>
      <c r="I579" s="5"/>
      <c r="J579" s="5"/>
      <c r="K579" s="5"/>
    </row>
    <row r="580" spans="1:11" x14ac:dyDescent="0.25">
      <c r="A580" t="str">
        <f t="shared" si="16"/>
        <v>1996Sudden infant death syndrome (SIDS)MMaori</v>
      </c>
      <c r="B580" s="4">
        <v>1996</v>
      </c>
      <c r="C580" s="4" t="s">
        <v>79</v>
      </c>
      <c r="D580" s="4" t="s">
        <v>44</v>
      </c>
      <c r="E580" s="4" t="s">
        <v>7</v>
      </c>
      <c r="F580" s="5">
        <v>5.048011695543555</v>
      </c>
      <c r="G580" s="5">
        <v>4.1504108906781774</v>
      </c>
      <c r="H580" s="5">
        <v>3.3769399539687535</v>
      </c>
      <c r="I580" s="5">
        <v>3.2937345079131677</v>
      </c>
      <c r="J580" s="5">
        <v>4.5517842473301409</v>
      </c>
      <c r="K580" s="5">
        <v>6.2903490807975659</v>
      </c>
    </row>
    <row r="581" spans="1:11" x14ac:dyDescent="0.25">
      <c r="A581" t="str">
        <f t="shared" si="16"/>
        <v>1997Sudden infant death syndrome (SIDS)MMaori</v>
      </c>
      <c r="B581" s="4">
        <v>1997</v>
      </c>
      <c r="C581" s="4" t="s">
        <v>79</v>
      </c>
      <c r="D581" s="4" t="s">
        <v>44</v>
      </c>
      <c r="E581" s="4" t="s">
        <v>7</v>
      </c>
      <c r="F581" s="5">
        <v>4.4660276575189908</v>
      </c>
      <c r="G581" s="5">
        <v>3.6206250780307125</v>
      </c>
      <c r="H581" s="5">
        <v>2.8999722641732779</v>
      </c>
      <c r="I581" s="5">
        <v>2.982202067641599</v>
      </c>
      <c r="J581" s="5">
        <v>4.1799787378130215</v>
      </c>
      <c r="K581" s="5">
        <v>5.8588324507421508</v>
      </c>
    </row>
    <row r="582" spans="1:11" x14ac:dyDescent="0.25">
      <c r="A582" t="str">
        <f t="shared" si="16"/>
        <v>1998Sudden infant death syndrome (SIDS)MMaori</v>
      </c>
      <c r="B582" s="4">
        <v>1998</v>
      </c>
      <c r="C582" s="4" t="s">
        <v>79</v>
      </c>
      <c r="D582" s="4" t="s">
        <v>44</v>
      </c>
      <c r="E582" s="4" t="s">
        <v>7</v>
      </c>
      <c r="F582" s="5">
        <v>3.9894872069842142</v>
      </c>
      <c r="G582" s="5">
        <v>3.1873846670021813</v>
      </c>
      <c r="H582" s="5">
        <v>2.5112965893496737</v>
      </c>
      <c r="I582" s="5">
        <v>2.7850311866487898</v>
      </c>
      <c r="J582" s="5">
        <v>3.9711063086533058</v>
      </c>
      <c r="K582" s="5">
        <v>5.6623011585021592</v>
      </c>
    </row>
    <row r="583" spans="1:11" x14ac:dyDescent="0.25">
      <c r="A583" t="str">
        <f t="shared" si="16"/>
        <v>1999Sudden infant death syndrome (SIDS)MMaori</v>
      </c>
      <c r="B583" s="4">
        <v>1999</v>
      </c>
      <c r="C583" s="4" t="s">
        <v>79</v>
      </c>
      <c r="D583" s="4" t="s">
        <v>44</v>
      </c>
      <c r="E583" s="4" t="s">
        <v>7</v>
      </c>
      <c r="F583" s="5">
        <v>3.6995423740119118</v>
      </c>
      <c r="G583" s="5">
        <v>2.9376963564404912</v>
      </c>
      <c r="H583" s="5">
        <v>2.2985664731400033</v>
      </c>
      <c r="I583" s="5">
        <v>2.8810739637967022</v>
      </c>
      <c r="J583" s="5">
        <v>4.1921594664668635</v>
      </c>
      <c r="K583" s="5">
        <v>6.0998784526615601</v>
      </c>
    </row>
    <row r="584" spans="1:11" x14ac:dyDescent="0.25">
      <c r="A584" t="str">
        <f t="shared" si="16"/>
        <v>2000Sudden infant death syndrome (SIDS)MMaori</v>
      </c>
      <c r="B584" s="4">
        <v>2000</v>
      </c>
      <c r="C584" s="4" t="s">
        <v>79</v>
      </c>
      <c r="D584" s="4" t="s">
        <v>44</v>
      </c>
      <c r="E584" s="4" t="s">
        <v>7</v>
      </c>
      <c r="F584" s="5">
        <v>3.1353370303878303</v>
      </c>
      <c r="G584" s="5">
        <v>2.4253575311532991</v>
      </c>
      <c r="H584" s="5">
        <v>1.8416756577841329</v>
      </c>
      <c r="I584" s="5">
        <v>2.7484747087333146</v>
      </c>
      <c r="J584" s="5">
        <v>4.1658210439259191</v>
      </c>
      <c r="K584" s="5">
        <v>6.3140711882387954</v>
      </c>
    </row>
    <row r="585" spans="1:11" x14ac:dyDescent="0.25">
      <c r="A585" t="str">
        <f t="shared" si="16"/>
        <v>2001Sudden infant death syndrome (SIDS)MMaori</v>
      </c>
      <c r="B585" s="4">
        <v>2001</v>
      </c>
      <c r="C585" s="4" t="s">
        <v>79</v>
      </c>
      <c r="D585" s="4" t="s">
        <v>44</v>
      </c>
      <c r="E585" s="4" t="s">
        <v>7</v>
      </c>
      <c r="F585" s="5">
        <v>2.9619256092866442</v>
      </c>
      <c r="G585" s="5">
        <v>2.270052127122919</v>
      </c>
      <c r="H585" s="5">
        <v>1.7053330239004858</v>
      </c>
      <c r="I585" s="5">
        <v>2.8247855831285933</v>
      </c>
      <c r="J585" s="5">
        <v>4.3740357533210021</v>
      </c>
      <c r="K585" s="5">
        <v>6.7729702691772307</v>
      </c>
    </row>
    <row r="586" spans="1:11" x14ac:dyDescent="0.25">
      <c r="A586" t="str">
        <f t="shared" si="16"/>
        <v>2002Sudden infant death syndrome (SIDS)MMaori</v>
      </c>
      <c r="B586" s="4">
        <v>2002</v>
      </c>
      <c r="C586" s="4" t="s">
        <v>79</v>
      </c>
      <c r="D586" s="4" t="s">
        <v>44</v>
      </c>
      <c r="E586" s="4" t="s">
        <v>7</v>
      </c>
      <c r="F586" s="5">
        <v>2.7706628120239554</v>
      </c>
      <c r="G586" s="5">
        <v>2.1072638624907034</v>
      </c>
      <c r="H586" s="5">
        <v>1.5689963572552168</v>
      </c>
      <c r="I586" s="5">
        <v>3.2782833996247653</v>
      </c>
      <c r="J586" s="5">
        <v>5.2901594909511607</v>
      </c>
      <c r="K586" s="5">
        <v>8.5367199928181652</v>
      </c>
    </row>
    <row r="587" spans="1:11" x14ac:dyDescent="0.25">
      <c r="A587" t="str">
        <f t="shared" si="16"/>
        <v>2003Sudden infant death syndrome (SIDS)MMaori</v>
      </c>
      <c r="B587" s="4">
        <v>2003</v>
      </c>
      <c r="C587" s="4" t="s">
        <v>79</v>
      </c>
      <c r="D587" s="4" t="s">
        <v>44</v>
      </c>
      <c r="E587" s="4" t="s">
        <v>7</v>
      </c>
      <c r="F587" s="5">
        <v>2.569027545721696</v>
      </c>
      <c r="G587" s="5">
        <v>1.9432106598984771</v>
      </c>
      <c r="H587" s="5">
        <v>1.4375979437194297</v>
      </c>
      <c r="I587" s="5">
        <v>3.6961453120576619</v>
      </c>
      <c r="J587" s="5">
        <v>6.2174968274111677</v>
      </c>
      <c r="K587" s="5">
        <v>10.458806008724602</v>
      </c>
    </row>
    <row r="588" spans="1:11" x14ac:dyDescent="0.25">
      <c r="A588" t="str">
        <f t="shared" si="16"/>
        <v>2004Sudden infant death syndrome (SIDS)MMaori</v>
      </c>
      <c r="B588" s="4">
        <v>2004</v>
      </c>
      <c r="C588" s="4" t="s">
        <v>79</v>
      </c>
      <c r="D588" s="4" t="s">
        <v>44</v>
      </c>
      <c r="E588" s="4" t="s">
        <v>7</v>
      </c>
      <c r="F588" s="5">
        <v>2.114711032078739</v>
      </c>
      <c r="G588" s="5">
        <v>1.5588168200136872</v>
      </c>
      <c r="H588" s="5">
        <v>1.1186338631455888</v>
      </c>
      <c r="I588" s="5">
        <v>2.7294421132568316</v>
      </c>
      <c r="J588" s="5">
        <v>4.5817877658802306</v>
      </c>
      <c r="K588" s="5">
        <v>7.6912344209860155</v>
      </c>
    </row>
    <row r="589" spans="1:11" x14ac:dyDescent="0.25">
      <c r="A589" t="str">
        <f t="shared" si="16"/>
        <v>2005Sudden infant death syndrome (SIDS)MMaori</v>
      </c>
      <c r="B589" s="4">
        <v>2005</v>
      </c>
      <c r="C589" s="4" t="s">
        <v>79</v>
      </c>
      <c r="D589" s="4" t="s">
        <v>44</v>
      </c>
      <c r="E589" s="4" t="s">
        <v>7</v>
      </c>
      <c r="F589" s="5">
        <v>1.6655622378856869</v>
      </c>
      <c r="G589" s="5">
        <v>1.1859838274932615</v>
      </c>
      <c r="H589" s="5">
        <v>0.8163766962346739</v>
      </c>
      <c r="I589" s="5">
        <v>1.6543146668905913</v>
      </c>
      <c r="J589" s="5">
        <v>2.7244502277163307</v>
      </c>
      <c r="K589" s="5">
        <v>4.4868302215170193</v>
      </c>
    </row>
    <row r="590" spans="1:11" x14ac:dyDescent="0.25">
      <c r="A590" t="str">
        <f t="shared" si="16"/>
        <v>2006Sudden infant death syndrome (SIDS)MMaori</v>
      </c>
      <c r="B590" s="4">
        <v>2006</v>
      </c>
      <c r="C590" s="4" t="s">
        <v>79</v>
      </c>
      <c r="D590" s="4" t="s">
        <v>44</v>
      </c>
      <c r="E590" s="4" t="s">
        <v>7</v>
      </c>
      <c r="F590" s="5">
        <v>1.7792852875506462</v>
      </c>
      <c r="G590" s="5">
        <v>1.2963089308862661</v>
      </c>
      <c r="H590" s="5">
        <v>0.91734535188633937</v>
      </c>
      <c r="I590" s="5">
        <v>1.6487216676592999</v>
      </c>
      <c r="J590" s="5">
        <v>2.6187346740565642</v>
      </c>
      <c r="K590" s="5">
        <v>4.1594475451045403</v>
      </c>
    </row>
    <row r="591" spans="1:11" x14ac:dyDescent="0.25">
      <c r="A591" t="str">
        <f t="shared" si="16"/>
        <v>2007Sudden infant death syndrome (SIDS)MMaori</v>
      </c>
      <c r="B591" s="4">
        <v>2007</v>
      </c>
      <c r="C591" s="4" t="s">
        <v>79</v>
      </c>
      <c r="D591" s="4" t="s">
        <v>44</v>
      </c>
      <c r="E591" s="4" t="s">
        <v>7</v>
      </c>
      <c r="F591" s="5">
        <v>1.7184899464882197</v>
      </c>
      <c r="G591" s="5">
        <v>1.246756747649695</v>
      </c>
      <c r="H591" s="5">
        <v>0.87783180803673</v>
      </c>
      <c r="I591" s="5">
        <v>1.8507389339367606</v>
      </c>
      <c r="J591" s="5">
        <v>3.009240872706485</v>
      </c>
      <c r="K591" s="5">
        <v>4.892927070326988</v>
      </c>
    </row>
    <row r="592" spans="1:11" x14ac:dyDescent="0.25">
      <c r="A592" t="str">
        <f t="shared" si="16"/>
        <v>2008Sudden infant death syndrome (SIDS)MMaori</v>
      </c>
      <c r="B592" s="4">
        <v>2008</v>
      </c>
      <c r="C592" s="4" t="s">
        <v>79</v>
      </c>
      <c r="D592" s="4" t="s">
        <v>44</v>
      </c>
      <c r="E592" s="4" t="s">
        <v>7</v>
      </c>
      <c r="F592" s="5">
        <v>1.6527970992184695</v>
      </c>
      <c r="G592" s="5">
        <v>1.1884146548504295</v>
      </c>
      <c r="H592" s="5">
        <v>0.82777435070183503</v>
      </c>
      <c r="I592" s="5">
        <v>2.3052324604660512</v>
      </c>
      <c r="J592" s="5">
        <v>3.9597976299616318</v>
      </c>
      <c r="K592" s="5">
        <v>6.8019158757983638</v>
      </c>
    </row>
    <row r="593" spans="1:11" x14ac:dyDescent="0.25">
      <c r="A593" t="str">
        <f t="shared" si="16"/>
        <v>2009Sudden infant death syndrome (SIDS)MMaori</v>
      </c>
      <c r="B593" s="4">
        <v>2009</v>
      </c>
      <c r="C593" s="4" t="s">
        <v>79</v>
      </c>
      <c r="D593" s="4" t="s">
        <v>44</v>
      </c>
      <c r="E593" s="4" t="s">
        <v>7</v>
      </c>
      <c r="F593" s="5">
        <v>1.4990677095735823</v>
      </c>
      <c r="G593" s="5">
        <v>1.050089257586895</v>
      </c>
      <c r="H593" s="5">
        <v>0.7084908124687912</v>
      </c>
      <c r="I593" s="5">
        <v>2.3551130089084751</v>
      </c>
      <c r="J593" s="5">
        <v>4.2699100011736295</v>
      </c>
      <c r="K593" s="5">
        <v>7.7415102159248974</v>
      </c>
    </row>
    <row r="594" spans="1:11" x14ac:dyDescent="0.25">
      <c r="A594" t="str">
        <f t="shared" si="16"/>
        <v>2010Sudden infant death syndrome (SIDS)MMaori</v>
      </c>
      <c r="B594" s="4">
        <v>2010</v>
      </c>
      <c r="C594" s="4" t="s">
        <v>79</v>
      </c>
      <c r="D594" s="4" t="s">
        <v>44</v>
      </c>
      <c r="E594" s="4" t="s">
        <v>7</v>
      </c>
      <c r="F594" s="5">
        <v>1.221941468499558</v>
      </c>
      <c r="G594" s="5">
        <v>0.81436108062174706</v>
      </c>
      <c r="H594" s="5">
        <v>0.51623506840791333</v>
      </c>
      <c r="I594" s="5">
        <v>1.8464757524429818</v>
      </c>
      <c r="J594" s="5">
        <v>3.4950341677583827</v>
      </c>
      <c r="K594" s="5">
        <v>6.6154477347656009</v>
      </c>
    </row>
    <row r="595" spans="1:11" x14ac:dyDescent="0.25">
      <c r="A595" t="str">
        <f t="shared" si="16"/>
        <v>2011Sudden infant death syndrome (SIDS)MMaori</v>
      </c>
      <c r="B595" s="4">
        <v>2011</v>
      </c>
      <c r="C595" s="4" t="s">
        <v>79</v>
      </c>
      <c r="D595" s="4" t="s">
        <v>44</v>
      </c>
      <c r="E595" s="4" t="s">
        <v>7</v>
      </c>
      <c r="F595" s="5">
        <v>1.3104142084236616</v>
      </c>
      <c r="G595" s="5">
        <v>0.88070162562841736</v>
      </c>
      <c r="H595" s="5">
        <v>0.5642821494508995</v>
      </c>
      <c r="I595" s="5">
        <v>1.7003726174598865</v>
      </c>
      <c r="J595" s="5">
        <v>3.1041024086030644</v>
      </c>
      <c r="K595" s="5">
        <v>5.6666707427277521</v>
      </c>
    </row>
    <row r="596" spans="1:11" x14ac:dyDescent="0.25">
      <c r="A596" t="str">
        <f t="shared" si="16"/>
        <v>2012Sudden infant death syndrome (SIDS)MMaori</v>
      </c>
      <c r="B596" s="4">
        <v>2012</v>
      </c>
      <c r="C596" s="4" t="s">
        <v>79</v>
      </c>
      <c r="D596" s="4" t="s">
        <v>44</v>
      </c>
      <c r="E596" s="4" t="s">
        <v>7</v>
      </c>
      <c r="F596" s="5">
        <v>1.1188104665002112</v>
      </c>
      <c r="G596" s="5">
        <v>0.71644042232277516</v>
      </c>
      <c r="H596" s="5">
        <v>0.43134393530794596</v>
      </c>
      <c r="I596" s="5">
        <v>1.3774288353919695</v>
      </c>
      <c r="J596" s="5">
        <v>2.6245202781967483</v>
      </c>
      <c r="K596" s="5">
        <v>5.0006987756328014</v>
      </c>
    </row>
    <row r="597" spans="1:11" x14ac:dyDescent="0.25">
      <c r="A597" t="str">
        <f t="shared" si="16"/>
        <v>1996Sudden infant death syndrome (SIDS)MnonMaori</v>
      </c>
      <c r="B597" s="4">
        <v>1996</v>
      </c>
      <c r="C597" s="4" t="s">
        <v>79</v>
      </c>
      <c r="D597" s="4" t="s">
        <v>44</v>
      </c>
      <c r="E597" s="4" t="s">
        <v>43</v>
      </c>
      <c r="F597" s="5">
        <v>1.1787396397474348</v>
      </c>
      <c r="G597" s="5">
        <v>0.91182065430992476</v>
      </c>
      <c r="H597" s="5">
        <v>0.69238365137401559</v>
      </c>
      <c r="I597" s="5"/>
      <c r="J597" s="5"/>
      <c r="K597" s="5"/>
    </row>
    <row r="598" spans="1:11" x14ac:dyDescent="0.25">
      <c r="A598" t="str">
        <f t="shared" si="16"/>
        <v>1997Sudden infant death syndrome (SIDS)MnonMaori</v>
      </c>
      <c r="B598" s="4">
        <v>1997</v>
      </c>
      <c r="C598" s="4" t="s">
        <v>79</v>
      </c>
      <c r="D598" s="4" t="s">
        <v>44</v>
      </c>
      <c r="E598" s="4" t="s">
        <v>43</v>
      </c>
      <c r="F598" s="5">
        <v>1.1274557849340812</v>
      </c>
      <c r="G598" s="5">
        <v>0.86618265429862829</v>
      </c>
      <c r="H598" s="5">
        <v>0.65252731580135248</v>
      </c>
      <c r="I598" s="5"/>
      <c r="J598" s="5"/>
      <c r="K598" s="5"/>
    </row>
    <row r="599" spans="1:11" x14ac:dyDescent="0.25">
      <c r="A599" t="str">
        <f t="shared" si="16"/>
        <v>1998Sudden infant death syndrome (SIDS)MnonMaori</v>
      </c>
      <c r="B599" s="4">
        <v>1998</v>
      </c>
      <c r="C599" s="4" t="s">
        <v>79</v>
      </c>
      <c r="D599" s="4" t="s">
        <v>44</v>
      </c>
      <c r="E599" s="4" t="s">
        <v>43</v>
      </c>
      <c r="F599" s="5">
        <v>1.0553286335631691</v>
      </c>
      <c r="G599" s="5">
        <v>0.80264400377714817</v>
      </c>
      <c r="H599" s="5">
        <v>0.59762118096145356</v>
      </c>
      <c r="I599" s="5"/>
      <c r="J599" s="5"/>
      <c r="K599" s="5"/>
    </row>
    <row r="600" spans="1:11" x14ac:dyDescent="0.25">
      <c r="A600" t="str">
        <f t="shared" si="16"/>
        <v>1999Sudden infant death syndrome (SIDS)MnonMaori</v>
      </c>
      <c r="B600" s="4">
        <v>1999</v>
      </c>
      <c r="C600" s="4" t="s">
        <v>79</v>
      </c>
      <c r="D600" s="4" t="s">
        <v>44</v>
      </c>
      <c r="E600" s="4" t="s">
        <v>43</v>
      </c>
      <c r="F600" s="5">
        <v>0.94073717180250915</v>
      </c>
      <c r="G600" s="5">
        <v>0.70075968720635784</v>
      </c>
      <c r="H600" s="5">
        <v>0.50917306149396113</v>
      </c>
      <c r="I600" s="5"/>
      <c r="J600" s="5"/>
      <c r="K600" s="5"/>
    </row>
    <row r="601" spans="1:11" x14ac:dyDescent="0.25">
      <c r="A601" t="str">
        <f t="shared" si="16"/>
        <v>2000Sudden infant death syndrome (SIDS)MnonMaori</v>
      </c>
      <c r="B601" s="4">
        <v>2000</v>
      </c>
      <c r="C601" s="4" t="s">
        <v>79</v>
      </c>
      <c r="D601" s="4" t="s">
        <v>44</v>
      </c>
      <c r="E601" s="4" t="s">
        <v>43</v>
      </c>
      <c r="F601" s="5">
        <v>0.80601569507449233</v>
      </c>
      <c r="G601" s="5">
        <v>0.58220396545589803</v>
      </c>
      <c r="H601" s="5">
        <v>0.40776849981103008</v>
      </c>
      <c r="I601" s="5"/>
      <c r="J601" s="5"/>
      <c r="K601" s="5"/>
    </row>
    <row r="602" spans="1:11" x14ac:dyDescent="0.25">
      <c r="A602" t="str">
        <f t="shared" si="16"/>
        <v>2001Sudden infant death syndrome (SIDS)MnonMaori</v>
      </c>
      <c r="B602" s="4">
        <v>2001</v>
      </c>
      <c r="C602" s="4" t="s">
        <v>79</v>
      </c>
      <c r="D602" s="4" t="s">
        <v>44</v>
      </c>
      <c r="E602" s="4" t="s">
        <v>43</v>
      </c>
      <c r="F602" s="5">
        <v>0.7326497685564235</v>
      </c>
      <c r="G602" s="5">
        <v>0.51898344118457973</v>
      </c>
      <c r="H602" s="5">
        <v>0.35498428958115691</v>
      </c>
      <c r="I602" s="5"/>
      <c r="J602" s="5"/>
      <c r="K602" s="5"/>
    </row>
    <row r="603" spans="1:11" x14ac:dyDescent="0.25">
      <c r="A603" t="str">
        <f t="shared" si="16"/>
        <v>2002Sudden infant death syndrome (SIDS)MnonMaori</v>
      </c>
      <c r="B603" s="4">
        <v>2002</v>
      </c>
      <c r="C603" s="4" t="s">
        <v>79</v>
      </c>
      <c r="D603" s="4" t="s">
        <v>44</v>
      </c>
      <c r="E603" s="4" t="s">
        <v>43</v>
      </c>
      <c r="F603" s="5">
        <v>0.58802332176877892</v>
      </c>
      <c r="G603" s="5">
        <v>0.39833654658147577</v>
      </c>
      <c r="H603" s="5">
        <v>0.25778241022018983</v>
      </c>
      <c r="I603" s="5"/>
      <c r="J603" s="5"/>
      <c r="K603" s="5"/>
    </row>
    <row r="604" spans="1:11" x14ac:dyDescent="0.25">
      <c r="A604" t="str">
        <f t="shared" si="16"/>
        <v>2003Sudden infant death syndrome (SIDS)MnonMaori</v>
      </c>
      <c r="B604" s="4">
        <v>2003</v>
      </c>
      <c r="C604" s="4" t="s">
        <v>79</v>
      </c>
      <c r="D604" s="4" t="s">
        <v>44</v>
      </c>
      <c r="E604" s="4" t="s">
        <v>43</v>
      </c>
      <c r="F604" s="5">
        <v>0.48269124113443246</v>
      </c>
      <c r="G604" s="5">
        <v>0.31253906738342291</v>
      </c>
      <c r="H604" s="5">
        <v>0.19090698189467351</v>
      </c>
      <c r="I604" s="5"/>
      <c r="J604" s="5"/>
      <c r="K604" s="5"/>
    </row>
    <row r="605" spans="1:11" x14ac:dyDescent="0.25">
      <c r="A605" t="str">
        <f t="shared" si="16"/>
        <v>2004Sudden infant death syndrome (SIDS)MnonMaori</v>
      </c>
      <c r="B605" s="4">
        <v>2004</v>
      </c>
      <c r="C605" s="4" t="s">
        <v>79</v>
      </c>
      <c r="D605" s="4" t="s">
        <v>44</v>
      </c>
      <c r="E605" s="4" t="s">
        <v>43</v>
      </c>
      <c r="F605" s="5">
        <v>0.51509749454294829</v>
      </c>
      <c r="G605" s="5">
        <v>0.34022021526660889</v>
      </c>
      <c r="H605" s="5">
        <v>0.21321419757870866</v>
      </c>
      <c r="I605" s="5"/>
      <c r="J605" s="5"/>
      <c r="K605" s="5"/>
    </row>
    <row r="606" spans="1:11" x14ac:dyDescent="0.25">
      <c r="A606" t="str">
        <f t="shared" si="16"/>
        <v>2005Sudden infant death syndrome (SIDS)MnonMaori</v>
      </c>
      <c r="B606" s="4">
        <v>2005</v>
      </c>
      <c r="C606" s="4" t="s">
        <v>79</v>
      </c>
      <c r="D606" s="4" t="s">
        <v>44</v>
      </c>
      <c r="E606" s="4" t="s">
        <v>43</v>
      </c>
      <c r="F606" s="5">
        <v>0.62517956496775084</v>
      </c>
      <c r="G606" s="5">
        <v>0.43531124754199252</v>
      </c>
      <c r="H606" s="5">
        <v>0.29153477442693454</v>
      </c>
      <c r="I606" s="5"/>
      <c r="J606" s="5"/>
      <c r="K606" s="5"/>
    </row>
    <row r="607" spans="1:11" x14ac:dyDescent="0.25">
      <c r="A607" t="str">
        <f t="shared" si="16"/>
        <v>2006Sudden infant death syndrome (SIDS)MnonMaori</v>
      </c>
      <c r="B607">
        <v>2006</v>
      </c>
      <c r="C607" s="4" t="s">
        <v>79</v>
      </c>
      <c r="D607" s="4" t="s">
        <v>44</v>
      </c>
      <c r="E607" s="4" t="s">
        <v>43</v>
      </c>
      <c r="F607">
        <v>0.69173170408681883</v>
      </c>
      <c r="G607">
        <v>0.49501346727815387</v>
      </c>
      <c r="H607">
        <v>0.34281121619818405</v>
      </c>
    </row>
    <row r="608" spans="1:11" x14ac:dyDescent="0.25">
      <c r="A608" t="str">
        <f t="shared" si="16"/>
        <v>2007Sudden infant death syndrome (SIDS)MnonMaori</v>
      </c>
      <c r="B608">
        <v>2007</v>
      </c>
      <c r="C608" s="4" t="s">
        <v>79</v>
      </c>
      <c r="D608" s="4" t="s">
        <v>44</v>
      </c>
      <c r="E608" s="4" t="s">
        <v>43</v>
      </c>
      <c r="F608">
        <v>0.5950173929736926</v>
      </c>
      <c r="G608">
        <v>0.41430938910794901</v>
      </c>
      <c r="H608">
        <v>0.27746950022212635</v>
      </c>
    </row>
    <row r="609" spans="1:8" x14ac:dyDescent="0.25">
      <c r="A609" t="str">
        <f t="shared" si="16"/>
        <v>2008Sudden infant death syndrome (SIDS)MnonMaori</v>
      </c>
      <c r="B609">
        <v>2008</v>
      </c>
      <c r="C609" s="4" t="s">
        <v>79</v>
      </c>
      <c r="D609" s="4" t="s">
        <v>44</v>
      </c>
      <c r="E609" s="4" t="s">
        <v>43</v>
      </c>
      <c r="F609">
        <v>0.45876537379156473</v>
      </c>
      <c r="G609">
        <v>0.30012004801920766</v>
      </c>
      <c r="H609">
        <v>0.18577903995992945</v>
      </c>
    </row>
    <row r="610" spans="1:8" x14ac:dyDescent="0.25">
      <c r="A610" t="str">
        <f t="shared" si="16"/>
        <v>2009Sudden infant death syndrome (SIDS)MnonMaori</v>
      </c>
      <c r="B610">
        <v>2009</v>
      </c>
      <c r="C610" s="4" t="s">
        <v>79</v>
      </c>
      <c r="D610" s="4" t="s">
        <v>44</v>
      </c>
      <c r="E610" s="4" t="s">
        <v>43</v>
      </c>
      <c r="F610">
        <v>0.39375411300967222</v>
      </c>
      <c r="G610">
        <v>0.24592772618117639</v>
      </c>
      <c r="H610">
        <v>0.14326196322089074</v>
      </c>
    </row>
    <row r="611" spans="1:8" x14ac:dyDescent="0.25">
      <c r="A611" t="str">
        <f t="shared" si="16"/>
        <v>2010Sudden infant death syndrome (SIDS)MnonMaori</v>
      </c>
      <c r="B611">
        <v>2010</v>
      </c>
      <c r="C611" s="4" t="s">
        <v>79</v>
      </c>
      <c r="D611" s="4" t="s">
        <v>44</v>
      </c>
      <c r="E611" s="4" t="s">
        <v>43</v>
      </c>
      <c r="F611">
        <v>0.37838582159901185</v>
      </c>
      <c r="G611">
        <v>0.23300518436535214</v>
      </c>
      <c r="H611">
        <v>0.13318259529389997</v>
      </c>
    </row>
    <row r="612" spans="1:8" x14ac:dyDescent="0.25">
      <c r="A612" t="str">
        <f t="shared" si="16"/>
        <v>2011Sudden infant death syndrome (SIDS)MnonMaori</v>
      </c>
      <c r="B612">
        <v>2011</v>
      </c>
      <c r="C612" s="4" t="s">
        <v>79</v>
      </c>
      <c r="D612" s="4" t="s">
        <v>44</v>
      </c>
      <c r="E612" s="4" t="s">
        <v>43</v>
      </c>
      <c r="F612">
        <v>0.44306678769521701</v>
      </c>
      <c r="G612">
        <v>0.28372183314169663</v>
      </c>
      <c r="H612">
        <v>0.1708190775212676</v>
      </c>
    </row>
    <row r="613" spans="1:8" x14ac:dyDescent="0.25">
      <c r="A613" t="str">
        <f t="shared" si="16"/>
        <v>2012Sudden infant death syndrome (SIDS)MnonMaori</v>
      </c>
      <c r="B613">
        <v>2012</v>
      </c>
      <c r="C613" s="4" t="s">
        <v>79</v>
      </c>
      <c r="D613" s="4" t="s">
        <v>44</v>
      </c>
      <c r="E613" s="4" t="s">
        <v>43</v>
      </c>
      <c r="F613">
        <v>0.43142541238914739</v>
      </c>
      <c r="G613">
        <v>0.27297957202869322</v>
      </c>
      <c r="H613">
        <v>0.16178499492560597</v>
      </c>
    </row>
  </sheetData>
  <autoFilter ref="A1:K613" xr:uid="{00000000-0009-0000-0000-000003000000}"/>
  <sortState xmlns:xlrd2="http://schemas.microsoft.com/office/spreadsheetml/2017/richdata2" ref="A2:K307">
    <sortCondition ref="C2:C307"/>
    <sortCondition ref="D2:D307" customList="T,F,M"/>
    <sortCondition ref="E2:E307" customList="Maori,nonMaori,Total"/>
    <sortCondition ref="B2:B30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7"/>
  <sheetViews>
    <sheetView workbookViewId="0">
      <selection activeCell="C30" sqref="C30"/>
    </sheetView>
  </sheetViews>
  <sheetFormatPr defaultRowHeight="13.2" x14ac:dyDescent="0.25"/>
  <cols>
    <col min="10" max="10" width="20.6640625" customWidth="1"/>
  </cols>
  <sheetData>
    <row r="1" spans="1:10" x14ac:dyDescent="0.25">
      <c r="A1">
        <v>1</v>
      </c>
      <c r="C1" s="6" t="s">
        <v>85</v>
      </c>
      <c r="J1" s="1"/>
    </row>
    <row r="2" spans="1:10" x14ac:dyDescent="0.25">
      <c r="A2">
        <v>2</v>
      </c>
      <c r="C2" s="1" t="s">
        <v>112</v>
      </c>
      <c r="J2" s="3"/>
    </row>
    <row r="3" spans="1:10" x14ac:dyDescent="0.25">
      <c r="A3">
        <v>3</v>
      </c>
      <c r="C3" s="1" t="s">
        <v>86</v>
      </c>
      <c r="J3" s="2"/>
    </row>
    <row r="4" spans="1:10" x14ac:dyDescent="0.25">
      <c r="A4">
        <v>4</v>
      </c>
      <c r="C4" s="1" t="s">
        <v>87</v>
      </c>
      <c r="J4" s="2"/>
    </row>
    <row r="5" spans="1:10" x14ac:dyDescent="0.25">
      <c r="A5">
        <v>5</v>
      </c>
      <c r="C5" s="1" t="s">
        <v>77</v>
      </c>
      <c r="J5" s="2"/>
    </row>
    <row r="6" spans="1:10" x14ac:dyDescent="0.25">
      <c r="A6">
        <v>6</v>
      </c>
      <c r="C6" s="1" t="s">
        <v>79</v>
      </c>
      <c r="J6" s="2"/>
    </row>
    <row r="7" spans="1:10" x14ac:dyDescent="0.25">
      <c r="C7" s="1"/>
    </row>
    <row r="15" spans="1:10" x14ac:dyDescent="0.25">
      <c r="C15" s="4"/>
    </row>
    <row r="17" spans="6:6" x14ac:dyDescent="0.25">
      <c r="F17" s="4"/>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2018-08-24T01:46:10Z</cp:lastPrinted>
  <dcterms:created xsi:type="dcterms:W3CDTF">2017-03-05T22:29:50Z</dcterms:created>
  <dcterms:modified xsi:type="dcterms:W3CDTF">2019-08-05T23:18:57Z</dcterms:modified>
</cp:coreProperties>
</file>