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H:\Maori Health\MHR\WAI 2575 Trend analysis project\05.Publication\MoH website\Publications on MoH website\Output 04 Cancer\"/>
    </mc:Choice>
  </mc:AlternateContent>
  <xr:revisionPtr revIDLastSave="0" documentId="13_ncr:1_{818AFB02-E96A-43EE-9780-44D44FAA3137}" xr6:coauthVersionLast="41" xr6:coauthVersionMax="41" xr10:uidLastSave="{00000000-0000-0000-0000-000000000000}"/>
  <bookViews>
    <workbookView xWindow="-108" yWindow="-108" windowWidth="20376" windowHeight="12240" xr2:uid="{00000000-000D-0000-FFFF-FFFF00000000}"/>
  </bookViews>
  <sheets>
    <sheet name="Notes" sheetId="17" r:id="rId1"/>
    <sheet name="Māori vs Non-Māori Non-Pacific" sheetId="13" r:id="rId2"/>
    <sheet name="Māori_Non-Māori historic data" sheetId="11" state="hidden" r:id="rId3"/>
    <sheet name="ref" sheetId="4" state="hidden" r:id="rId4"/>
  </sheets>
  <externalReferences>
    <externalReference r:id="rId5"/>
  </externalReferences>
  <definedNames>
    <definedName name="_xlnm._FilterDatabase" localSheetId="2" hidden="1">'Māori_Non-Māori historic data'!$A$1:$K$133</definedName>
    <definedName name="abc">[1]DataAnnualUpdate!$L:$R</definedName>
    <definedName name="ethnicdata">'Māori_Non-Māori historic data'!$A:$K</definedName>
    <definedName name="joinhistrefresh">#REF!</definedName>
    <definedName name="_xlnm.Print_Area" localSheetId="1">'Māori vs Non-Māori Non-Pacific'!$A$1:$AC$52</definedName>
    <definedName name="RefCauseofDeath">ref!$A:$C</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33" i="11" l="1"/>
  <c r="A132" i="11"/>
  <c r="A131" i="11"/>
  <c r="A130" i="11"/>
  <c r="A129" i="11"/>
  <c r="A128" i="11"/>
  <c r="A127" i="11"/>
  <c r="A126" i="11"/>
  <c r="A125" i="11"/>
  <c r="A124" i="11"/>
  <c r="A123" i="11"/>
  <c r="A122" i="11"/>
  <c r="A121" i="11"/>
  <c r="A120" i="11"/>
  <c r="A119" i="11"/>
  <c r="A118" i="11"/>
  <c r="A117" i="11"/>
  <c r="A116" i="11"/>
  <c r="A115" i="11"/>
  <c r="A114" i="11"/>
  <c r="A113" i="11"/>
  <c r="A112" i="11"/>
  <c r="A111" i="11"/>
  <c r="A110" i="11"/>
  <c r="A109" i="11"/>
  <c r="A108" i="11"/>
  <c r="A107" i="11"/>
  <c r="A106" i="11"/>
  <c r="A105" i="11"/>
  <c r="A104" i="11"/>
  <c r="A103" i="11"/>
  <c r="A102" i="11"/>
  <c r="A101" i="11"/>
  <c r="A100" i="11"/>
  <c r="A99" i="11"/>
  <c r="A98" i="11"/>
  <c r="A97" i="11"/>
  <c r="A96" i="11"/>
  <c r="A95" i="11"/>
  <c r="A94" i="11"/>
  <c r="A93" i="11"/>
  <c r="A92" i="11"/>
  <c r="A91" i="11"/>
  <c r="A90" i="11"/>
  <c r="Q38" i="13" l="1"/>
  <c r="C38" i="13"/>
  <c r="A89" i="11" l="1"/>
  <c r="A88" i="11"/>
  <c r="A87" i="11"/>
  <c r="A86" i="11"/>
  <c r="A85" i="11"/>
  <c r="A84" i="11"/>
  <c r="A83" i="11"/>
  <c r="A82" i="11"/>
  <c r="A81" i="11"/>
  <c r="A80" i="11"/>
  <c r="A79" i="11"/>
  <c r="A78" i="11"/>
  <c r="A77" i="11"/>
  <c r="A76" i="11"/>
  <c r="A75" i="11"/>
  <c r="A74" i="11"/>
  <c r="A73" i="11"/>
  <c r="A72" i="11"/>
  <c r="A71" i="11"/>
  <c r="A70" i="11"/>
  <c r="A69" i="11"/>
  <c r="A68" i="11"/>
  <c r="A24" i="11" l="1"/>
  <c r="A25" i="11"/>
  <c r="A26" i="11"/>
  <c r="A27" i="11"/>
  <c r="A28" i="11"/>
  <c r="A29" i="11"/>
  <c r="A30" i="11"/>
  <c r="A31" i="11"/>
  <c r="A32" i="11"/>
  <c r="A33" i="11"/>
  <c r="A34" i="11"/>
  <c r="A35" i="11"/>
  <c r="A36" i="11"/>
  <c r="A37" i="11"/>
  <c r="A38" i="11"/>
  <c r="A39" i="11"/>
  <c r="A40" i="11"/>
  <c r="A41" i="11"/>
  <c r="A42" i="11"/>
  <c r="A43" i="11"/>
  <c r="A44" i="11"/>
  <c r="A45" i="11"/>
  <c r="A46" i="11"/>
  <c r="A47" i="11"/>
  <c r="A48" i="11"/>
  <c r="A49" i="11"/>
  <c r="A50" i="11"/>
  <c r="A51" i="11"/>
  <c r="A52" i="11"/>
  <c r="A53" i="11"/>
  <c r="A54" i="11"/>
  <c r="A55" i="11"/>
  <c r="A56" i="11"/>
  <c r="A57" i="11"/>
  <c r="A58" i="11"/>
  <c r="A59" i="11"/>
  <c r="A60" i="11"/>
  <c r="A61" i="11"/>
  <c r="A62" i="11"/>
  <c r="A63" i="11"/>
  <c r="A64" i="11"/>
  <c r="A65" i="11"/>
  <c r="A66" i="11"/>
  <c r="A67" i="11"/>
  <c r="A2" i="11"/>
  <c r="A3" i="11"/>
  <c r="A4" i="11"/>
  <c r="A5" i="11"/>
  <c r="A6" i="11"/>
  <c r="A7" i="11"/>
  <c r="A8" i="11"/>
  <c r="A9" i="11"/>
  <c r="A10" i="11"/>
  <c r="A11" i="11"/>
  <c r="A12" i="11"/>
  <c r="A13" i="11"/>
  <c r="A14" i="11"/>
  <c r="A15" i="11"/>
  <c r="A16" i="11"/>
  <c r="A17" i="11"/>
  <c r="A18" i="11"/>
  <c r="A19" i="11"/>
  <c r="A20" i="11"/>
  <c r="A21" i="11"/>
  <c r="A22" i="11"/>
  <c r="A23" i="11"/>
  <c r="BG10" i="13" l="1"/>
  <c r="BG13" i="13" l="1"/>
  <c r="BG14" i="13" s="1"/>
  <c r="C41" i="13" s="1"/>
  <c r="BG16" i="13"/>
  <c r="BG17" i="13" l="1"/>
  <c r="Q65" i="13"/>
  <c r="C65" i="13"/>
  <c r="CA38" i="13"/>
  <c r="CA39" i="13"/>
  <c r="CA35" i="13"/>
  <c r="BZ54" i="13" l="1"/>
  <c r="CA36" i="13"/>
  <c r="BZ35" i="13"/>
  <c r="CA37" i="13"/>
  <c r="CA40" i="13"/>
  <c r="BZ36" i="13"/>
  <c r="CA52" i="13"/>
  <c r="BZ52" i="13"/>
  <c r="CA54" i="13"/>
  <c r="CA53" i="13"/>
  <c r="BZ53" i="13"/>
  <c r="BZ40" i="13"/>
  <c r="BZ37" i="13"/>
  <c r="BZ39" i="13"/>
  <c r="BZ38" i="13"/>
  <c r="BG29" i="13" l="1"/>
  <c r="BV82" i="13" l="1"/>
  <c r="BV86" i="13"/>
  <c r="BV90" i="13"/>
  <c r="BV94" i="13"/>
  <c r="BV98" i="13"/>
  <c r="BV102" i="13"/>
  <c r="BV57" i="13"/>
  <c r="BV61" i="13"/>
  <c r="BV65" i="13"/>
  <c r="BV69" i="13"/>
  <c r="BV73" i="13"/>
  <c r="BV77" i="13"/>
  <c r="BV54" i="13"/>
  <c r="BV39" i="13"/>
  <c r="BV43" i="13"/>
  <c r="BV47" i="13"/>
  <c r="BV51" i="13"/>
  <c r="R46" i="13"/>
  <c r="S47" i="13"/>
  <c r="T48" i="13"/>
  <c r="R50" i="13"/>
  <c r="S51" i="13"/>
  <c r="T52" i="13"/>
  <c r="R54" i="13"/>
  <c r="S55" i="13"/>
  <c r="R45" i="13"/>
  <c r="I47" i="13"/>
  <c r="I49" i="13"/>
  <c r="I51" i="13"/>
  <c r="I53" i="13"/>
  <c r="I55" i="13"/>
  <c r="F46" i="13"/>
  <c r="F48" i="13"/>
  <c r="F50" i="13"/>
  <c r="F52" i="13"/>
  <c r="F54" i="13"/>
  <c r="E45" i="13"/>
  <c r="F45" i="13"/>
  <c r="BV83" i="13"/>
  <c r="BV87" i="13"/>
  <c r="BV91" i="13"/>
  <c r="BV95" i="13"/>
  <c r="BV99" i="13"/>
  <c r="BV103" i="13"/>
  <c r="BV58" i="13"/>
  <c r="BV62" i="13"/>
  <c r="BV66" i="13"/>
  <c r="BV70" i="13"/>
  <c r="BV74" i="13"/>
  <c r="BV78" i="13"/>
  <c r="BV36" i="13"/>
  <c r="BV40" i="13"/>
  <c r="BV44" i="13"/>
  <c r="BV48" i="13"/>
  <c r="BV52" i="13"/>
  <c r="S46" i="13"/>
  <c r="T47" i="13"/>
  <c r="R49" i="13"/>
  <c r="S50" i="13"/>
  <c r="T51" i="13"/>
  <c r="R53" i="13"/>
  <c r="S54" i="13"/>
  <c r="T55" i="13"/>
  <c r="H46" i="13"/>
  <c r="H48" i="13"/>
  <c r="H50" i="13"/>
  <c r="H52" i="13"/>
  <c r="H54" i="13"/>
  <c r="I45" i="13"/>
  <c r="E47" i="13"/>
  <c r="E49" i="13"/>
  <c r="E51" i="13"/>
  <c r="E53" i="13"/>
  <c r="E55" i="13"/>
  <c r="D45" i="13"/>
  <c r="BV85" i="13"/>
  <c r="BV89" i="13"/>
  <c r="BV93" i="13"/>
  <c r="BV97" i="13"/>
  <c r="BV101" i="13"/>
  <c r="BV81" i="13"/>
  <c r="BV60" i="13"/>
  <c r="BV64" i="13"/>
  <c r="BV68" i="13"/>
  <c r="BV72" i="13"/>
  <c r="BV76" i="13"/>
  <c r="BV56" i="13"/>
  <c r="BV38" i="13"/>
  <c r="BV42" i="13"/>
  <c r="BV46" i="13"/>
  <c r="BV50" i="13"/>
  <c r="BV35" i="13"/>
  <c r="R47" i="13"/>
  <c r="S48" i="13"/>
  <c r="T49" i="13"/>
  <c r="R51" i="13"/>
  <c r="BZ47" i="13" s="1"/>
  <c r="S52" i="13"/>
  <c r="T53" i="13"/>
  <c r="R55" i="13"/>
  <c r="BZ51" i="13" s="1"/>
  <c r="S45" i="13"/>
  <c r="H47" i="13"/>
  <c r="H49" i="13"/>
  <c r="H51" i="13"/>
  <c r="H53" i="13"/>
  <c r="H55" i="13"/>
  <c r="E46" i="13"/>
  <c r="E48" i="13"/>
  <c r="E50" i="13"/>
  <c r="E52" i="13"/>
  <c r="E54" i="13"/>
  <c r="BV84" i="13"/>
  <c r="BV88" i="13"/>
  <c r="BV92" i="13"/>
  <c r="BV96" i="13"/>
  <c r="BV100" i="13"/>
  <c r="BV104" i="13"/>
  <c r="BV59" i="13"/>
  <c r="BV63" i="13"/>
  <c r="BV67" i="13"/>
  <c r="BV71" i="13"/>
  <c r="BV75" i="13"/>
  <c r="BV79" i="13"/>
  <c r="BV37" i="13"/>
  <c r="BV41" i="13"/>
  <c r="BV45" i="13"/>
  <c r="BV49" i="13"/>
  <c r="BV53" i="13"/>
  <c r="T46" i="13"/>
  <c r="CA42" i="13" s="1"/>
  <c r="R48" i="13"/>
  <c r="S49" i="13"/>
  <c r="T50" i="13"/>
  <c r="CA46" i="13" s="1"/>
  <c r="R52" i="13"/>
  <c r="S53" i="13"/>
  <c r="T54" i="13"/>
  <c r="T45" i="13"/>
  <c r="I46" i="13"/>
  <c r="I48" i="13"/>
  <c r="I50" i="13"/>
  <c r="I52" i="13"/>
  <c r="I54" i="13"/>
  <c r="H45" i="13"/>
  <c r="F47" i="13"/>
  <c r="F49" i="13"/>
  <c r="F51" i="13"/>
  <c r="F53" i="13"/>
  <c r="F55" i="13"/>
  <c r="BI83" i="13"/>
  <c r="BI85" i="13"/>
  <c r="BI87" i="13"/>
  <c r="BI89" i="13"/>
  <c r="BI91" i="13"/>
  <c r="BI93" i="13"/>
  <c r="BI95" i="13"/>
  <c r="BI97" i="13"/>
  <c r="BI99" i="13"/>
  <c r="BI101" i="13"/>
  <c r="BI103" i="13"/>
  <c r="BJ81" i="13"/>
  <c r="BI58" i="13"/>
  <c r="BI60" i="13"/>
  <c r="BI62" i="13"/>
  <c r="BI64" i="13"/>
  <c r="BI66" i="13"/>
  <c r="BI68" i="13"/>
  <c r="BI70" i="13"/>
  <c r="BI72" i="13"/>
  <c r="BI74" i="13"/>
  <c r="BI76" i="13"/>
  <c r="BI78" i="13"/>
  <c r="BJ56" i="13"/>
  <c r="BI37" i="13"/>
  <c r="BI39" i="13"/>
  <c r="BI41" i="13"/>
  <c r="BI43" i="13"/>
  <c r="BI45" i="13"/>
  <c r="BI47" i="13"/>
  <c r="BI49" i="13"/>
  <c r="BI51" i="13"/>
  <c r="BI53" i="13"/>
  <c r="BJ35" i="13"/>
  <c r="BI84" i="13"/>
  <c r="BI86" i="13"/>
  <c r="BI92" i="13"/>
  <c r="BI96" i="13"/>
  <c r="BI100" i="13"/>
  <c r="BI104" i="13"/>
  <c r="BI59" i="13"/>
  <c r="BI61" i="13"/>
  <c r="BI65" i="13"/>
  <c r="BI69" i="13"/>
  <c r="BI73" i="13"/>
  <c r="BI77" i="13"/>
  <c r="BI36" i="13"/>
  <c r="BI40" i="13"/>
  <c r="BI44" i="13"/>
  <c r="BI48" i="13"/>
  <c r="BI52" i="13"/>
  <c r="BJ82" i="13"/>
  <c r="BJ84" i="13"/>
  <c r="BJ86" i="13"/>
  <c r="BJ88" i="13"/>
  <c r="BJ90" i="13"/>
  <c r="BJ92" i="13"/>
  <c r="BJ94" i="13"/>
  <c r="BJ96" i="13"/>
  <c r="BJ98" i="13"/>
  <c r="BJ100" i="13"/>
  <c r="BJ102" i="13"/>
  <c r="BJ104" i="13"/>
  <c r="BJ57" i="13"/>
  <c r="BJ59" i="13"/>
  <c r="BJ61" i="13"/>
  <c r="BJ63" i="13"/>
  <c r="BJ65" i="13"/>
  <c r="BJ67" i="13"/>
  <c r="BJ69" i="13"/>
  <c r="BJ71" i="13"/>
  <c r="BJ73" i="13"/>
  <c r="BJ75" i="13"/>
  <c r="BJ77" i="13"/>
  <c r="BJ79" i="13"/>
  <c r="BJ36" i="13"/>
  <c r="BJ38" i="13"/>
  <c r="BJ40" i="13"/>
  <c r="BJ42" i="13"/>
  <c r="BJ44" i="13"/>
  <c r="BJ46" i="13"/>
  <c r="BJ48" i="13"/>
  <c r="BJ83" i="13"/>
  <c r="BJ85" i="13"/>
  <c r="BJ87" i="13"/>
  <c r="BJ89" i="13"/>
  <c r="BJ91" i="13"/>
  <c r="BJ93" i="13"/>
  <c r="BJ95" i="13"/>
  <c r="BJ97" i="13"/>
  <c r="BJ99" i="13"/>
  <c r="BJ101" i="13"/>
  <c r="BJ103" i="13"/>
  <c r="BI81" i="13"/>
  <c r="BJ58" i="13"/>
  <c r="BJ60" i="13"/>
  <c r="BJ62" i="13"/>
  <c r="BJ64" i="13"/>
  <c r="BJ66" i="13"/>
  <c r="BJ68" i="13"/>
  <c r="BJ70" i="13"/>
  <c r="BJ72" i="13"/>
  <c r="BJ74" i="13"/>
  <c r="BJ76" i="13"/>
  <c r="BJ78" i="13"/>
  <c r="BI56" i="13"/>
  <c r="BJ37" i="13"/>
  <c r="BJ39" i="13"/>
  <c r="BJ41" i="13"/>
  <c r="BJ43" i="13"/>
  <c r="BJ45" i="13"/>
  <c r="BJ47" i="13"/>
  <c r="BJ49" i="13"/>
  <c r="BJ51" i="13"/>
  <c r="BJ53" i="13"/>
  <c r="BI35" i="13"/>
  <c r="BI82" i="13"/>
  <c r="BI88" i="13"/>
  <c r="BI90" i="13"/>
  <c r="BI94" i="13"/>
  <c r="BI98" i="13"/>
  <c r="BI102" i="13"/>
  <c r="BI57" i="13"/>
  <c r="BI63" i="13"/>
  <c r="BI67" i="13"/>
  <c r="BI71" i="13"/>
  <c r="BI75" i="13"/>
  <c r="BI79" i="13"/>
  <c r="BI38" i="13"/>
  <c r="BI42" i="13"/>
  <c r="BI46" i="13"/>
  <c r="BI50" i="13"/>
  <c r="BI54" i="13"/>
  <c r="BJ50" i="13"/>
  <c r="BJ52" i="13"/>
  <c r="BJ54" i="13"/>
  <c r="D55" i="13"/>
  <c r="G52" i="13"/>
  <c r="D51" i="13"/>
  <c r="G48" i="13"/>
  <c r="D47" i="13"/>
  <c r="G55" i="13"/>
  <c r="D54" i="13"/>
  <c r="G51" i="13"/>
  <c r="D50" i="13"/>
  <c r="G47" i="13"/>
  <c r="D46" i="13"/>
  <c r="G54" i="13"/>
  <c r="D53" i="13"/>
  <c r="G50" i="13"/>
  <c r="D49" i="13"/>
  <c r="G46" i="13"/>
  <c r="D52" i="13"/>
  <c r="G53" i="13"/>
  <c r="D48" i="13"/>
  <c r="G45" i="13"/>
  <c r="G49" i="13"/>
  <c r="BZ48" i="13" l="1"/>
  <c r="CA41" i="13"/>
  <c r="CA45" i="13"/>
  <c r="BZ44" i="13"/>
  <c r="CA49" i="13"/>
  <c r="BZ43" i="13"/>
  <c r="BZ50" i="13"/>
  <c r="CA44" i="13"/>
  <c r="CA47" i="13"/>
  <c r="CA51" i="13"/>
  <c r="CA48" i="13"/>
  <c r="BX35" i="13"/>
  <c r="BX36" i="13"/>
  <c r="CA50" i="13"/>
  <c r="BZ45" i="13"/>
  <c r="BZ41" i="13"/>
  <c r="BZ42" i="13"/>
  <c r="BZ49" i="13"/>
  <c r="CA43" i="13"/>
  <c r="BZ46" i="13"/>
  <c r="BK36" i="13"/>
  <c r="BK35" i="13"/>
  <c r="BM41" i="13"/>
  <c r="BN41" i="13"/>
  <c r="BM49" i="13"/>
  <c r="BN49" i="13"/>
  <c r="BP35" i="13"/>
  <c r="BQ35" i="13"/>
  <c r="BQ43" i="13"/>
  <c r="BP43" i="13"/>
  <c r="BP51" i="13"/>
  <c r="BQ51" i="13"/>
  <c r="BP40" i="13"/>
  <c r="BQ40" i="13"/>
  <c r="BQ48" i="13"/>
  <c r="BP48" i="13"/>
  <c r="BP45" i="13"/>
  <c r="BQ45" i="13"/>
  <c r="BQ41" i="13"/>
  <c r="BP41" i="13"/>
  <c r="BQ37" i="13"/>
  <c r="BP37" i="13"/>
  <c r="BP42" i="13"/>
  <c r="BQ42" i="13"/>
  <c r="BP50" i="13"/>
  <c r="BQ50" i="13"/>
  <c r="BM38" i="13"/>
  <c r="BN38" i="13"/>
  <c r="BN46" i="13"/>
  <c r="BM46" i="13"/>
  <c r="BM35" i="13"/>
  <c r="BN35" i="13"/>
  <c r="BM43" i="13"/>
  <c r="BN43" i="13"/>
  <c r="BN51" i="13"/>
  <c r="BM51" i="13"/>
  <c r="BN44" i="13"/>
  <c r="BM44" i="13"/>
  <c r="BM48" i="13"/>
  <c r="BN48" i="13"/>
  <c r="BN37" i="13"/>
  <c r="BM37" i="13"/>
  <c r="BM45" i="13"/>
  <c r="BN45" i="13"/>
  <c r="BM53" i="13"/>
  <c r="BN53" i="13"/>
  <c r="BP39" i="13"/>
  <c r="BQ39" i="13"/>
  <c r="BQ47" i="13"/>
  <c r="BP47" i="13"/>
  <c r="BQ36" i="13"/>
  <c r="BP36" i="13"/>
  <c r="BP44" i="13"/>
  <c r="BQ44" i="13"/>
  <c r="BQ52" i="13"/>
  <c r="BP52" i="13"/>
  <c r="BM52" i="13"/>
  <c r="BN52" i="13"/>
  <c r="BN40" i="13"/>
  <c r="BM40" i="13"/>
  <c r="BN36" i="13"/>
  <c r="BM36" i="13"/>
  <c r="BP49" i="13"/>
  <c r="BQ49" i="13"/>
  <c r="BP53" i="13"/>
  <c r="BQ53" i="13"/>
  <c r="BQ38" i="13"/>
  <c r="BP38" i="13"/>
  <c r="BQ46" i="13"/>
  <c r="BP46" i="13"/>
  <c r="BN54" i="13"/>
  <c r="BM54" i="13"/>
  <c r="BM42" i="13"/>
  <c r="BN42" i="13"/>
  <c r="BM50" i="13"/>
  <c r="BN50" i="13"/>
  <c r="BM39" i="13"/>
  <c r="BN39" i="13"/>
  <c r="BN47" i="13"/>
  <c r="BM47" i="13"/>
  <c r="BP54" i="13"/>
  <c r="BQ54" i="13"/>
</calcChain>
</file>

<file path=xl/sharedStrings.xml><?xml version="1.0" encoding="utf-8"?>
<sst xmlns="http://schemas.openxmlformats.org/spreadsheetml/2006/main" count="683" uniqueCount="131">
  <si>
    <t>year</t>
  </si>
  <si>
    <t>type</t>
  </si>
  <si>
    <t>ethmn</t>
  </si>
  <si>
    <t>rate</t>
  </si>
  <si>
    <t>AllSex</t>
  </si>
  <si>
    <t>Male</t>
  </si>
  <si>
    <t>Female</t>
  </si>
  <si>
    <t>Year</t>
  </si>
  <si>
    <t>Maori</t>
  </si>
  <si>
    <t>Combo</t>
  </si>
  <si>
    <t>Māori</t>
  </si>
  <si>
    <t>Non-Māori</t>
  </si>
  <si>
    <t>ghost</t>
  </si>
  <si>
    <t>Māori male</t>
  </si>
  <si>
    <t>Select an indicator:</t>
  </si>
  <si>
    <t>ASR</t>
  </si>
  <si>
    <t>95% LCI</t>
  </si>
  <si>
    <t>95% UCI</t>
  </si>
  <si>
    <t>Source:</t>
  </si>
  <si>
    <t>Notes:</t>
  </si>
  <si>
    <t>95% LCI = 95% confidence interval lower bound.</t>
  </si>
  <si>
    <t>95% UCI = 95% confidence interval upper bound.</t>
  </si>
  <si>
    <t>Age-standardised percentages (rates per 100)</t>
  </si>
  <si>
    <t>error +ve</t>
  </si>
  <si>
    <t>error -ve</t>
  </si>
  <si>
    <t>ratelci</t>
  </si>
  <si>
    <t>rateuci</t>
  </si>
  <si>
    <t>ratio</t>
  </si>
  <si>
    <t>ratiolci</t>
  </si>
  <si>
    <t>ratiouci</t>
  </si>
  <si>
    <t>RR = age-standardised rate ratios, age standardised to the 2001 Census Māori population.</t>
  </si>
  <si>
    <t>If the confidence interval of the rate ratio does not include the number 1, the ratio is said to be statistically significant.</t>
  </si>
  <si>
    <t>Rate ratio</t>
  </si>
  <si>
    <t>RR</t>
  </si>
  <si>
    <t>Age-standardised rate ratios</t>
  </si>
  <si>
    <t>Reference (1.00)</t>
  </si>
  <si>
    <t>Methods and data sources</t>
  </si>
  <si>
    <t>Numerators</t>
  </si>
  <si>
    <t>Denominator</t>
  </si>
  <si>
    <t>Ethnicity classification</t>
  </si>
  <si>
    <t>2001 Census total Māori population</t>
  </si>
  <si>
    <t>Weighting</t>
  </si>
  <si>
    <t>0–4</t>
  </si>
  <si>
    <t>5–9</t>
  </si>
  <si>
    <t>10–14</t>
  </si>
  <si>
    <t>15–19</t>
  </si>
  <si>
    <t>20–24</t>
  </si>
  <si>
    <t>25–29</t>
  </si>
  <si>
    <t>30–34</t>
  </si>
  <si>
    <t>35–39</t>
  </si>
  <si>
    <t>40–44</t>
  </si>
  <si>
    <t>45–49</t>
  </si>
  <si>
    <t>50–54</t>
  </si>
  <si>
    <t>55–59</t>
  </si>
  <si>
    <t>60–64</t>
  </si>
  <si>
    <t>65–69</t>
  </si>
  <si>
    <t>70–74</t>
  </si>
  <si>
    <t>75–79</t>
  </si>
  <si>
    <t>80–84</t>
  </si>
  <si>
    <t>85+</t>
  </si>
  <si>
    <t>Confidence intervals</t>
  </si>
  <si>
    <t>Rate ratios</t>
  </si>
  <si>
    <t>F</t>
  </si>
  <si>
    <t>nonMaori</t>
  </si>
  <si>
    <t>M</t>
  </si>
  <si>
    <t>T</t>
  </si>
  <si>
    <t>1996-98</t>
  </si>
  <si>
    <t>1997-99</t>
  </si>
  <si>
    <t>1998-00</t>
  </si>
  <si>
    <t>1999-01</t>
  </si>
  <si>
    <t>2000-02</t>
  </si>
  <si>
    <t>2001-03</t>
  </si>
  <si>
    <t>2002-04</t>
  </si>
  <si>
    <t>2003-05</t>
  </si>
  <si>
    <t>2004-06</t>
  </si>
  <si>
    <t>2005-07</t>
  </si>
  <si>
    <t>2006-08</t>
  </si>
  <si>
    <t>2007-09</t>
  </si>
  <si>
    <t>2008-10</t>
  </si>
  <si>
    <t>2009-11</t>
  </si>
  <si>
    <t>2010-12</t>
  </si>
  <si>
    <t>2011-13</t>
  </si>
  <si>
    <t>2012-14</t>
  </si>
  <si>
    <t>Condition</t>
  </si>
  <si>
    <t>ICD-9-CMA</t>
  </si>
  <si>
    <t>ICD-10-AM</t>
  </si>
  <si>
    <t xml:space="preserve">Unless otherwise stated, all indicators used ethnicity as recorded on the relevant collection. </t>
  </si>
  <si>
    <t>Age-standardised and crude rates</t>
  </si>
  <si>
    <t>Table 2: 2001 Census total Māori population</t>
  </si>
  <si>
    <t>A confidence interval (CI) gives an indication of uncertainty around a single value (such as an age-standardised rate). CIs are calculated with a stated probability; in the case of this Excel tool, 95 percent (ie, each CI in this Excel tool has a 95 percent probability of enclosing the true value).</t>
  </si>
  <si>
    <t>The CI is influenced by the sample size of the group. As the sample size becomes smaller, the CI becomes wider, and there is less certainty about the rate.</t>
  </si>
  <si>
    <t>Age group (years)</t>
  </si>
  <si>
    <t>1991-93</t>
  </si>
  <si>
    <t>1992-94</t>
  </si>
  <si>
    <t>1993-95</t>
  </si>
  <si>
    <t>1994-96</t>
  </si>
  <si>
    <t>1995-97</t>
  </si>
  <si>
    <t>2013-15</t>
  </si>
  <si>
    <t>2014-16</t>
  </si>
  <si>
    <t>Three years of data were aggregated to provide stable rate estimates.</t>
  </si>
  <si>
    <t>Table 1 gives full details of the International Statistical Classification of Diseases and Related Health Problems, Ninth and Tenth Revisions, Australian Modification (ICD-9-CM-A and ICD-10-AM) codes used for data.</t>
  </si>
  <si>
    <t>Table 1: ICD codes used in this Excel tool</t>
  </si>
  <si>
    <t>SNZ’s mid-year (at 30 June) estimated resident population were used as denominator data in the calculation of population rates.</t>
  </si>
  <si>
    <t>Rates were not calculated for counts fewer than five in data.</t>
  </si>
  <si>
    <t>ASR = age-standardised rates (per 100,000), age standardised to the 2001 Census Māori population.</t>
  </si>
  <si>
    <t>If the confidence intervals of two rates do not overlap, the difference in rates is said to be statistically significant.</t>
  </si>
  <si>
    <t>All indicators presented in this Excel tool compare Māori with non-Māori non-Pacific (NMNP). Prioritised ethnicity classification was used when people identified with more than one ethnic group. A person was classified as Māori if one of their recorded ethnicities as Māori. All ethnicities other than Māori and Pacific were classified as non-Māori non-Pacific, and represent a comparative or reference group. (For example, a person recorded as both Māori and New Zealand European was counted as Māori.) Unknown or missing ethnicity was counted as non-Māori non-Pacific.</t>
  </si>
  <si>
    <t>Age-standardised rates account for differences in population structure, and can be used to compare groups with different age structures, such as Māori and non-Māori non-Pacific. Direct age-standardisation method was used here. Rates were standardised to the 2001 Census Māori population (see Table 2) and expressed as an age standardised rate per 100,000.</t>
  </si>
  <si>
    <t>Standardising to the 2001 Census Māori population provides rates that more closely approximate the crude Māori rates (ie, the actual rates among the Māori population) than could be provided by other standard populations (eg, the World Health Organization (WHO) World Standard Population), while also allowing comparisons with the non-Māori non-Pacific population. Caution should be taken when comparing data in this Excel tool with data in reports that use a different population standard.</t>
  </si>
  <si>
    <t>Age-standardised rate ratios are used in this Excel tool to compare age-standardised rates between Māori and non-Māori non-Pacific. The rate ratio (RR) is equal to the age-standardised Māori rate divided by the age-standardised non-Māori non-Pacific rate. Thus the non-Māori non-Pacific population is used as the reference population. For example, an age-standardised RR of 1.5 means that the rate is 50 percent higher (or 1.5 times as high) in Māori than in non-Māori non-Pacific, after taking into account the different age structures of these two populations.</t>
  </si>
  <si>
    <t>Age-standardised rate ratio 2001–2013</t>
  </si>
  <si>
    <t>Māori male vs non-Māori non-Pacific male</t>
  </si>
  <si>
    <t>Non-Māori Non-Pacific male</t>
  </si>
  <si>
    <t>Data in this Excel tool were sourced from the New Zealand Cancer Registry (NZCR) and Mortality Collection Data Set (MORT), Ministry of Health and Statistics New Zealand (SNZ).</t>
  </si>
  <si>
    <t>Total cancer</t>
  </si>
  <si>
    <t>140-208</t>
  </si>
  <si>
    <t>C00-C96, D45-D47</t>
  </si>
  <si>
    <t>Lung cancer</t>
  </si>
  <si>
    <t>C33-C34</t>
  </si>
  <si>
    <t>Colorectal cancer</t>
  </si>
  <si>
    <t>153-154</t>
  </si>
  <si>
    <t>C18-C21</t>
  </si>
  <si>
    <t>Total cancer registration, 25+ years</t>
  </si>
  <si>
    <t>Total cancer mortality, 25+ years</t>
  </si>
  <si>
    <t>Lung cancer registration, 25+ years</t>
  </si>
  <si>
    <t>Lung cancer mortality, 25+ years</t>
  </si>
  <si>
    <t>Colorectal cancer registration, 25+ years</t>
  </si>
  <si>
    <t>Colorectal cancer mortality, 25+ years</t>
  </si>
  <si>
    <t>Health Status - Cancer Indicators for males</t>
  </si>
  <si>
    <t>sex Male</t>
  </si>
  <si>
    <t>Māori male vs Non-Māori Non-Pacific 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</si>
</sst>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5" x14ac:knownFonts="1">
    <font>
      <sz val="10"/>
      <color theme="1"/>
      <name val="Arial"/>
      <family val="2"/>
    </font>
    <font>
      <sz val="10"/>
      <color theme="1"/>
      <name val="Arial"/>
      <family val="2"/>
    </font>
    <font>
      <sz val="18"/>
      <color theme="3"/>
      <name val="Calibri Light"/>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b/>
      <sz val="12"/>
      <color theme="1"/>
      <name val="Arial"/>
      <family val="2"/>
    </font>
    <font>
      <sz val="9"/>
      <color theme="1"/>
      <name val="Arial"/>
      <family val="2"/>
    </font>
    <font>
      <b/>
      <sz val="15"/>
      <name val="Arial"/>
      <family val="2"/>
    </font>
    <font>
      <sz val="10"/>
      <name val="Arial"/>
      <family val="2"/>
    </font>
    <font>
      <b/>
      <sz val="10"/>
      <name val="Arial"/>
      <family val="2"/>
    </font>
    <font>
      <sz val="9"/>
      <name val="Arial"/>
      <family val="2"/>
    </font>
    <font>
      <u/>
      <sz val="10"/>
      <color theme="10"/>
      <name val="Arial"/>
      <family val="2"/>
    </font>
    <font>
      <sz val="10"/>
      <name val="Arial Narrow"/>
      <family val="2"/>
    </font>
    <font>
      <b/>
      <sz val="14"/>
      <name val="Arial"/>
      <family val="2"/>
    </font>
    <font>
      <sz val="9"/>
      <color theme="0"/>
      <name val="Arial"/>
      <family val="2"/>
    </font>
    <font>
      <u/>
      <sz val="10"/>
      <color theme="4" tint="-0.249977111117893"/>
      <name val="Arial"/>
      <family val="2"/>
    </font>
    <font>
      <sz val="8"/>
      <name val="Arial"/>
      <family val="2"/>
    </font>
    <font>
      <sz val="11"/>
      <color theme="1"/>
      <name val="Georgia"/>
      <family val="1"/>
    </font>
    <font>
      <b/>
      <sz val="11"/>
      <color theme="1"/>
      <name val="Georgia"/>
      <family val="1"/>
    </font>
    <font>
      <b/>
      <sz val="10"/>
      <color theme="1"/>
      <name val="Calibri"/>
      <family val="2"/>
      <scheme val="minor"/>
    </font>
    <font>
      <sz val="10"/>
      <color theme="1"/>
      <name val="Calibri"/>
      <family val="2"/>
      <scheme val="minor"/>
    </font>
    <font>
      <b/>
      <sz val="12"/>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0"/>
        <bgColor indexed="64"/>
      </patternFill>
    </fill>
    <fill>
      <patternFill patternType="solid">
        <fgColor rgb="FFF5F9FD"/>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4" fillId="0" borderId="0" applyNumberFormat="0" applyFill="0" applyBorder="0" applyAlignment="0" applyProtection="0"/>
    <xf numFmtId="0" fontId="25" fillId="0" borderId="0"/>
    <xf numFmtId="0" fontId="25" fillId="0" borderId="0"/>
  </cellStyleXfs>
  <cellXfs count="100">
    <xf numFmtId="0" fontId="0" fillId="0" borderId="0" xfId="0"/>
    <xf numFmtId="0" fontId="16" fillId="0" borderId="0" xfId="0" applyFont="1"/>
    <xf numFmtId="0" fontId="0" fillId="0" borderId="0" xfId="0" applyAlignment="1">
      <alignment horizontal="left"/>
    </xf>
    <xf numFmtId="0" fontId="16" fillId="0" borderId="0" xfId="0" applyFont="1" applyAlignment="1">
      <alignment horizontal="left"/>
    </xf>
    <xf numFmtId="0" fontId="0" fillId="34" borderId="0" xfId="0" applyFill="1"/>
    <xf numFmtId="0" fontId="0" fillId="34" borderId="0" xfId="0" applyFill="1" applyAlignment="1">
      <alignment vertical="top"/>
    </xf>
    <xf numFmtId="49" fontId="16" fillId="0" borderId="0" xfId="0" applyNumberFormat="1" applyFont="1"/>
    <xf numFmtId="49" fontId="0" fillId="0" borderId="0" xfId="0" applyNumberFormat="1"/>
    <xf numFmtId="0" fontId="0" fillId="0" borderId="0" xfId="0" applyNumberFormat="1"/>
    <xf numFmtId="0" fontId="18" fillId="34" borderId="0" xfId="0" applyFont="1" applyFill="1" applyAlignment="1">
      <alignment vertical="top"/>
    </xf>
    <xf numFmtId="0" fontId="0" fillId="34" borderId="0" xfId="0" applyFill="1" applyAlignment="1">
      <alignment horizontal="left" vertical="top"/>
    </xf>
    <xf numFmtId="0" fontId="0" fillId="34" borderId="0" xfId="0" applyFill="1" applyAlignment="1">
      <alignment vertical="top" wrapText="1"/>
    </xf>
    <xf numFmtId="0" fontId="16" fillId="34" borderId="0" xfId="0" applyFont="1" applyFill="1" applyAlignment="1">
      <alignment vertical="top"/>
    </xf>
    <xf numFmtId="0" fontId="0" fillId="34" borderId="0" xfId="0" applyFont="1" applyFill="1" applyAlignment="1">
      <alignment vertical="top"/>
    </xf>
    <xf numFmtId="0" fontId="31" fillId="34" borderId="12" xfId="0" applyFont="1" applyFill="1" applyBorder="1" applyAlignment="1">
      <alignment vertical="top"/>
    </xf>
    <xf numFmtId="0" fontId="31" fillId="34" borderId="12" xfId="0" applyFont="1" applyFill="1" applyBorder="1" applyAlignment="1">
      <alignment horizontal="left" vertical="top"/>
    </xf>
    <xf numFmtId="0" fontId="31" fillId="34" borderId="0" xfId="0" applyFont="1" applyFill="1" applyBorder="1" applyAlignment="1">
      <alignment vertical="top"/>
    </xf>
    <xf numFmtId="0" fontId="30" fillId="34" borderId="12" xfId="0" applyFont="1" applyFill="1" applyBorder="1" applyAlignment="1">
      <alignment vertical="top" wrapText="1"/>
    </xf>
    <xf numFmtId="0" fontId="30" fillId="34" borderId="12" xfId="0" applyFont="1" applyFill="1" applyBorder="1" applyAlignment="1">
      <alignment horizontal="left" vertical="top" wrapText="1"/>
    </xf>
    <xf numFmtId="0" fontId="30" fillId="34" borderId="0" xfId="0" applyFont="1" applyFill="1" applyBorder="1" applyAlignment="1">
      <alignment vertical="top" wrapText="1"/>
    </xf>
    <xf numFmtId="0" fontId="32" fillId="34" borderId="0" xfId="0" applyFont="1" applyFill="1" applyBorder="1"/>
    <xf numFmtId="0" fontId="33" fillId="34" borderId="0" xfId="0" applyFont="1" applyFill="1" applyBorder="1" applyAlignment="1">
      <alignment vertical="top" wrapText="1"/>
    </xf>
    <xf numFmtId="0" fontId="33" fillId="34" borderId="0" xfId="0" quotePrefix="1" applyFont="1" applyFill="1" applyBorder="1" applyAlignment="1">
      <alignment horizontal="left"/>
    </xf>
    <xf numFmtId="0" fontId="33" fillId="34" borderId="0" xfId="0" quotePrefix="1" applyFont="1" applyFill="1" applyBorder="1"/>
    <xf numFmtId="0" fontId="33" fillId="34" borderId="0" xfId="0" applyFont="1" applyFill="1" applyBorder="1"/>
    <xf numFmtId="0" fontId="31" fillId="34" borderId="13" xfId="0" applyFont="1" applyFill="1" applyBorder="1" applyAlignment="1">
      <alignment horizontal="center" vertical="top" wrapText="1"/>
    </xf>
    <xf numFmtId="0" fontId="31" fillId="34" borderId="13" xfId="0" applyFont="1" applyFill="1" applyBorder="1" applyAlignment="1">
      <alignment horizontal="center" vertical="center" wrapText="1"/>
    </xf>
    <xf numFmtId="0" fontId="30" fillId="34" borderId="0" xfId="0" applyFont="1" applyFill="1" applyAlignment="1">
      <alignment vertical="top" wrapText="1"/>
    </xf>
    <xf numFmtId="3" fontId="30" fillId="34" borderId="0" xfId="0" applyNumberFormat="1" applyFont="1" applyFill="1" applyAlignment="1">
      <alignment vertical="top" wrapText="1"/>
    </xf>
    <xf numFmtId="0" fontId="30" fillId="34" borderId="0" xfId="0" applyFont="1" applyFill="1" applyAlignment="1">
      <alignment vertical="center" wrapText="1"/>
    </xf>
    <xf numFmtId="0" fontId="33" fillId="34" borderId="0" xfId="0" applyFont="1" applyFill="1"/>
    <xf numFmtId="0" fontId="30" fillId="34" borderId="11" xfId="0" applyFont="1" applyFill="1" applyBorder="1" applyAlignment="1">
      <alignment vertical="top" wrapText="1"/>
    </xf>
    <xf numFmtId="0" fontId="30" fillId="34" borderId="11" xfId="0" applyFont="1" applyFill="1" applyBorder="1" applyAlignment="1">
      <alignment vertical="center" wrapText="1"/>
    </xf>
    <xf numFmtId="0" fontId="33" fillId="34" borderId="10" xfId="0" applyFont="1" applyFill="1" applyBorder="1"/>
    <xf numFmtId="0" fontId="33" fillId="34" borderId="10" xfId="0" applyFont="1" applyFill="1" applyBorder="1" applyAlignment="1">
      <alignment horizontal="left"/>
    </xf>
    <xf numFmtId="0" fontId="0" fillId="34" borderId="0" xfId="0" applyFont="1" applyFill="1" applyAlignment="1">
      <alignment horizontal="left" vertical="top" wrapText="1"/>
    </xf>
    <xf numFmtId="0" fontId="20" fillId="34" borderId="0" xfId="0" applyFont="1" applyFill="1" applyAlignment="1" applyProtection="1">
      <alignment horizontal="left" vertical="center"/>
      <protection locked="0"/>
    </xf>
    <xf numFmtId="0" fontId="26" fillId="34" borderId="0" xfId="0" applyFont="1" applyFill="1" applyAlignment="1" applyProtection="1">
      <alignment horizontal="left" vertical="center"/>
      <protection locked="0"/>
    </xf>
    <xf numFmtId="0" fontId="0" fillId="34" borderId="0" xfId="0" applyFill="1" applyProtection="1">
      <protection locked="0"/>
    </xf>
    <xf numFmtId="0" fontId="28" fillId="34" borderId="0" xfId="42" applyFont="1" applyFill="1" applyProtection="1">
      <protection locked="0"/>
    </xf>
    <xf numFmtId="0" fontId="21" fillId="34" borderId="0" xfId="0" applyFont="1" applyFill="1" applyProtection="1">
      <protection locked="0"/>
    </xf>
    <xf numFmtId="0" fontId="24" fillId="34" borderId="0" xfId="42" applyFill="1" applyProtection="1">
      <protection locked="0"/>
    </xf>
    <xf numFmtId="0" fontId="0" fillId="33" borderId="0" xfId="0" applyFill="1" applyProtection="1">
      <protection locked="0"/>
    </xf>
    <xf numFmtId="0" fontId="16" fillId="33" borderId="0" xfId="0" applyFont="1" applyFill="1" applyProtection="1">
      <protection locked="0"/>
    </xf>
    <xf numFmtId="0" fontId="21" fillId="0" borderId="0" xfId="0" applyFont="1" applyFill="1" applyBorder="1" applyProtection="1">
      <protection locked="0"/>
    </xf>
    <xf numFmtId="0" fontId="18" fillId="33" borderId="0" xfId="0" applyFont="1" applyFill="1" applyProtection="1">
      <protection locked="0"/>
    </xf>
    <xf numFmtId="0" fontId="16" fillId="34" borderId="0" xfId="0" applyFont="1" applyFill="1" applyBorder="1" applyAlignment="1" applyProtection="1">
      <alignment vertical="center"/>
      <protection locked="0"/>
    </xf>
    <xf numFmtId="0" fontId="19" fillId="33" borderId="0" xfId="0" applyFont="1" applyFill="1" applyProtection="1">
      <protection locked="0"/>
    </xf>
    <xf numFmtId="0" fontId="22" fillId="34" borderId="0" xfId="0" applyFont="1" applyFill="1" applyProtection="1">
      <protection locked="0"/>
    </xf>
    <xf numFmtId="0" fontId="29" fillId="34" borderId="0" xfId="0" applyFont="1" applyFill="1" applyProtection="1">
      <protection locked="0"/>
    </xf>
    <xf numFmtId="0" fontId="23" fillId="34" borderId="0" xfId="0" applyFont="1" applyFill="1" applyProtection="1">
      <protection locked="0"/>
    </xf>
    <xf numFmtId="0" fontId="0" fillId="33" borderId="0" xfId="0" applyFill="1" applyAlignment="1" applyProtection="1">
      <alignment vertical="center"/>
      <protection locked="0"/>
    </xf>
    <xf numFmtId="0" fontId="16" fillId="34" borderId="0" xfId="0" applyFont="1" applyFill="1" applyProtection="1">
      <protection locked="0"/>
    </xf>
    <xf numFmtId="0" fontId="34" fillId="33" borderId="0" xfId="0" applyFont="1" applyFill="1" applyProtection="1">
      <protection locked="0"/>
    </xf>
    <xf numFmtId="0" fontId="21" fillId="33" borderId="0" xfId="0" applyFont="1" applyFill="1" applyProtection="1">
      <protection locked="0"/>
    </xf>
    <xf numFmtId="0" fontId="21" fillId="33" borderId="0" xfId="0" applyFont="1" applyFill="1" applyAlignment="1" applyProtection="1">
      <alignment vertical="center"/>
      <protection locked="0"/>
    </xf>
    <xf numFmtId="0" fontId="21" fillId="33" borderId="0" xfId="0" applyFont="1" applyFill="1" applyBorder="1" applyAlignment="1" applyProtection="1">
      <alignment vertical="center"/>
      <protection locked="0"/>
    </xf>
    <xf numFmtId="0" fontId="0" fillId="34" borderId="0" xfId="0" applyFill="1" applyAlignment="1" applyProtection="1">
      <alignment vertical="center"/>
      <protection locked="0"/>
    </xf>
    <xf numFmtId="0" fontId="21" fillId="34" borderId="0" xfId="0" applyFont="1" applyFill="1" applyAlignment="1" applyProtection="1">
      <alignment vertical="center"/>
      <protection locked="0"/>
    </xf>
    <xf numFmtId="0" fontId="0" fillId="33" borderId="0" xfId="0" applyFill="1" applyBorder="1" applyProtection="1">
      <protection locked="0"/>
    </xf>
    <xf numFmtId="0" fontId="16" fillId="33" borderId="0" xfId="0" applyFont="1" applyFill="1" applyAlignment="1" applyProtection="1">
      <alignment vertical="center"/>
      <protection locked="0"/>
    </xf>
    <xf numFmtId="164" fontId="16" fillId="33" borderId="0" xfId="0" applyNumberFormat="1" applyFont="1" applyFill="1" applyBorder="1" applyAlignment="1" applyProtection="1">
      <alignment horizontal="right"/>
      <protection locked="0"/>
    </xf>
    <xf numFmtId="164" fontId="0" fillId="33" borderId="0" xfId="0" applyNumberFormat="1" applyFill="1" applyAlignment="1" applyProtection="1">
      <alignment horizontal="right"/>
      <protection locked="0"/>
    </xf>
    <xf numFmtId="2" fontId="16" fillId="33" borderId="0" xfId="0" applyNumberFormat="1" applyFont="1" applyFill="1" applyAlignment="1" applyProtection="1">
      <alignment horizontal="right"/>
      <protection locked="0"/>
    </xf>
    <xf numFmtId="2" fontId="0" fillId="33" borderId="0" xfId="0" applyNumberFormat="1" applyFont="1" applyFill="1" applyAlignment="1" applyProtection="1">
      <alignment horizontal="right"/>
      <protection locked="0"/>
    </xf>
    <xf numFmtId="0" fontId="0" fillId="34" borderId="0" xfId="0" applyFill="1" applyAlignment="1" applyProtection="1">
      <alignment vertical="top"/>
      <protection locked="0"/>
    </xf>
    <xf numFmtId="164" fontId="21" fillId="34" borderId="0" xfId="0" applyNumberFormat="1" applyFont="1" applyFill="1" applyAlignment="1" applyProtection="1">
      <alignment vertical="center"/>
      <protection locked="0"/>
    </xf>
    <xf numFmtId="2" fontId="0" fillId="35" borderId="0" xfId="0" applyNumberFormat="1" applyFont="1" applyFill="1" applyAlignment="1" applyProtection="1">
      <alignment horizontal="right"/>
      <protection locked="0"/>
    </xf>
    <xf numFmtId="2" fontId="21" fillId="34" borderId="0" xfId="0" applyNumberFormat="1" applyFont="1" applyFill="1" applyAlignment="1" applyProtection="1">
      <alignment vertical="center"/>
      <protection locked="0"/>
    </xf>
    <xf numFmtId="0" fontId="34" fillId="33" borderId="0" xfId="0" applyFont="1" applyFill="1" applyBorder="1" applyAlignment="1" applyProtection="1">
      <alignment horizontal="left" vertical="top"/>
      <protection locked="0"/>
    </xf>
    <xf numFmtId="0" fontId="22" fillId="33" borderId="0" xfId="0" applyFont="1" applyFill="1" applyBorder="1" applyAlignment="1" applyProtection="1">
      <alignment vertical="top"/>
      <protection locked="0"/>
    </xf>
    <xf numFmtId="0" fontId="18" fillId="33" borderId="0" xfId="0" applyFont="1" applyFill="1" applyAlignment="1" applyProtection="1">
      <alignment horizontal="left" vertical="top"/>
      <protection locked="0"/>
    </xf>
    <xf numFmtId="0" fontId="16" fillId="33" borderId="0" xfId="0" applyFont="1" applyFill="1" applyAlignment="1" applyProtection="1">
      <alignment vertical="top"/>
      <protection locked="0"/>
    </xf>
    <xf numFmtId="0" fontId="16" fillId="33" borderId="0" xfId="0" applyFont="1" applyFill="1" applyBorder="1" applyAlignment="1" applyProtection="1">
      <alignment horizontal="right"/>
      <protection locked="0"/>
    </xf>
    <xf numFmtId="0" fontId="0" fillId="33" borderId="0" xfId="0" applyFill="1" applyBorder="1" applyAlignment="1" applyProtection="1">
      <alignment horizontal="right"/>
      <protection locked="0"/>
    </xf>
    <xf numFmtId="0" fontId="0" fillId="33" borderId="0" xfId="0" applyFill="1" applyAlignment="1" applyProtection="1">
      <alignment horizontal="right"/>
      <protection locked="0"/>
    </xf>
    <xf numFmtId="0" fontId="21" fillId="34" borderId="0" xfId="0" applyFont="1" applyFill="1" applyAlignment="1" applyProtection="1">
      <alignment vertical="top"/>
      <protection locked="0"/>
    </xf>
    <xf numFmtId="0" fontId="22" fillId="33" borderId="0" xfId="0" applyFont="1" applyFill="1" applyBorder="1" applyAlignment="1" applyProtection="1">
      <alignment horizontal="right" vertical="top"/>
      <protection locked="0"/>
    </xf>
    <xf numFmtId="0" fontId="16" fillId="33" borderId="0" xfId="0" applyFont="1" applyFill="1" applyAlignment="1" applyProtection="1">
      <alignment horizontal="left" vertical="top"/>
      <protection locked="0"/>
    </xf>
    <xf numFmtId="0" fontId="0" fillId="33" borderId="10" xfId="0" applyFill="1" applyBorder="1" applyProtection="1">
      <protection locked="0"/>
    </xf>
    <xf numFmtId="164" fontId="16" fillId="33" borderId="10" xfId="0" applyNumberFormat="1" applyFont="1" applyFill="1" applyBorder="1" applyAlignment="1" applyProtection="1">
      <alignment horizontal="right"/>
      <protection locked="0"/>
    </xf>
    <xf numFmtId="164" fontId="0" fillId="33" borderId="10" xfId="0" applyNumberFormat="1" applyFill="1" applyBorder="1" applyAlignment="1" applyProtection="1">
      <alignment horizontal="right"/>
      <protection locked="0"/>
    </xf>
    <xf numFmtId="2" fontId="16" fillId="33" borderId="10" xfId="0" applyNumberFormat="1" applyFont="1" applyFill="1" applyBorder="1" applyAlignment="1" applyProtection="1">
      <alignment horizontal="right"/>
      <protection locked="0"/>
    </xf>
    <xf numFmtId="2" fontId="0" fillId="33" borderId="10" xfId="0" applyNumberFormat="1" applyFont="1" applyFill="1" applyBorder="1" applyAlignment="1" applyProtection="1">
      <alignment horizontal="right"/>
      <protection locked="0"/>
    </xf>
    <xf numFmtId="0" fontId="0" fillId="0" borderId="0" xfId="0" applyProtection="1">
      <protection locked="0"/>
    </xf>
    <xf numFmtId="2" fontId="21" fillId="34" borderId="0" xfId="0" applyNumberFormat="1" applyFont="1" applyFill="1" applyProtection="1">
      <protection locked="0"/>
    </xf>
    <xf numFmtId="164" fontId="0" fillId="33" borderId="0" xfId="0" applyNumberFormat="1" applyFill="1" applyBorder="1" applyAlignment="1" applyProtection="1">
      <alignment horizontal="right"/>
      <protection locked="0"/>
    </xf>
    <xf numFmtId="2" fontId="16" fillId="33" borderId="0" xfId="0" applyNumberFormat="1" applyFont="1" applyFill="1" applyBorder="1" applyAlignment="1" applyProtection="1">
      <alignment horizontal="right"/>
      <protection locked="0"/>
    </xf>
    <xf numFmtId="2" fontId="0" fillId="33" borderId="0" xfId="0" applyNumberFormat="1" applyFont="1" applyFill="1" applyBorder="1" applyAlignment="1" applyProtection="1">
      <alignment horizontal="right"/>
      <protection locked="0"/>
    </xf>
    <xf numFmtId="0" fontId="19" fillId="33" borderId="0" xfId="0" applyFont="1" applyFill="1" applyBorder="1" applyProtection="1">
      <protection locked="0"/>
    </xf>
    <xf numFmtId="164" fontId="0" fillId="33" borderId="0" xfId="0" applyNumberFormat="1" applyFill="1" applyProtection="1">
      <protection locked="0"/>
    </xf>
    <xf numFmtId="0" fontId="17" fillId="34" borderId="0" xfId="0" applyFont="1" applyFill="1" applyProtection="1">
      <protection locked="0"/>
    </xf>
    <xf numFmtId="0" fontId="19" fillId="34" borderId="0" xfId="0" applyFont="1" applyFill="1" applyProtection="1">
      <protection locked="0"/>
    </xf>
    <xf numFmtId="0" fontId="27" fillId="34" borderId="0" xfId="0" applyFont="1" applyFill="1" applyProtection="1">
      <protection locked="0"/>
    </xf>
    <xf numFmtId="0" fontId="0" fillId="34" borderId="0" xfId="0" applyFont="1" applyFill="1" applyAlignment="1">
      <alignment horizontal="left" vertical="top" wrapText="1"/>
    </xf>
    <xf numFmtId="0" fontId="0" fillId="34" borderId="0" xfId="0" applyFill="1" applyAlignment="1">
      <alignment horizontal="left" vertical="top" wrapText="1"/>
    </xf>
    <xf numFmtId="0" fontId="30" fillId="34" borderId="0" xfId="0" applyFont="1" applyFill="1" applyBorder="1" applyAlignment="1">
      <alignment horizontal="left" vertical="top" wrapText="1"/>
    </xf>
    <xf numFmtId="0" fontId="31" fillId="34" borderId="0" xfId="0" applyFont="1" applyFill="1" applyBorder="1" applyAlignment="1">
      <alignment horizontal="center" vertical="top" wrapText="1"/>
    </xf>
    <xf numFmtId="0" fontId="22" fillId="33" borderId="0" xfId="0" applyFont="1" applyFill="1" applyBorder="1" applyAlignment="1" applyProtection="1">
      <alignment horizontal="center" vertical="top"/>
      <protection locked="0"/>
    </xf>
    <xf numFmtId="0" fontId="16" fillId="33" borderId="0" xfId="0" applyFont="1" applyFill="1" applyAlignment="1" applyProtection="1">
      <alignment horizontal="left" vertical="top" wrapText="1"/>
      <protection locked="0"/>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4" xr:uid="{00000000-0005-0000-0000-000026000000}"/>
    <cellStyle name="Normal 3" xfId="43" xr:uid="{00000000-0005-0000-0000-000027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
      <numFmt numFmtId="164" formatCode="0.0"/>
    </dxf>
  </dxfs>
  <tableStyles count="0" defaultTableStyle="TableStyleMedium2" defaultPivotStyle="PivotStyleLight16"/>
  <colors>
    <mruColors>
      <color rgb="FFDFECF9"/>
      <color rgb="FFF5F9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3556862745098034E-2"/>
          <c:y val="0.23529411764705882"/>
          <c:w val="0.89404869281045751"/>
          <c:h val="0.51003562893336629"/>
        </c:manualLayout>
      </c:layout>
      <c:lineChart>
        <c:grouping val="standard"/>
        <c:varyColors val="0"/>
        <c:ser>
          <c:idx val="1"/>
          <c:order val="0"/>
          <c:tx>
            <c:strRef>
              <c:f>'Māori vs Non-Māori Non-Pacific'!$BI$33</c:f>
              <c:strCache>
                <c:ptCount val="1"/>
                <c:pt idx="0">
                  <c:v>Māori male</c:v>
                </c:pt>
              </c:strCache>
            </c:strRef>
          </c:tx>
          <c:spPr>
            <a:ln w="28575" cap="rnd">
              <a:solidFill>
                <a:srgbClr val="0070C0"/>
              </a:solidFill>
              <a:round/>
            </a:ln>
            <a:effectLst/>
          </c:spPr>
          <c:marker>
            <c:symbol val="square"/>
            <c:size val="7"/>
            <c:spPr>
              <a:solidFill>
                <a:srgbClr val="0070C0"/>
              </a:solidFill>
              <a:ln>
                <a:solidFill>
                  <a:srgbClr val="0070C0"/>
                </a:solidFill>
              </a:ln>
            </c:spPr>
          </c:marker>
          <c:errBars>
            <c:errDir val="y"/>
            <c:errBarType val="both"/>
            <c:errValType val="cust"/>
            <c:noEndCap val="0"/>
            <c:plus>
              <c:numRef>
                <c:f>'Māori vs Non-Māori Non-Pacific'!$BN$41:$BN$51</c:f>
                <c:numCache>
                  <c:formatCode>General</c:formatCode>
                  <c:ptCount val="11"/>
                  <c:pt idx="0">
                    <c:v>22.600000000000023</c:v>
                  </c:pt>
                  <c:pt idx="1">
                    <c:v>22.200000000000045</c:v>
                  </c:pt>
                  <c:pt idx="2">
                    <c:v>21.199999999999989</c:v>
                  </c:pt>
                  <c:pt idx="3">
                    <c:v>20.899999999999977</c:v>
                  </c:pt>
                  <c:pt idx="4">
                    <c:v>20.400000000000034</c:v>
                  </c:pt>
                  <c:pt idx="5">
                    <c:v>19.800000000000011</c:v>
                  </c:pt>
                  <c:pt idx="6">
                    <c:v>19.5</c:v>
                  </c:pt>
                  <c:pt idx="7">
                    <c:v>19.099999999999966</c:v>
                  </c:pt>
                  <c:pt idx="8">
                    <c:v>18.699999999999989</c:v>
                  </c:pt>
                  <c:pt idx="9">
                    <c:v>18.100000000000023</c:v>
                  </c:pt>
                  <c:pt idx="10">
                    <c:v>17.699999999999989</c:v>
                  </c:pt>
                </c:numCache>
              </c:numRef>
            </c:plus>
            <c:minus>
              <c:numRef>
                <c:f>'Māori vs Non-Māori Non-Pacific'!$BM$41:$BM$51</c:f>
                <c:numCache>
                  <c:formatCode>General</c:formatCode>
                  <c:ptCount val="11"/>
                  <c:pt idx="0">
                    <c:v>21.899999999999977</c:v>
                  </c:pt>
                  <c:pt idx="1">
                    <c:v>21.399999999999977</c:v>
                  </c:pt>
                  <c:pt idx="2">
                    <c:v>20.600000000000023</c:v>
                  </c:pt>
                  <c:pt idx="3">
                    <c:v>20.300000000000011</c:v>
                  </c:pt>
                  <c:pt idx="4">
                    <c:v>19.799999999999955</c:v>
                  </c:pt>
                  <c:pt idx="5">
                    <c:v>19.300000000000011</c:v>
                  </c:pt>
                  <c:pt idx="6">
                    <c:v>18.900000000000034</c:v>
                  </c:pt>
                  <c:pt idx="7">
                    <c:v>18.5</c:v>
                  </c:pt>
                  <c:pt idx="8">
                    <c:v>18.100000000000023</c:v>
                  </c:pt>
                  <c:pt idx="9">
                    <c:v>17.600000000000023</c:v>
                  </c:pt>
                  <c:pt idx="10">
                    <c:v>17.099999999999966</c:v>
                  </c:pt>
                </c:numCache>
              </c:numRef>
            </c:minus>
            <c:spPr>
              <a:ln w="12700">
                <a:solidFill>
                  <a:srgbClr val="0070C0"/>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Non-Pacific'!$BI$41:$BI$51</c:f>
              <c:numCache>
                <c:formatCode>General</c:formatCode>
                <c:ptCount val="11"/>
                <c:pt idx="0">
                  <c:v>495.9</c:v>
                </c:pt>
                <c:pt idx="1">
                  <c:v>495.5</c:v>
                </c:pt>
                <c:pt idx="2">
                  <c:v>474.8</c:v>
                </c:pt>
                <c:pt idx="3">
                  <c:v>478.8</c:v>
                </c:pt>
                <c:pt idx="4">
                  <c:v>475.4</c:v>
                </c:pt>
                <c:pt idx="5">
                  <c:v>469.5</c:v>
                </c:pt>
                <c:pt idx="6">
                  <c:v>472.3</c:v>
                </c:pt>
                <c:pt idx="7">
                  <c:v>471.6</c:v>
                </c:pt>
                <c:pt idx="8">
                  <c:v>474.6</c:v>
                </c:pt>
                <c:pt idx="9">
                  <c:v>463.5</c:v>
                </c:pt>
                <c:pt idx="10">
                  <c:v>465.2</c:v>
                </c:pt>
              </c:numCache>
            </c:numRef>
          </c:val>
          <c:smooth val="0"/>
          <c:extLst>
            <c:ext xmlns:c16="http://schemas.microsoft.com/office/drawing/2014/chart" uri="{C3380CC4-5D6E-409C-BE32-E72D297353CC}">
              <c16:uniqueId val="{00000000-0388-46F8-AB42-ACFF9D5E99E3}"/>
            </c:ext>
          </c:extLst>
        </c:ser>
        <c:ser>
          <c:idx val="2"/>
          <c:order val="1"/>
          <c:tx>
            <c:strRef>
              <c:f>'Māori vs Non-Māori Non-Pacific'!$BJ$33</c:f>
              <c:strCache>
                <c:ptCount val="1"/>
                <c:pt idx="0">
                  <c:v>Non-Māori Non-Pacific male</c:v>
                </c:pt>
              </c:strCache>
            </c:strRef>
          </c:tx>
          <c:spPr>
            <a:ln w="22225" cap="rnd">
              <a:solidFill>
                <a:sysClr val="window" lastClr="FFFFFF">
                  <a:lumMod val="65000"/>
                </a:sysClr>
              </a:solidFill>
              <a:round/>
            </a:ln>
            <a:effectLst/>
          </c:spPr>
          <c:marker>
            <c:symbol val="square"/>
            <c:size val="5"/>
            <c:spPr>
              <a:ln>
                <a:solidFill>
                  <a:sysClr val="window" lastClr="FFFFFF">
                    <a:lumMod val="65000"/>
                  </a:sysClr>
                </a:solidFill>
              </a:ln>
            </c:spPr>
          </c:marker>
          <c:errBars>
            <c:errDir val="y"/>
            <c:errBarType val="both"/>
            <c:errValType val="cust"/>
            <c:noEndCap val="0"/>
            <c:plus>
              <c:numRef>
                <c:f>'Māori vs Non-Māori Non-Pacific'!$BQ$41:$BQ$51</c:f>
                <c:numCache>
                  <c:formatCode>General</c:formatCode>
                  <c:ptCount val="11"/>
                  <c:pt idx="0">
                    <c:v>5.4000000000000341</c:v>
                  </c:pt>
                  <c:pt idx="1">
                    <c:v>5.3000000000000114</c:v>
                  </c:pt>
                  <c:pt idx="2">
                    <c:v>5.1999999999999886</c:v>
                  </c:pt>
                  <c:pt idx="3">
                    <c:v>5.0999999999999659</c:v>
                  </c:pt>
                  <c:pt idx="4">
                    <c:v>5</c:v>
                  </c:pt>
                  <c:pt idx="5">
                    <c:v>4.8999999999999773</c:v>
                  </c:pt>
                  <c:pt idx="6">
                    <c:v>4.9000000000000341</c:v>
                  </c:pt>
                  <c:pt idx="7">
                    <c:v>4.8999999999999773</c:v>
                  </c:pt>
                  <c:pt idx="8">
                    <c:v>4.6999999999999886</c:v>
                  </c:pt>
                  <c:pt idx="9">
                    <c:v>4.5999999999999659</c:v>
                  </c:pt>
                  <c:pt idx="10">
                    <c:v>4.6000000000000227</c:v>
                  </c:pt>
                </c:numCache>
              </c:numRef>
            </c:plus>
            <c:minus>
              <c:numRef>
                <c:f>'Māori vs Non-Māori Non-Pacific'!$BP$41:$BP$51</c:f>
                <c:numCache>
                  <c:formatCode>General</c:formatCode>
                  <c:ptCount val="11"/>
                  <c:pt idx="0">
                    <c:v>5.3000000000000114</c:v>
                  </c:pt>
                  <c:pt idx="1">
                    <c:v>5.3000000000000114</c:v>
                  </c:pt>
                  <c:pt idx="2">
                    <c:v>5.2000000000000455</c:v>
                  </c:pt>
                  <c:pt idx="3">
                    <c:v>5.1000000000000227</c:v>
                  </c:pt>
                  <c:pt idx="4">
                    <c:v>5</c:v>
                  </c:pt>
                  <c:pt idx="5">
                    <c:v>4.9000000000000341</c:v>
                  </c:pt>
                  <c:pt idx="6">
                    <c:v>4.8999999999999773</c:v>
                  </c:pt>
                  <c:pt idx="7">
                    <c:v>4.8000000000000114</c:v>
                  </c:pt>
                  <c:pt idx="8">
                    <c:v>4.8000000000000114</c:v>
                  </c:pt>
                  <c:pt idx="9">
                    <c:v>4.6999999999999886</c:v>
                  </c:pt>
                  <c:pt idx="10">
                    <c:v>4.5</c:v>
                  </c:pt>
                </c:numCache>
              </c:numRef>
            </c:minus>
            <c:spPr>
              <a:ln>
                <a:solidFill>
                  <a:sysClr val="window" lastClr="FFFFFF">
                    <a:lumMod val="65000"/>
                  </a:sysClr>
                </a:solidFill>
              </a:ln>
            </c:spPr>
          </c:errBars>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Non-Pacific'!$BJ$41:$BJ$51</c:f>
              <c:numCache>
                <c:formatCode>General</c:formatCode>
                <c:ptCount val="11"/>
                <c:pt idx="0">
                  <c:v>440.2</c:v>
                </c:pt>
                <c:pt idx="1">
                  <c:v>435.5</c:v>
                </c:pt>
                <c:pt idx="2">
                  <c:v>431.6</c:v>
                </c:pt>
                <c:pt idx="3">
                  <c:v>420.8</c:v>
                </c:pt>
                <c:pt idx="4">
                  <c:v>414.6</c:v>
                </c:pt>
                <c:pt idx="5">
                  <c:v>414.3</c:v>
                </c:pt>
                <c:pt idx="6">
                  <c:v>421.2</c:v>
                </c:pt>
                <c:pt idx="7">
                  <c:v>421.5</c:v>
                </c:pt>
                <c:pt idx="8">
                  <c:v>416.7</c:v>
                </c:pt>
                <c:pt idx="9">
                  <c:v>408.3</c:v>
                </c:pt>
                <c:pt idx="10">
                  <c:v>400.5</c:v>
                </c:pt>
              </c:numCache>
            </c:numRef>
          </c:val>
          <c:smooth val="0"/>
          <c:extLst>
            <c:ext xmlns:c16="http://schemas.microsoft.com/office/drawing/2014/chart" uri="{C3380CC4-5D6E-409C-BE32-E72D297353CC}">
              <c16:uniqueId val="{00000001-0388-46F8-AB42-ACFF9D5E99E3}"/>
            </c:ext>
          </c:extLst>
        </c:ser>
        <c:ser>
          <c:idx val="0"/>
          <c:order val="2"/>
          <c:tx>
            <c:v>Ghost</c:v>
          </c:tx>
          <c:spPr>
            <a:ln w="28575" cap="rnd">
              <a:noFill/>
              <a:round/>
            </a:ln>
            <a:effectLst/>
          </c:spPr>
          <c:marker>
            <c:symbol val="none"/>
          </c:marker>
          <c:cat>
            <c:strRef>
              <c:f>'Māori vs Non-Māori Non-Pacific'!$BH$41:$BH$51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Non-Pacific'!$BK$35:$BK$36</c:f>
              <c:numCache>
                <c:formatCode>General</c:formatCode>
                <c:ptCount val="2"/>
                <c:pt idx="0">
                  <c:v>495.9</c:v>
                </c:pt>
                <c:pt idx="1">
                  <c:v>400.5</c:v>
                </c:pt>
              </c:numCache>
            </c:numRef>
          </c:val>
          <c:smooth val="0"/>
          <c:extLst>
            <c:ext xmlns:c16="http://schemas.microsoft.com/office/drawing/2014/chart" uri="{C3380CC4-5D6E-409C-BE32-E72D297353CC}">
              <c16:uniqueId val="{00000002-0388-46F8-AB42-ACFF9D5E99E3}"/>
            </c:ext>
          </c:extLst>
        </c:ser>
        <c:dLbls>
          <c:showLegendKey val="0"/>
          <c:showVal val="0"/>
          <c:showCatName val="0"/>
          <c:showSerName val="0"/>
          <c:showPercent val="0"/>
          <c:showBubbleSize val="0"/>
        </c:dLbls>
        <c:marker val="1"/>
        <c:smooth val="0"/>
        <c:axId val="322262920"/>
        <c:axId val="322258608"/>
      </c:lineChart>
      <c:catAx>
        <c:axId val="322262920"/>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258608"/>
        <c:crosses val="autoZero"/>
        <c:auto val="1"/>
        <c:lblAlgn val="ctr"/>
        <c:lblOffset val="100"/>
        <c:noMultiLvlLbl val="0"/>
      </c:catAx>
      <c:valAx>
        <c:axId val="322258608"/>
        <c:scaling>
          <c:orientation val="minMax"/>
        </c:scaling>
        <c:delete val="0"/>
        <c:axPos val="l"/>
        <c:numFmt formatCode="General" sourceLinked="1"/>
        <c:majorTickMark val="out"/>
        <c:minorTickMark val="none"/>
        <c:tickLblPos val="nextTo"/>
        <c:spPr>
          <a:noFill/>
          <a:ln>
            <a:solidFill>
              <a:sysClr val="window" lastClr="FFFFFF">
                <a:lumMod val="50000"/>
              </a:sys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262920"/>
        <c:crosses val="autoZero"/>
        <c:crossBetween val="between"/>
      </c:valAx>
      <c:spPr>
        <a:noFill/>
        <a:ln>
          <a:noFill/>
        </a:ln>
        <a:effectLst/>
      </c:spPr>
    </c:plotArea>
    <c:legend>
      <c:legendPos val="b"/>
      <c:legendEntry>
        <c:idx val="2"/>
        <c:delete val="1"/>
      </c:legendEntry>
      <c:layout>
        <c:manualLayout>
          <c:xMode val="edge"/>
          <c:yMode val="edge"/>
          <c:x val="0.57346900514986643"/>
          <c:y val="9.0685811332406996E-2"/>
          <c:w val="0.41408000020405611"/>
          <c:h val="0.1331354021923730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3556862745098034E-2"/>
          <c:y val="0.23958302469135798"/>
          <c:w val="0.89973709150326797"/>
          <c:h val="0.50215202481916865"/>
        </c:manualLayout>
      </c:layout>
      <c:lineChart>
        <c:grouping val="standard"/>
        <c:varyColors val="0"/>
        <c:ser>
          <c:idx val="0"/>
          <c:order val="0"/>
          <c:tx>
            <c:strRef>
              <c:f>'Māori vs Non-Māori Non-Pacific'!$BV$33</c:f>
              <c:strCache>
                <c:ptCount val="1"/>
                <c:pt idx="0">
                  <c:v>Māori male vs Non-Māori Non-Pacific male</c:v>
                </c:pt>
              </c:strCache>
            </c:strRef>
          </c:tx>
          <c:spPr>
            <a:ln w="28575" cap="rnd">
              <a:solidFill>
                <a:srgbClr val="FFC000"/>
              </a:solidFill>
              <a:round/>
            </a:ln>
            <a:effectLst/>
          </c:spPr>
          <c:marker>
            <c:symbol val="circle"/>
            <c:size val="5"/>
            <c:spPr>
              <a:solidFill>
                <a:srgbClr val="FFC000"/>
              </a:solidFill>
              <a:ln>
                <a:solidFill>
                  <a:srgbClr val="FFC000"/>
                </a:solidFill>
              </a:ln>
            </c:spPr>
          </c:marker>
          <c:dPt>
            <c:idx val="19"/>
            <c:bubble3D val="0"/>
            <c:extLst>
              <c:ext xmlns:c16="http://schemas.microsoft.com/office/drawing/2014/chart" uri="{C3380CC4-5D6E-409C-BE32-E72D297353CC}">
                <c16:uniqueId val="{00000000-6FD2-4A94-B9DF-7E333527A7A4}"/>
              </c:ext>
            </c:extLst>
          </c:dPt>
          <c:errBars>
            <c:errDir val="y"/>
            <c:errBarType val="both"/>
            <c:errValType val="cust"/>
            <c:noEndCap val="0"/>
            <c:plus>
              <c:numRef>
                <c:f>'Māori vs Non-Māori Non-Pacific'!$CA$41:$CA$51</c:f>
                <c:numCache>
                  <c:formatCode>General</c:formatCode>
                  <c:ptCount val="11"/>
                  <c:pt idx="0">
                    <c:v>5.0000000000000044E-2</c:v>
                  </c:pt>
                  <c:pt idx="1">
                    <c:v>5.0000000000000044E-2</c:v>
                  </c:pt>
                  <c:pt idx="2">
                    <c:v>4.9999999999999822E-2</c:v>
                  </c:pt>
                  <c:pt idx="3">
                    <c:v>5.0000000000000044E-2</c:v>
                  </c:pt>
                  <c:pt idx="4">
                    <c:v>5.0000000000000044E-2</c:v>
                  </c:pt>
                  <c:pt idx="5">
                    <c:v>5.0000000000000044E-2</c:v>
                  </c:pt>
                  <c:pt idx="6">
                    <c:v>4.9999999999999822E-2</c:v>
                  </c:pt>
                  <c:pt idx="7">
                    <c:v>4.9999999999999822E-2</c:v>
                  </c:pt>
                  <c:pt idx="8">
                    <c:v>5.0000000000000044E-2</c:v>
                  </c:pt>
                  <c:pt idx="9">
                    <c:v>4.0000000000000036E-2</c:v>
                  </c:pt>
                  <c:pt idx="10">
                    <c:v>5.0000000000000044E-2</c:v>
                  </c:pt>
                </c:numCache>
              </c:numRef>
            </c:plus>
            <c:minus>
              <c:numRef>
                <c:f>'Māori vs Non-Māori Non-Pacific'!$BZ$41:$BZ$51</c:f>
                <c:numCache>
                  <c:formatCode>General</c:formatCode>
                  <c:ptCount val="11"/>
                  <c:pt idx="0">
                    <c:v>4.9999999999999822E-2</c:v>
                  </c:pt>
                  <c:pt idx="1">
                    <c:v>4.9999999999999822E-2</c:v>
                  </c:pt>
                  <c:pt idx="2">
                    <c:v>5.0000000000000044E-2</c:v>
                  </c:pt>
                  <c:pt idx="3">
                    <c:v>4.9999999999999822E-2</c:v>
                  </c:pt>
                  <c:pt idx="4">
                    <c:v>4.9999999999999822E-2</c:v>
                  </c:pt>
                  <c:pt idx="5">
                    <c:v>4.9999999999999822E-2</c:v>
                  </c:pt>
                  <c:pt idx="6">
                    <c:v>5.0000000000000044E-2</c:v>
                  </c:pt>
                  <c:pt idx="7">
                    <c:v>5.0000000000000044E-2</c:v>
                  </c:pt>
                  <c:pt idx="8">
                    <c:v>4.9999999999999822E-2</c:v>
                  </c:pt>
                  <c:pt idx="9">
                    <c:v>4.9999999999999822E-2</c:v>
                  </c:pt>
                  <c:pt idx="10">
                    <c:v>3.9999999999999813E-2</c:v>
                  </c:pt>
                </c:numCache>
              </c:numRef>
            </c:minus>
            <c:spPr>
              <a:ln w="12700">
                <a:solidFill>
                  <a:srgbClr val="FFC000"/>
                </a:solidFill>
              </a:ln>
            </c:spPr>
          </c:errBars>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Non-Pacific'!$BV$41:$BV$51</c:f>
              <c:numCache>
                <c:formatCode>0.00</c:formatCode>
                <c:ptCount val="11"/>
                <c:pt idx="0">
                  <c:v>1.1299999999999999</c:v>
                </c:pt>
                <c:pt idx="1">
                  <c:v>1.1399999999999999</c:v>
                </c:pt>
                <c:pt idx="2">
                  <c:v>1.1000000000000001</c:v>
                </c:pt>
                <c:pt idx="3">
                  <c:v>1.1399999999999999</c:v>
                </c:pt>
                <c:pt idx="4">
                  <c:v>1.1499999999999999</c:v>
                </c:pt>
                <c:pt idx="5">
                  <c:v>1.1299999999999999</c:v>
                </c:pt>
                <c:pt idx="6">
                  <c:v>1.1200000000000001</c:v>
                </c:pt>
                <c:pt idx="7">
                  <c:v>1.1200000000000001</c:v>
                </c:pt>
                <c:pt idx="8">
                  <c:v>1.1399999999999999</c:v>
                </c:pt>
                <c:pt idx="9">
                  <c:v>1.1399999999999999</c:v>
                </c:pt>
                <c:pt idx="10">
                  <c:v>1.1599999999999999</c:v>
                </c:pt>
              </c:numCache>
            </c:numRef>
          </c:val>
          <c:smooth val="0"/>
          <c:extLst>
            <c:ext xmlns:c16="http://schemas.microsoft.com/office/drawing/2014/chart" uri="{C3380CC4-5D6E-409C-BE32-E72D297353CC}">
              <c16:uniqueId val="{00000001-6FD2-4A94-B9DF-7E333527A7A4}"/>
            </c:ext>
          </c:extLst>
        </c:ser>
        <c:ser>
          <c:idx val="2"/>
          <c:order val="1"/>
          <c:tx>
            <c:v>Ghost</c:v>
          </c:tx>
          <c:spPr>
            <a:ln w="28575" cap="rnd">
              <a:noFill/>
              <a:round/>
            </a:ln>
            <a:effectLst/>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Non-Pacific'!$BX$35:$BX$36</c:f>
              <c:numCache>
                <c:formatCode>0.00</c:formatCode>
                <c:ptCount val="2"/>
                <c:pt idx="0">
                  <c:v>1.1599999999999999</c:v>
                </c:pt>
                <c:pt idx="1">
                  <c:v>1.1000000000000001</c:v>
                </c:pt>
              </c:numCache>
            </c:numRef>
          </c:val>
          <c:smooth val="0"/>
          <c:extLst>
            <c:ext xmlns:c16="http://schemas.microsoft.com/office/drawing/2014/chart" uri="{C3380CC4-5D6E-409C-BE32-E72D297353CC}">
              <c16:uniqueId val="{00000002-6FD2-4A94-B9DF-7E333527A7A4}"/>
            </c:ext>
          </c:extLst>
        </c:ser>
        <c:ser>
          <c:idx val="1"/>
          <c:order val="2"/>
          <c:tx>
            <c:strRef>
              <c:f>'Māori vs Non-Māori Non-Pacific'!$CC$33</c:f>
              <c:strCache>
                <c:ptCount val="1"/>
                <c:pt idx="0">
                  <c:v>Reference (1.00)</c:v>
                </c:pt>
              </c:strCache>
            </c:strRef>
          </c:tx>
          <c:spPr>
            <a:ln>
              <a:solidFill>
                <a:schemeClr val="tx1"/>
              </a:solidFill>
            </a:ln>
          </c:spPr>
          <c:marker>
            <c:symbol val="none"/>
          </c:marker>
          <c:cat>
            <c:strRef>
              <c:f>'Māori vs Non-Māori Non-Pacific'!$BU$41:$BU$51</c:f>
              <c:strCache>
                <c:ptCount val="11"/>
                <c:pt idx="0">
                  <c:v>2001-03</c:v>
                </c:pt>
                <c:pt idx="1">
                  <c:v>2002-04</c:v>
                </c:pt>
                <c:pt idx="2">
                  <c:v>2003-05</c:v>
                </c:pt>
                <c:pt idx="3">
                  <c:v>2004-06</c:v>
                </c:pt>
                <c:pt idx="4">
                  <c:v>2005-07</c:v>
                </c:pt>
                <c:pt idx="5">
                  <c:v>2006-08</c:v>
                </c:pt>
                <c:pt idx="6">
                  <c:v>2007-09</c:v>
                </c:pt>
                <c:pt idx="7">
                  <c:v>2008-10</c:v>
                </c:pt>
                <c:pt idx="8">
                  <c:v>2009-11</c:v>
                </c:pt>
                <c:pt idx="9">
                  <c:v>2010-12</c:v>
                </c:pt>
                <c:pt idx="10">
                  <c:v>2011-13</c:v>
                </c:pt>
              </c:strCache>
            </c:strRef>
          </c:cat>
          <c:val>
            <c:numRef>
              <c:f>'Māori vs Non-Māori Non-Pacific'!$CC$41:$CC$51</c:f>
              <c:numCache>
                <c:formatCode>General</c:formatCode>
                <c:ptCount val="11"/>
                <c:pt idx="0">
                  <c:v>1</c:v>
                </c:pt>
                <c:pt idx="1">
                  <c:v>1</c:v>
                </c:pt>
                <c:pt idx="2">
                  <c:v>1</c:v>
                </c:pt>
                <c:pt idx="3">
                  <c:v>1</c:v>
                </c:pt>
                <c:pt idx="4">
                  <c:v>1</c:v>
                </c:pt>
                <c:pt idx="5">
                  <c:v>1</c:v>
                </c:pt>
                <c:pt idx="6">
                  <c:v>1</c:v>
                </c:pt>
                <c:pt idx="7">
                  <c:v>1</c:v>
                </c:pt>
                <c:pt idx="8">
                  <c:v>1</c:v>
                </c:pt>
                <c:pt idx="9">
                  <c:v>1</c:v>
                </c:pt>
                <c:pt idx="10">
                  <c:v>1</c:v>
                </c:pt>
              </c:numCache>
            </c:numRef>
          </c:val>
          <c:smooth val="0"/>
          <c:extLst>
            <c:ext xmlns:c16="http://schemas.microsoft.com/office/drawing/2014/chart" uri="{C3380CC4-5D6E-409C-BE32-E72D297353CC}">
              <c16:uniqueId val="{00000003-6FD2-4A94-B9DF-7E333527A7A4}"/>
            </c:ext>
          </c:extLst>
        </c:ser>
        <c:dLbls>
          <c:showLegendKey val="0"/>
          <c:showVal val="0"/>
          <c:showCatName val="0"/>
          <c:showSerName val="0"/>
          <c:showPercent val="0"/>
          <c:showBubbleSize val="0"/>
        </c:dLbls>
        <c:marker val="1"/>
        <c:smooth val="0"/>
        <c:axId val="322260960"/>
        <c:axId val="322260568"/>
      </c:lineChart>
      <c:catAx>
        <c:axId val="322260960"/>
        <c:scaling>
          <c:orientation val="minMax"/>
        </c:scaling>
        <c:delete val="0"/>
        <c:axPos val="b"/>
        <c:numFmt formatCode="General" sourceLinked="1"/>
        <c:majorTickMark val="none"/>
        <c:minorTickMark val="none"/>
        <c:tickLblPos val="nextTo"/>
        <c:spPr>
          <a:noFill/>
          <a:ln w="9525" cap="flat" cmpd="sng" algn="ctr">
            <a:solidFill>
              <a:schemeClr val="bg1">
                <a:lumMod val="50000"/>
              </a:schemeClr>
            </a:solidFill>
            <a:round/>
          </a:ln>
          <a:effectLst/>
        </c:spPr>
        <c:txPr>
          <a:bodyPr rot="0" spcFirstLastPara="1" vertOverflow="ellipsis" vert="horz" wrap="square" anchor="ctr" anchorCtr="1"/>
          <a:lstStyle/>
          <a:p>
            <a:pPr>
              <a:defRPr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260568"/>
        <c:crosses val="autoZero"/>
        <c:auto val="1"/>
        <c:lblAlgn val="ctr"/>
        <c:lblOffset val="100"/>
        <c:tickLblSkip val="1"/>
        <c:noMultiLvlLbl val="0"/>
      </c:catAx>
      <c:valAx>
        <c:axId val="322260568"/>
        <c:scaling>
          <c:orientation val="minMax"/>
        </c:scaling>
        <c:delete val="0"/>
        <c:axPos val="l"/>
        <c:numFmt formatCode="#,##0.0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lgn="ct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322260960"/>
        <c:crosses val="autoZero"/>
        <c:crossBetween val="between"/>
      </c:valAx>
      <c:spPr>
        <a:noFill/>
        <a:ln>
          <a:noFill/>
        </a:ln>
        <a:effectLst/>
      </c:spPr>
    </c:plotArea>
    <c:legend>
      <c:legendPos val="b"/>
      <c:legendEntry>
        <c:idx val="1"/>
        <c:delete val="1"/>
      </c:legendEntry>
      <c:layout>
        <c:manualLayout>
          <c:xMode val="edge"/>
          <c:yMode val="edge"/>
          <c:x val="0.43988115427211244"/>
          <c:y val="0.10373451302458159"/>
          <c:w val="0.48755438687347963"/>
          <c:h val="6.8984196839367878E-2"/>
        </c:manualLayout>
      </c:layout>
      <c:overlay val="0"/>
      <c:spPr>
        <a:noFill/>
        <a:ln>
          <a:noFill/>
        </a:ln>
        <a:effectLst/>
      </c:spPr>
      <c:txPr>
        <a:bodyPr rot="0" spcFirstLastPara="1" vertOverflow="ellipsis" vert="horz" wrap="square" anchor="ctr" anchorCtr="1"/>
        <a:lstStyle/>
        <a:p>
          <a:pPr>
            <a:defRPr lang="en-NZ" sz="9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1"/>
</c:chartSpace>
</file>

<file path=xl/ctrlProps/ctrlProp1.xml><?xml version="1.0" encoding="utf-8"?>
<formControlPr xmlns="http://schemas.microsoft.com/office/spreadsheetml/2009/9/main" objectType="Drop" dropLines="11" dropStyle="combo" dx="16" fmlaLink="$BG$4" fmlaRange="ref!$C$1:$C$11" noThreeD="1" sel="1" val="0"/>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350520</xdr:colOff>
          <xdr:row>3</xdr:row>
          <xdr:rowOff>0</xdr:rowOff>
        </xdr:from>
        <xdr:to>
          <xdr:col>10</xdr:col>
          <xdr:colOff>30480</xdr:colOff>
          <xdr:row>4</xdr:row>
          <xdr:rowOff>0</xdr:rowOff>
        </xdr:to>
        <xdr:sp macro="" textlink="">
          <xdr:nvSpPr>
            <xdr:cNvPr id="12289" name="Drop Down 1" hidden="1">
              <a:extLst>
                <a:ext uri="{63B3BB69-23CF-44E3-9099-C40C66FF867C}">
                  <a14:compatExt spid="_x0000_s12289"/>
                </a:ext>
                <a:ext uri="{FF2B5EF4-FFF2-40B4-BE49-F238E27FC236}">
                  <a16:creationId xmlns:a16="http://schemas.microsoft.com/office/drawing/2014/main" id="{00000000-0008-0000-0100-0000013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370527</xdr:colOff>
      <xdr:row>7</xdr:row>
      <xdr:rowOff>137160</xdr:rowOff>
    </xdr:from>
    <xdr:to>
      <xdr:col>14</xdr:col>
      <xdr:colOff>182880</xdr:colOff>
      <xdr:row>35</xdr:row>
      <xdr:rowOff>0</xdr:rowOff>
    </xdr:to>
    <xdr:grpSp>
      <xdr:nvGrpSpPr>
        <xdr:cNvPr id="5" name="Group 4">
          <a:extLst>
            <a:ext uri="{FF2B5EF4-FFF2-40B4-BE49-F238E27FC236}">
              <a16:creationId xmlns:a16="http://schemas.microsoft.com/office/drawing/2014/main" id="{00000000-0008-0000-0100-000005000000}"/>
            </a:ext>
          </a:extLst>
        </xdr:cNvPr>
        <xdr:cNvGrpSpPr/>
      </xdr:nvGrpSpPr>
      <xdr:grpSpPr>
        <a:xfrm>
          <a:off x="553407" y="1424940"/>
          <a:ext cx="7843833" cy="4244340"/>
          <a:chOff x="515307" y="1424940"/>
          <a:chExt cx="7843833" cy="4244340"/>
        </a:xfrm>
      </xdr:grpSpPr>
      <xdr:graphicFrame macro="">
        <xdr:nvGraphicFramePr>
          <xdr:cNvPr id="2" name="Chart 1">
            <a:extLst>
              <a:ext uri="{FF2B5EF4-FFF2-40B4-BE49-F238E27FC236}">
                <a16:creationId xmlns:a16="http://schemas.microsoft.com/office/drawing/2014/main" id="{00000000-0008-0000-0100-000002000000}"/>
              </a:ext>
            </a:extLst>
          </xdr:cNvPr>
          <xdr:cNvGraphicFramePr/>
        </xdr:nvGraphicFramePr>
        <xdr:xfrm>
          <a:off x="518160" y="1424940"/>
          <a:ext cx="7840980" cy="4244340"/>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515307" y="5072545"/>
            <a:ext cx="6321334" cy="3929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en-NZ" sz="900">
                <a:solidFill>
                  <a:schemeClr val="dk1"/>
                </a:solidFill>
                <a:effectLst/>
                <a:latin typeface="+mn-lt"/>
                <a:ea typeface="+mn-ea"/>
                <a:cs typeface="+mn-cs"/>
              </a:rPr>
              <a:t>Notes: Rates are age standardised to the 2001 Census Māori population.</a:t>
            </a:r>
            <a:endParaRPr lang="en-NZ" sz="900">
              <a:effectLst/>
            </a:endParaRPr>
          </a:p>
          <a:p>
            <a:pPr eaLnBrk="1" fontAlgn="auto" latinLnBrk="0" hangingPunct="1"/>
            <a:r>
              <a:rPr lang="en-NZ" sz="900">
                <a:solidFill>
                  <a:schemeClr val="dk1"/>
                </a:solidFill>
                <a:effectLst/>
                <a:latin typeface="+mn-lt"/>
                <a:ea typeface="+mn-ea"/>
                <a:cs typeface="+mn-cs"/>
              </a:rPr>
              <a:t>If the confidence intervals of two rates do not overlap, the difference in rates is said to be statistically significant.</a:t>
            </a:r>
            <a:endParaRPr lang="en-NZ" sz="1000"/>
          </a:p>
        </xdr:txBody>
      </xdr:sp>
    </xdr:grpSp>
    <xdr:clientData/>
  </xdr:twoCellAnchor>
  <xdr:twoCellAnchor>
    <xdr:from>
      <xdr:col>15</xdr:col>
      <xdr:colOff>209550</xdr:colOff>
      <xdr:row>7</xdr:row>
      <xdr:rowOff>137160</xdr:rowOff>
    </xdr:from>
    <xdr:to>
      <xdr:col>27</xdr:col>
      <xdr:colOff>220980</xdr:colOff>
      <xdr:row>35</xdr:row>
      <xdr:rowOff>7620</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0.0156</cdr:x>
      <cdr:y>0.03529</cdr:y>
    </cdr:from>
    <cdr:to>
      <cdr:x>0.35725</cdr:x>
      <cdr:y>0.11176</cdr:y>
    </cdr:to>
    <cdr:sp macro="" textlink="">
      <cdr:nvSpPr>
        <cdr:cNvPr id="3" name="TextBox 2"/>
        <cdr:cNvSpPr txBox="1"/>
      </cdr:nvSpPr>
      <cdr:spPr>
        <a:xfrm xmlns:a="http://schemas.openxmlformats.org/drawingml/2006/main">
          <a:off x="95251" y="114300"/>
          <a:ext cx="20859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0.0121</cdr:y>
    </cdr:from>
    <cdr:to>
      <cdr:x>0.96339</cdr:x>
      <cdr:y>0.07934</cdr:y>
    </cdr:to>
    <cdr:sp macro="" textlink="'Māori vs Non-Māori Non-Pacific'!$BG$10">
      <cdr:nvSpPr>
        <cdr:cNvPr id="11" name="TextBox 10"/>
        <cdr:cNvSpPr txBox="1"/>
      </cdr:nvSpPr>
      <cdr:spPr>
        <a:xfrm xmlns:a="http://schemas.openxmlformats.org/drawingml/2006/main">
          <a:off x="0" y="44190"/>
          <a:ext cx="5895976" cy="2455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C18DE2A-116B-4666-8DB3-1893AC46C888}"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cdr:x>
      <cdr:y>0.06765</cdr:y>
    </cdr:from>
    <cdr:to>
      <cdr:x>0.60699</cdr:x>
      <cdr:y>0.14454</cdr:y>
    </cdr:to>
    <cdr:sp macro="" textlink="'Māori vs Non-Māori Non-Pacific'!$BG$8">
      <cdr:nvSpPr>
        <cdr:cNvPr id="12" name="TextBox 11"/>
        <cdr:cNvSpPr txBox="1"/>
      </cdr:nvSpPr>
      <cdr:spPr>
        <a:xfrm xmlns:a="http://schemas.openxmlformats.org/drawingml/2006/main">
          <a:off x="0" y="247064"/>
          <a:ext cx="3714751" cy="2808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50E18897-9F7A-4F8A-A470-D3CCBB81C49C}"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cdr:x>
      <cdr:y>0.14706</cdr:y>
    </cdr:from>
    <cdr:to>
      <cdr:x>0.29641</cdr:x>
      <cdr:y>0.20882</cdr:y>
    </cdr:to>
    <cdr:sp macro="" textlink="">
      <cdr:nvSpPr>
        <cdr:cNvPr id="13" name="TextBox 12"/>
        <cdr:cNvSpPr txBox="1"/>
      </cdr:nvSpPr>
      <cdr:spPr>
        <a:xfrm xmlns:a="http://schemas.openxmlformats.org/drawingml/2006/main">
          <a:off x="0" y="476250"/>
          <a:ext cx="1809750" cy="2000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0.01716</cdr:x>
      <cdr:y>0.15294</cdr:y>
    </cdr:from>
    <cdr:to>
      <cdr:x>0.32917</cdr:x>
      <cdr:y>0.21765</cdr:y>
    </cdr:to>
    <cdr:sp macro="" textlink="">
      <cdr:nvSpPr>
        <cdr:cNvPr id="14" name="TextBox 13"/>
        <cdr:cNvSpPr txBox="1"/>
      </cdr:nvSpPr>
      <cdr:spPr>
        <a:xfrm xmlns:a="http://schemas.openxmlformats.org/drawingml/2006/main">
          <a:off x="104776" y="495300"/>
          <a:ext cx="1905000" cy="2095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NZ" sz="1100"/>
        </a:p>
      </cdr:txBody>
    </cdr:sp>
  </cdr:relSizeAnchor>
  <cdr:relSizeAnchor xmlns:cdr="http://schemas.openxmlformats.org/drawingml/2006/chartDrawing">
    <cdr:from>
      <cdr:x>0</cdr:x>
      <cdr:y>0.13529</cdr:y>
    </cdr:from>
    <cdr:to>
      <cdr:x>0.42382</cdr:x>
      <cdr:y>0.19882</cdr:y>
    </cdr:to>
    <cdr:sp macro="" textlink="'Māori vs Non-Māori Non-Pacific'!$BG$14">
      <cdr:nvSpPr>
        <cdr:cNvPr id="15" name="TextBox 14"/>
        <cdr:cNvSpPr txBox="1"/>
      </cdr:nvSpPr>
      <cdr:spPr>
        <a:xfrm xmlns:a="http://schemas.openxmlformats.org/drawingml/2006/main">
          <a:off x="0" y="506977"/>
          <a:ext cx="2663191" cy="23808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B03BA5F-1E5E-4E65-A690-5E6CE82FB9CC}" type="TxLink">
            <a:rPr lang="en-US" sz="900" b="0" i="0" u="none" strike="noStrike">
              <a:solidFill>
                <a:srgbClr val="000000"/>
              </a:solidFill>
              <a:latin typeface="Arial"/>
              <a:cs typeface="Arial"/>
            </a:rPr>
            <a:pPr/>
            <a:t>Age-standardised rate (registrations per 100,000)</a:t>
          </a:fld>
          <a:endParaRPr lang="en-NZ" sz="1050"/>
        </a:p>
      </cdr:txBody>
    </cdr:sp>
  </cdr:relSizeAnchor>
  <cdr:relSizeAnchor xmlns:cdr="http://schemas.openxmlformats.org/drawingml/2006/chartDrawing">
    <cdr:from>
      <cdr:x>0</cdr:x>
      <cdr:y>0.93545</cdr:y>
    </cdr:from>
    <cdr:to>
      <cdr:x>0.82059</cdr:x>
      <cdr:y>0.99426</cdr:y>
    </cdr:to>
    <cdr:sp macro="" textlink="'Māori vs Non-Māori Non-Pacific'!$BG$17">
      <cdr:nvSpPr>
        <cdr:cNvPr id="16" name="TextBox 15"/>
        <cdr:cNvSpPr txBox="1"/>
      </cdr:nvSpPr>
      <cdr:spPr>
        <a:xfrm xmlns:a="http://schemas.openxmlformats.org/drawingml/2006/main">
          <a:off x="0" y="3719281"/>
          <a:ext cx="6181923" cy="2338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3F46938E-E1EE-48A2-AE2E-7099A936DBD9}" type="TxLink">
            <a:rPr lang="en-US" sz="800" b="0" i="0" u="none" strike="noStrike">
              <a:solidFill>
                <a:srgbClr val="000000"/>
              </a:solidFill>
              <a:latin typeface="Arial"/>
              <a:cs typeface="Arial"/>
            </a:rPr>
            <a:pPr/>
            <a:t>Source: New Zealand Cancer Registry (NZCR), Ministry of Health.</a:t>
          </a:fld>
          <a:endParaRPr lang="en-NZ" sz="800"/>
        </a:p>
      </cdr:txBody>
    </cdr:sp>
  </cdr:relSizeAnchor>
</c:userShapes>
</file>

<file path=xl/drawings/drawing3.xml><?xml version="1.0" encoding="utf-8"?>
<c:userShapes xmlns:c="http://schemas.openxmlformats.org/drawingml/2006/chart">
  <cdr:relSizeAnchor xmlns:cdr="http://schemas.openxmlformats.org/drawingml/2006/chartDrawing">
    <cdr:from>
      <cdr:x>0.00467</cdr:x>
      <cdr:y>0.01617</cdr:y>
    </cdr:from>
    <cdr:to>
      <cdr:x>0.97585</cdr:x>
      <cdr:y>0.08712</cdr:y>
    </cdr:to>
    <cdr:sp macro="" textlink="'Māori vs Non-Māori Non-Pacific'!$BG$10">
      <cdr:nvSpPr>
        <cdr:cNvPr id="2" name="TextBox 1"/>
        <cdr:cNvSpPr txBox="1"/>
      </cdr:nvSpPr>
      <cdr:spPr>
        <a:xfrm xmlns:a="http://schemas.openxmlformats.org/drawingml/2006/main">
          <a:off x="28579" y="59085"/>
          <a:ext cx="5943595" cy="25925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ECA18C3C-6560-4513-8850-2794E1FE9794}" type="TxLink">
            <a:rPr lang="en-US" sz="1000" b="1" i="0" u="none" strike="noStrike">
              <a:solidFill>
                <a:srgbClr val="000000"/>
              </a:solidFill>
              <a:latin typeface="Arial"/>
              <a:cs typeface="Arial"/>
            </a:rPr>
            <a:pPr/>
            <a:t>Total cancer registration, 25+ years</a:t>
          </a:fld>
          <a:endParaRPr lang="en-NZ" sz="1100" b="1"/>
        </a:p>
      </cdr:txBody>
    </cdr:sp>
  </cdr:relSizeAnchor>
  <cdr:relSizeAnchor xmlns:cdr="http://schemas.openxmlformats.org/drawingml/2006/chartDrawing">
    <cdr:from>
      <cdr:x>0.00156</cdr:x>
      <cdr:y>0.06715</cdr:y>
    </cdr:from>
    <cdr:to>
      <cdr:x>0.45602</cdr:x>
      <cdr:y>0.1377</cdr:y>
    </cdr:to>
    <cdr:sp macro="" textlink="'Māori vs Non-Māori Non-Pacific'!$BG$7">
      <cdr:nvSpPr>
        <cdr:cNvPr id="3" name="TextBox 2"/>
        <cdr:cNvSpPr txBox="1"/>
      </cdr:nvSpPr>
      <cdr:spPr>
        <a:xfrm xmlns:a="http://schemas.openxmlformats.org/drawingml/2006/main">
          <a:off x="9525" y="245349"/>
          <a:ext cx="2781300" cy="2578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5BF55FF-24E0-4E8D-B0FF-0E6D26A77AA0}" type="TxLink">
            <a:rPr lang="en-US" sz="1000" b="0" i="0" u="none" strike="noStrike">
              <a:solidFill>
                <a:srgbClr val="000000"/>
              </a:solidFill>
              <a:latin typeface="Arial"/>
              <a:cs typeface="Arial"/>
            </a:rPr>
            <a:pPr/>
            <a:t> </a:t>
          </a:fld>
          <a:endParaRPr lang="en-NZ" sz="1100"/>
        </a:p>
      </cdr:txBody>
    </cdr:sp>
  </cdr:relSizeAnchor>
  <cdr:relSizeAnchor xmlns:cdr="http://schemas.openxmlformats.org/drawingml/2006/chartDrawing">
    <cdr:from>
      <cdr:x>0.00623</cdr:x>
      <cdr:y>0.13964</cdr:y>
    </cdr:from>
    <cdr:to>
      <cdr:x>0.26614</cdr:x>
      <cdr:y>0.21608</cdr:y>
    </cdr:to>
    <cdr:sp macro="" textlink="'Māori vs Non-Māori Non-Pacific'!$BG$15">
      <cdr:nvSpPr>
        <cdr:cNvPr id="4" name="TextBox 3"/>
        <cdr:cNvSpPr txBox="1"/>
      </cdr:nvSpPr>
      <cdr:spPr>
        <a:xfrm xmlns:a="http://schemas.openxmlformats.org/drawingml/2006/main">
          <a:off x="38100" y="452438"/>
          <a:ext cx="1590675" cy="24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F726C85F-9586-42F5-B6F6-5ECAB860DC60}" type="TxLink">
            <a:rPr lang="en-US" sz="1000" b="0" i="0" u="none" strike="noStrike">
              <a:solidFill>
                <a:srgbClr val="000000"/>
              </a:solidFill>
              <a:latin typeface="Arial"/>
              <a:cs typeface="Arial"/>
            </a:rPr>
            <a:pPr/>
            <a:t>Rate ratio</a:t>
          </a:fld>
          <a:endParaRPr lang="en-NZ" sz="1050"/>
        </a:p>
      </cdr:txBody>
    </cdr:sp>
  </cdr:relSizeAnchor>
  <cdr:relSizeAnchor xmlns:cdr="http://schemas.openxmlformats.org/drawingml/2006/chartDrawing">
    <cdr:from>
      <cdr:x>0</cdr:x>
      <cdr:y>0.94337</cdr:y>
    </cdr:from>
    <cdr:to>
      <cdr:x>0.79531</cdr:x>
      <cdr:y>1</cdr:y>
    </cdr:to>
    <cdr:sp macro="" textlink="'Māori vs Non-Māori Non-Pacific'!$BG$17">
      <cdr:nvSpPr>
        <cdr:cNvPr id="5" name="TextBox 4"/>
        <cdr:cNvSpPr txBox="1"/>
      </cdr:nvSpPr>
      <cdr:spPr>
        <a:xfrm xmlns:a="http://schemas.openxmlformats.org/drawingml/2006/main">
          <a:off x="0" y="3808298"/>
          <a:ext cx="6008750" cy="2286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fld id="{65A02BE9-6F05-45E2-BC56-80265B008933}" type="TxLink">
            <a:rPr lang="en-US" sz="800" b="0" i="0" u="none" strike="noStrike">
              <a:solidFill>
                <a:srgbClr val="000000"/>
              </a:solidFill>
              <a:latin typeface="Arial"/>
              <a:cs typeface="Arial"/>
            </a:rPr>
            <a:pPr/>
            <a:t>Source: New Zealand Cancer Registry (NZCR), Ministry of Health.</a:t>
          </a:fld>
          <a:endParaRPr lang="en-NZ" sz="800"/>
        </a:p>
      </cdr:txBody>
    </cdr:sp>
  </cdr:relSizeAnchor>
  <cdr:relSizeAnchor xmlns:cdr="http://schemas.openxmlformats.org/drawingml/2006/chartDrawing">
    <cdr:from>
      <cdr:x>0</cdr:x>
      <cdr:y>0.8705</cdr:y>
    </cdr:from>
    <cdr:to>
      <cdr:x>0.95717</cdr:x>
      <cdr:y>0.97924</cdr:y>
    </cdr:to>
    <cdr:sp macro="" textlink="">
      <cdr:nvSpPr>
        <cdr:cNvPr id="7" name="TextBox 6"/>
        <cdr:cNvSpPr txBox="1"/>
      </cdr:nvSpPr>
      <cdr:spPr>
        <a:xfrm xmlns:a="http://schemas.openxmlformats.org/drawingml/2006/main">
          <a:off x="0" y="3514132"/>
          <a:ext cx="7231639" cy="43894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eaLnBrk="1" fontAlgn="auto" latinLnBrk="0" hangingPunct="1"/>
          <a:r>
            <a:rPr lang="en-NZ" sz="900">
              <a:effectLst/>
              <a:latin typeface="+mn-lt"/>
              <a:ea typeface="+mn-ea"/>
              <a:cs typeface="+mn-cs"/>
            </a:rPr>
            <a:t>Notes: Ratios are age standardised to the 2001 Census Māori population.</a:t>
          </a:r>
          <a:endParaRPr lang="en-NZ" sz="900">
            <a:effectLst/>
          </a:endParaRPr>
        </a:p>
        <a:p xmlns:a="http://schemas.openxmlformats.org/drawingml/2006/main">
          <a:pPr eaLnBrk="1" fontAlgn="auto" latinLnBrk="0" hangingPunct="1"/>
          <a:r>
            <a:rPr lang="en-NZ" sz="900">
              <a:effectLst/>
              <a:latin typeface="+mn-lt"/>
              <a:ea typeface="+mn-ea"/>
              <a:cs typeface="+mn-cs"/>
            </a:rPr>
            <a:t>If the confidence interval of the rate ratio does not include the number 1, the ratio is said to be statistically significant.</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G:\Mortality\Historical%20Mortality\Historical%20Mortality%201948-2014\Analysis\historical_mortality1948-2014_annual%20templateol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ntents"/>
      <sheetName val="Graphs"/>
      <sheetName val="Coding"/>
      <sheetName val="Historic data"/>
      <sheetName val="DataAnnualUpdate"/>
      <sheetName val="Annual update"/>
      <sheetName val="ref"/>
    </sheetNames>
    <sheetDataSet>
      <sheetData sheetId="0"/>
      <sheetData sheetId="1"/>
      <sheetData sheetId="2"/>
      <sheetData sheetId="3"/>
      <sheetData sheetId="4">
        <row r="1">
          <cell r="A1" t="str">
            <v>combo</v>
          </cell>
        </row>
      </sheetData>
      <sheetData sheetId="5">
        <row r="1">
          <cell r="A1" t="str">
            <v>combo</v>
          </cell>
          <cell r="L1" t="str">
            <v>combo</v>
          </cell>
          <cell r="M1" t="str">
            <v>year</v>
          </cell>
          <cell r="N1" t="str">
            <v>type</v>
          </cell>
          <cell r="O1" t="str">
            <v>ethmn</v>
          </cell>
          <cell r="P1" t="str">
            <v>sex</v>
          </cell>
          <cell r="Q1" t="str">
            <v>num</v>
          </cell>
          <cell r="R1" t="str">
            <v>perc</v>
          </cell>
        </row>
        <row r="2">
          <cell r="L2" t="str">
            <v>2010All cancerMaleAllEth</v>
          </cell>
          <cell r="M2">
            <v>2010</v>
          </cell>
          <cell r="N2" t="str">
            <v>All cancer</v>
          </cell>
          <cell r="O2" t="str">
            <v>AllEth</v>
          </cell>
          <cell r="P2" t="str">
            <v>Male</v>
          </cell>
          <cell r="Q2">
            <v>4511</v>
          </cell>
          <cell r="R2">
            <v>52.5</v>
          </cell>
        </row>
        <row r="3">
          <cell r="L3" t="str">
            <v>2010All cancerMaleMaori</v>
          </cell>
          <cell r="M3">
            <v>2010</v>
          </cell>
          <cell r="N3" t="str">
            <v>All cancer</v>
          </cell>
          <cell r="O3" t="str">
            <v>Maori</v>
          </cell>
          <cell r="P3" t="str">
            <v>Male</v>
          </cell>
          <cell r="Q3">
            <v>422</v>
          </cell>
          <cell r="R3">
            <v>48.1</v>
          </cell>
        </row>
        <row r="4">
          <cell r="L4" t="str">
            <v>2010All cancerMaleNon-Maori</v>
          </cell>
          <cell r="M4">
            <v>2010</v>
          </cell>
          <cell r="N4" t="str">
            <v>All cancer</v>
          </cell>
          <cell r="O4" t="str">
            <v>Non-Maori</v>
          </cell>
          <cell r="P4" t="str">
            <v>Male</v>
          </cell>
          <cell r="Q4">
            <v>4089</v>
          </cell>
          <cell r="R4">
            <v>53</v>
          </cell>
        </row>
        <row r="5">
          <cell r="L5" t="str">
            <v>2010All deathsMaleAllEth</v>
          </cell>
          <cell r="M5">
            <v>2010</v>
          </cell>
          <cell r="N5" t="str">
            <v>All deaths</v>
          </cell>
          <cell r="O5" t="str">
            <v>AllEth</v>
          </cell>
          <cell r="P5" t="str">
            <v>Male</v>
          </cell>
          <cell r="Q5">
            <v>14338</v>
          </cell>
          <cell r="R5">
            <v>50.1</v>
          </cell>
        </row>
        <row r="6">
          <cell r="L6" t="str">
            <v>2010All deathsMaleMaori</v>
          </cell>
          <cell r="M6">
            <v>2010</v>
          </cell>
          <cell r="N6" t="str">
            <v>All deaths</v>
          </cell>
          <cell r="O6" t="str">
            <v>Maori</v>
          </cell>
          <cell r="P6" t="str">
            <v>Male</v>
          </cell>
          <cell r="Q6">
            <v>1534</v>
          </cell>
          <cell r="R6">
            <v>53.2</v>
          </cell>
        </row>
        <row r="7">
          <cell r="L7" t="str">
            <v>2010All deathsMaleNon-Maori</v>
          </cell>
          <cell r="M7">
            <v>2010</v>
          </cell>
          <cell r="N7" t="str">
            <v>All deaths</v>
          </cell>
          <cell r="O7" t="str">
            <v>Non-Maori</v>
          </cell>
          <cell r="P7" t="str">
            <v>Male</v>
          </cell>
          <cell r="Q7">
            <v>12804</v>
          </cell>
          <cell r="R7">
            <v>49.7</v>
          </cell>
        </row>
        <row r="8">
          <cell r="L8" t="str">
            <v>2010AssaultMaleAllEth</v>
          </cell>
          <cell r="M8">
            <v>2010</v>
          </cell>
          <cell r="N8" t="str">
            <v>Assault</v>
          </cell>
          <cell r="O8" t="str">
            <v>AllEth</v>
          </cell>
          <cell r="P8" t="str">
            <v>Male</v>
          </cell>
          <cell r="Q8">
            <v>31</v>
          </cell>
          <cell r="R8">
            <v>56.4</v>
          </cell>
        </row>
        <row r="9">
          <cell r="L9" t="str">
            <v>2010AssaultMaleMaori</v>
          </cell>
          <cell r="M9">
            <v>2010</v>
          </cell>
          <cell r="N9" t="str">
            <v>Assault</v>
          </cell>
          <cell r="O9" t="str">
            <v>Maori</v>
          </cell>
          <cell r="P9" t="str">
            <v>Male</v>
          </cell>
          <cell r="Q9">
            <v>14</v>
          </cell>
          <cell r="R9">
            <v>70</v>
          </cell>
        </row>
        <row r="10">
          <cell r="L10" t="str">
            <v>2010AssaultMaleNon-Maori</v>
          </cell>
          <cell r="M10">
            <v>2010</v>
          </cell>
          <cell r="N10" t="str">
            <v>Assault</v>
          </cell>
          <cell r="O10" t="str">
            <v>Non-Maori</v>
          </cell>
          <cell r="P10" t="str">
            <v>Male</v>
          </cell>
          <cell r="Q10">
            <v>17</v>
          </cell>
          <cell r="R10">
            <v>48.6</v>
          </cell>
        </row>
        <row r="11">
          <cell r="L11" t="str">
            <v>2010Cerebrovascular diseaseMaleAllEth</v>
          </cell>
          <cell r="M11">
            <v>2010</v>
          </cell>
          <cell r="N11" t="str">
            <v>Cerebrovascular disease</v>
          </cell>
          <cell r="O11" t="str">
            <v>AllEth</v>
          </cell>
          <cell r="P11" t="str">
            <v>Male</v>
          </cell>
          <cell r="Q11">
            <v>945</v>
          </cell>
          <cell r="R11">
            <v>38.299999999999997</v>
          </cell>
        </row>
        <row r="12">
          <cell r="L12" t="str">
            <v>2010Cerebrovascular diseaseMaleMaori</v>
          </cell>
          <cell r="M12">
            <v>2010</v>
          </cell>
          <cell r="N12" t="str">
            <v>Cerebrovascular disease</v>
          </cell>
          <cell r="O12" t="str">
            <v>Maori</v>
          </cell>
          <cell r="P12" t="str">
            <v>Male</v>
          </cell>
          <cell r="Q12">
            <v>58</v>
          </cell>
          <cell r="R12">
            <v>37.200000000000003</v>
          </cell>
        </row>
        <row r="13">
          <cell r="L13" t="str">
            <v>2010Cerebrovascular diseaseMaleNon-Maori</v>
          </cell>
          <cell r="M13">
            <v>2010</v>
          </cell>
          <cell r="N13" t="str">
            <v>Cerebrovascular disease</v>
          </cell>
          <cell r="O13" t="str">
            <v>Non-Maori</v>
          </cell>
          <cell r="P13" t="str">
            <v>Male</v>
          </cell>
          <cell r="Q13">
            <v>887</v>
          </cell>
          <cell r="R13">
            <v>38.4</v>
          </cell>
        </row>
        <row r="14">
          <cell r="L14" t="str">
            <v>2010Cervical cancerMaleAllEth</v>
          </cell>
          <cell r="M14">
            <v>2010</v>
          </cell>
          <cell r="N14" t="str">
            <v>Cervical cancer</v>
          </cell>
          <cell r="O14" t="str">
            <v>AllEth</v>
          </cell>
          <cell r="P14" t="str">
            <v>Male</v>
          </cell>
        </row>
        <row r="15">
          <cell r="L15" t="str">
            <v>2010Cervical cancerMaleMaori</v>
          </cell>
          <cell r="M15">
            <v>2010</v>
          </cell>
          <cell r="N15" t="str">
            <v>Cervical cancer</v>
          </cell>
          <cell r="O15" t="str">
            <v>Maori</v>
          </cell>
          <cell r="P15" t="str">
            <v>Male</v>
          </cell>
        </row>
        <row r="16">
          <cell r="L16" t="str">
            <v>2010Cervical cancerMaleNon-Maori</v>
          </cell>
          <cell r="M16">
            <v>2010</v>
          </cell>
          <cell r="N16" t="str">
            <v>Cervical cancer</v>
          </cell>
          <cell r="O16" t="str">
            <v>Non-Maori</v>
          </cell>
          <cell r="P16" t="str">
            <v>Male</v>
          </cell>
        </row>
        <row r="17">
          <cell r="L17" t="str">
            <v>2010Chronic lower respiratory diseasesMaleAllEth</v>
          </cell>
          <cell r="M17">
            <v>2010</v>
          </cell>
          <cell r="N17" t="str">
            <v>Chronic lower respiratory diseases</v>
          </cell>
          <cell r="O17" t="str">
            <v>AllEth</v>
          </cell>
          <cell r="P17" t="str">
            <v>Male</v>
          </cell>
          <cell r="Q17">
            <v>859</v>
          </cell>
          <cell r="R17">
            <v>51.9</v>
          </cell>
        </row>
        <row r="18">
          <cell r="L18" t="str">
            <v>2010Chronic lower respiratory diseasesMaleMaori</v>
          </cell>
          <cell r="M18">
            <v>2010</v>
          </cell>
          <cell r="N18" t="str">
            <v>Chronic lower respiratory diseases</v>
          </cell>
          <cell r="O18" t="str">
            <v>Maori</v>
          </cell>
          <cell r="P18" t="str">
            <v>Male</v>
          </cell>
          <cell r="Q18">
            <v>95</v>
          </cell>
          <cell r="R18">
            <v>45.9</v>
          </cell>
        </row>
        <row r="19">
          <cell r="L19" t="str">
            <v>2010Chronic lower respiratory diseasesMaleNon-Maori</v>
          </cell>
          <cell r="M19">
            <v>2010</v>
          </cell>
          <cell r="N19" t="str">
            <v>Chronic lower respiratory diseases</v>
          </cell>
          <cell r="O19" t="str">
            <v>Non-Maori</v>
          </cell>
          <cell r="P19" t="str">
            <v>Male</v>
          </cell>
          <cell r="Q19">
            <v>764</v>
          </cell>
          <cell r="R19">
            <v>52.7</v>
          </cell>
        </row>
        <row r="20">
          <cell r="L20" t="str">
            <v>2010Colon, rectum and rectosigmoid junction cancerMaleAllEth</v>
          </cell>
          <cell r="M20">
            <v>2010</v>
          </cell>
          <cell r="N20" t="str">
            <v>Colon, rectum and rectosigmoid junction cancer</v>
          </cell>
          <cell r="O20" t="str">
            <v>AllEth</v>
          </cell>
          <cell r="P20" t="str">
            <v>Male</v>
          </cell>
          <cell r="Q20">
            <v>613</v>
          </cell>
          <cell r="R20">
            <v>51.5</v>
          </cell>
        </row>
        <row r="21">
          <cell r="L21" t="str">
            <v>2010Colon, rectum and rectosigmoid junction cancerMaleMaori</v>
          </cell>
          <cell r="M21">
            <v>2010</v>
          </cell>
          <cell r="N21" t="str">
            <v>Colon, rectum and rectosigmoid junction cancer</v>
          </cell>
          <cell r="O21" t="str">
            <v>Maori</v>
          </cell>
          <cell r="P21" t="str">
            <v>Male</v>
          </cell>
          <cell r="Q21">
            <v>33</v>
          </cell>
          <cell r="R21">
            <v>57.9</v>
          </cell>
        </row>
        <row r="22">
          <cell r="L22" t="str">
            <v>2010Colon, rectum and rectosigmoid junction cancerMaleNon-Maori</v>
          </cell>
          <cell r="M22">
            <v>2010</v>
          </cell>
          <cell r="N22" t="str">
            <v>Colon, rectum and rectosigmoid junction cancer</v>
          </cell>
          <cell r="O22" t="str">
            <v>Non-Maori</v>
          </cell>
          <cell r="P22" t="str">
            <v>Male</v>
          </cell>
          <cell r="Q22">
            <v>580</v>
          </cell>
          <cell r="R22">
            <v>51.2</v>
          </cell>
        </row>
        <row r="23">
          <cell r="L23" t="str">
            <v>2010Diabetes mellitusMaleAllEth</v>
          </cell>
          <cell r="M23">
            <v>2010</v>
          </cell>
          <cell r="N23" t="str">
            <v>Diabetes mellitus</v>
          </cell>
          <cell r="O23" t="str">
            <v>AllEth</v>
          </cell>
          <cell r="P23" t="str">
            <v>Male</v>
          </cell>
          <cell r="Q23">
            <v>391</v>
          </cell>
          <cell r="R23">
            <v>50.9</v>
          </cell>
        </row>
        <row r="24">
          <cell r="L24" t="str">
            <v>2010Diabetes mellitusMaleMaori</v>
          </cell>
          <cell r="M24">
            <v>2010</v>
          </cell>
          <cell r="N24" t="str">
            <v>Diabetes mellitus</v>
          </cell>
          <cell r="O24" t="str">
            <v>Maori</v>
          </cell>
          <cell r="P24" t="str">
            <v>Male</v>
          </cell>
          <cell r="Q24">
            <v>82</v>
          </cell>
          <cell r="R24">
            <v>48.2</v>
          </cell>
        </row>
        <row r="25">
          <cell r="L25" t="str">
            <v>2010Diabetes mellitusMaleNon-Maori</v>
          </cell>
          <cell r="M25">
            <v>2010</v>
          </cell>
          <cell r="N25" t="str">
            <v>Diabetes mellitus</v>
          </cell>
          <cell r="O25" t="str">
            <v>Non-Maori</v>
          </cell>
          <cell r="P25" t="str">
            <v>Male</v>
          </cell>
          <cell r="Q25">
            <v>309</v>
          </cell>
          <cell r="R25">
            <v>51.7</v>
          </cell>
        </row>
        <row r="26">
          <cell r="L26" t="str">
            <v>2010Diseases of the circulatory systemMaleAllEth</v>
          </cell>
          <cell r="M26">
            <v>2010</v>
          </cell>
          <cell r="N26" t="str">
            <v>Diseases of the circulatory system</v>
          </cell>
          <cell r="O26" t="str">
            <v>AllEth</v>
          </cell>
          <cell r="P26" t="str">
            <v>Male</v>
          </cell>
          <cell r="Q26">
            <v>4877</v>
          </cell>
          <cell r="R26">
            <v>47.9</v>
          </cell>
        </row>
        <row r="27">
          <cell r="L27" t="str">
            <v>2010Diseases of the circulatory systemMaleMaori</v>
          </cell>
          <cell r="M27">
            <v>2010</v>
          </cell>
          <cell r="N27" t="str">
            <v>Diseases of the circulatory system</v>
          </cell>
          <cell r="O27" t="str">
            <v>Maori</v>
          </cell>
          <cell r="P27" t="str">
            <v>Male</v>
          </cell>
          <cell r="Q27">
            <v>452</v>
          </cell>
          <cell r="R27">
            <v>53.6</v>
          </cell>
        </row>
        <row r="28">
          <cell r="L28" t="str">
            <v>2010Diseases of the circulatory systemMaleNon-Maori</v>
          </cell>
          <cell r="M28">
            <v>2010</v>
          </cell>
          <cell r="N28" t="str">
            <v>Diseases of the circulatory system</v>
          </cell>
          <cell r="O28" t="str">
            <v>Non-Maori</v>
          </cell>
          <cell r="P28" t="str">
            <v>Male</v>
          </cell>
          <cell r="Q28">
            <v>4425</v>
          </cell>
          <cell r="R28">
            <v>47.4</v>
          </cell>
        </row>
        <row r="29">
          <cell r="L29" t="str">
            <v>2010Diseases of the respiratory systemMaleAllEth</v>
          </cell>
          <cell r="M29">
            <v>2010</v>
          </cell>
          <cell r="N29" t="str">
            <v>Diseases of the respiratory system</v>
          </cell>
          <cell r="O29" t="str">
            <v>AllEth</v>
          </cell>
          <cell r="P29" t="str">
            <v>Male</v>
          </cell>
          <cell r="Q29">
            <v>1243</v>
          </cell>
          <cell r="R29">
            <v>50.6</v>
          </cell>
        </row>
        <row r="30">
          <cell r="L30" t="str">
            <v>2010Diseases of the respiratory systemMaleMaori</v>
          </cell>
          <cell r="M30">
            <v>2010</v>
          </cell>
          <cell r="N30" t="str">
            <v>Diseases of the respiratory system</v>
          </cell>
          <cell r="O30" t="str">
            <v>Maori</v>
          </cell>
          <cell r="P30" t="str">
            <v>Male</v>
          </cell>
          <cell r="Q30">
            <v>119</v>
          </cell>
          <cell r="R30">
            <v>48.6</v>
          </cell>
        </row>
        <row r="31">
          <cell r="L31" t="str">
            <v>2010Diseases of the respiratory systemMaleNon-Maori</v>
          </cell>
          <cell r="M31">
            <v>2010</v>
          </cell>
          <cell r="N31" t="str">
            <v>Diseases of the respiratory system</v>
          </cell>
          <cell r="O31" t="str">
            <v>Non-Maori</v>
          </cell>
          <cell r="P31" t="str">
            <v>Male</v>
          </cell>
          <cell r="Q31">
            <v>1124</v>
          </cell>
          <cell r="R31">
            <v>50.8</v>
          </cell>
        </row>
        <row r="32">
          <cell r="L32" t="str">
            <v>2010External causes of morbidity and mortalityMaleAllEth</v>
          </cell>
          <cell r="M32">
            <v>2010</v>
          </cell>
          <cell r="N32" t="str">
            <v>External causes of morbidity and mortality</v>
          </cell>
          <cell r="O32" t="str">
            <v>AllEth</v>
          </cell>
          <cell r="P32" t="str">
            <v>Male</v>
          </cell>
          <cell r="Q32">
            <v>1221</v>
          </cell>
          <cell r="R32">
            <v>62.5</v>
          </cell>
        </row>
        <row r="33">
          <cell r="L33" t="str">
            <v>2010External causes of morbidity and mortalityMaleMaori</v>
          </cell>
          <cell r="M33">
            <v>2010</v>
          </cell>
          <cell r="N33" t="str">
            <v>External causes of morbidity and mortality</v>
          </cell>
          <cell r="O33" t="str">
            <v>Maori</v>
          </cell>
          <cell r="P33" t="str">
            <v>Male</v>
          </cell>
          <cell r="Q33">
            <v>262</v>
          </cell>
          <cell r="R33">
            <v>70.400000000000006</v>
          </cell>
        </row>
        <row r="34">
          <cell r="L34" t="str">
            <v>2010External causes of morbidity and mortalityMaleNon-Maori</v>
          </cell>
          <cell r="M34">
            <v>2010</v>
          </cell>
          <cell r="N34" t="str">
            <v>External causes of morbidity and mortality</v>
          </cell>
          <cell r="O34" t="str">
            <v>Non-Maori</v>
          </cell>
          <cell r="P34" t="str">
            <v>Male</v>
          </cell>
          <cell r="Q34">
            <v>959</v>
          </cell>
          <cell r="R34">
            <v>60.7</v>
          </cell>
        </row>
        <row r="35">
          <cell r="L35" t="str">
            <v>2010Female breast cancerMaleAllEth</v>
          </cell>
          <cell r="M35">
            <v>2010</v>
          </cell>
          <cell r="N35" t="str">
            <v>Female breast cancer</v>
          </cell>
          <cell r="O35" t="str">
            <v>AllEth</v>
          </cell>
          <cell r="P35" t="str">
            <v>Male</v>
          </cell>
        </row>
        <row r="36">
          <cell r="L36" t="str">
            <v>2010Female breast cancerMaleMaori</v>
          </cell>
          <cell r="M36">
            <v>2010</v>
          </cell>
          <cell r="N36" t="str">
            <v>Female breast cancer</v>
          </cell>
          <cell r="O36" t="str">
            <v>Maori</v>
          </cell>
          <cell r="P36" t="str">
            <v>Male</v>
          </cell>
        </row>
        <row r="37">
          <cell r="L37" t="str">
            <v>2010Female breast cancerMaleNon-Maori</v>
          </cell>
          <cell r="M37">
            <v>2010</v>
          </cell>
          <cell r="N37" t="str">
            <v>Female breast cancer</v>
          </cell>
          <cell r="O37" t="str">
            <v>Non-Maori</v>
          </cell>
          <cell r="P37" t="str">
            <v>Male</v>
          </cell>
        </row>
        <row r="38">
          <cell r="L38" t="str">
            <v>2010Influenza and pneumoniaMaleAllEth</v>
          </cell>
          <cell r="M38">
            <v>2010</v>
          </cell>
          <cell r="N38" t="str">
            <v>Influenza and pneumonia</v>
          </cell>
          <cell r="O38" t="str">
            <v>AllEth</v>
          </cell>
          <cell r="P38" t="str">
            <v>Male</v>
          </cell>
          <cell r="Q38">
            <v>207</v>
          </cell>
          <cell r="R38">
            <v>43.3</v>
          </cell>
        </row>
        <row r="39">
          <cell r="L39" t="str">
            <v>2010Influenza and pneumoniaMaleMaori</v>
          </cell>
          <cell r="M39">
            <v>2010</v>
          </cell>
          <cell r="N39" t="str">
            <v>Influenza and pneumonia</v>
          </cell>
          <cell r="O39" t="str">
            <v>Maori</v>
          </cell>
          <cell r="P39" t="str">
            <v>Male</v>
          </cell>
          <cell r="Q39">
            <v>19</v>
          </cell>
          <cell r="R39">
            <v>70.400000000000006</v>
          </cell>
        </row>
        <row r="40">
          <cell r="L40" t="str">
            <v>2010Influenza and pneumoniaMaleNon-Maori</v>
          </cell>
          <cell r="M40">
            <v>2010</v>
          </cell>
          <cell r="N40" t="str">
            <v>Influenza and pneumonia</v>
          </cell>
          <cell r="O40" t="str">
            <v>Non-Maori</v>
          </cell>
          <cell r="P40" t="str">
            <v>Male</v>
          </cell>
          <cell r="Q40">
            <v>188</v>
          </cell>
          <cell r="R40">
            <v>41.7</v>
          </cell>
        </row>
        <row r="41">
          <cell r="L41" t="str">
            <v>2010Intentional self-harmMaleAllEth</v>
          </cell>
          <cell r="M41">
            <v>2010</v>
          </cell>
          <cell r="N41" t="str">
            <v>Intentional self-harm</v>
          </cell>
          <cell r="O41" t="str">
            <v>AllEth</v>
          </cell>
          <cell r="P41" t="str">
            <v>Male</v>
          </cell>
          <cell r="Q41">
            <v>387</v>
          </cell>
          <cell r="R41">
            <v>72.5</v>
          </cell>
        </row>
        <row r="42">
          <cell r="L42" t="str">
            <v>2010Intentional self-harmMaleMaori</v>
          </cell>
          <cell r="M42">
            <v>2010</v>
          </cell>
          <cell r="N42" t="str">
            <v>Intentional self-harm</v>
          </cell>
          <cell r="O42" t="str">
            <v>Maori</v>
          </cell>
          <cell r="P42" t="str">
            <v>Male</v>
          </cell>
          <cell r="Q42">
            <v>72</v>
          </cell>
          <cell r="R42">
            <v>70.599999999999994</v>
          </cell>
        </row>
        <row r="43">
          <cell r="L43" t="str">
            <v>2010Intentional self-harmMaleNon-Maori</v>
          </cell>
          <cell r="M43">
            <v>2010</v>
          </cell>
          <cell r="N43" t="str">
            <v>Intentional self-harm</v>
          </cell>
          <cell r="O43" t="str">
            <v>Non-Maori</v>
          </cell>
          <cell r="P43" t="str">
            <v>Male</v>
          </cell>
          <cell r="Q43">
            <v>315</v>
          </cell>
          <cell r="R43">
            <v>72.900000000000006</v>
          </cell>
        </row>
        <row r="44">
          <cell r="L44" t="str">
            <v>2010Ischaemic heart diseaseMaleAllEth</v>
          </cell>
          <cell r="M44">
            <v>2010</v>
          </cell>
          <cell r="N44" t="str">
            <v>Ischaemic heart disease</v>
          </cell>
          <cell r="O44" t="str">
            <v>AllEth</v>
          </cell>
          <cell r="P44" t="str">
            <v>Male</v>
          </cell>
          <cell r="Q44">
            <v>2901</v>
          </cell>
          <cell r="R44">
            <v>53.8</v>
          </cell>
        </row>
        <row r="45">
          <cell r="L45" t="str">
            <v>2010Ischaemic heart diseaseMaleMaori</v>
          </cell>
          <cell r="M45">
            <v>2010</v>
          </cell>
          <cell r="N45" t="str">
            <v>Ischaemic heart disease</v>
          </cell>
          <cell r="O45" t="str">
            <v>Maori</v>
          </cell>
          <cell r="P45" t="str">
            <v>Male</v>
          </cell>
          <cell r="Q45">
            <v>261</v>
          </cell>
          <cell r="R45">
            <v>58.9</v>
          </cell>
        </row>
        <row r="46">
          <cell r="L46" t="str">
            <v>2010Ischaemic heart diseaseMaleNon-Maori</v>
          </cell>
          <cell r="M46">
            <v>2010</v>
          </cell>
          <cell r="N46" t="str">
            <v>Ischaemic heart disease</v>
          </cell>
          <cell r="O46" t="str">
            <v>Non-Maori</v>
          </cell>
          <cell r="P46" t="str">
            <v>Male</v>
          </cell>
          <cell r="Q46">
            <v>2640</v>
          </cell>
          <cell r="R46">
            <v>53.4</v>
          </cell>
        </row>
        <row r="47">
          <cell r="L47" t="str">
            <v>2010Lung cancerMaleAllEth</v>
          </cell>
          <cell r="M47">
            <v>2010</v>
          </cell>
          <cell r="N47" t="str">
            <v>Lung cancer</v>
          </cell>
          <cell r="O47" t="str">
            <v>AllEth</v>
          </cell>
          <cell r="P47" t="str">
            <v>Male</v>
          </cell>
          <cell r="Q47">
            <v>893</v>
          </cell>
          <cell r="R47">
            <v>54.1</v>
          </cell>
        </row>
        <row r="48">
          <cell r="L48" t="str">
            <v>2010Lung cancerMaleMaori</v>
          </cell>
          <cell r="M48">
            <v>2010</v>
          </cell>
          <cell r="N48" t="str">
            <v>Lung cancer</v>
          </cell>
          <cell r="O48" t="str">
            <v>Maori</v>
          </cell>
          <cell r="P48" t="str">
            <v>Male</v>
          </cell>
          <cell r="Q48">
            <v>130</v>
          </cell>
          <cell r="R48">
            <v>43.5</v>
          </cell>
        </row>
        <row r="49">
          <cell r="L49" t="str">
            <v>2010Lung cancerMaleNon-Maori</v>
          </cell>
          <cell r="M49">
            <v>2010</v>
          </cell>
          <cell r="N49" t="str">
            <v>Lung cancer</v>
          </cell>
          <cell r="O49" t="str">
            <v>Non-Maori</v>
          </cell>
          <cell r="P49" t="str">
            <v>Male</v>
          </cell>
          <cell r="Q49">
            <v>763</v>
          </cell>
          <cell r="R49">
            <v>56.5</v>
          </cell>
        </row>
        <row r="50">
          <cell r="L50" t="str">
            <v>2010Melanoma of the skinMaleAllEth</v>
          </cell>
          <cell r="M50">
            <v>2010</v>
          </cell>
          <cell r="N50" t="str">
            <v>Melanoma of the skin</v>
          </cell>
          <cell r="O50" t="str">
            <v>AllEth</v>
          </cell>
          <cell r="P50" t="str">
            <v>Male</v>
          </cell>
          <cell r="Q50">
            <v>199</v>
          </cell>
          <cell r="R50">
            <v>61.4</v>
          </cell>
        </row>
        <row r="51">
          <cell r="L51" t="str">
            <v>2010Melanoma of the skinMaleMaori</v>
          </cell>
          <cell r="M51">
            <v>2010</v>
          </cell>
          <cell r="N51" t="str">
            <v>Melanoma of the skin</v>
          </cell>
          <cell r="O51" t="str">
            <v>Maori</v>
          </cell>
          <cell r="P51" t="str">
            <v>Male</v>
          </cell>
          <cell r="Q51">
            <v>3</v>
          </cell>
          <cell r="R51">
            <v>50</v>
          </cell>
        </row>
        <row r="52">
          <cell r="L52" t="str">
            <v>2010Melanoma of the skinMaleNon-Maori</v>
          </cell>
          <cell r="M52">
            <v>2010</v>
          </cell>
          <cell r="N52" t="str">
            <v>Melanoma of the skin</v>
          </cell>
          <cell r="O52" t="str">
            <v>Non-Maori</v>
          </cell>
          <cell r="P52" t="str">
            <v>Male</v>
          </cell>
          <cell r="Q52">
            <v>196</v>
          </cell>
          <cell r="R52">
            <v>61.6</v>
          </cell>
        </row>
        <row r="53">
          <cell r="L53" t="str">
            <v>2010Motor vehicle accidentsMaleAllEth</v>
          </cell>
          <cell r="M53">
            <v>2010</v>
          </cell>
          <cell r="N53" t="str">
            <v>Motor vehicle accidents</v>
          </cell>
          <cell r="O53" t="str">
            <v>AllEth</v>
          </cell>
          <cell r="P53" t="str">
            <v>Male</v>
          </cell>
          <cell r="Q53">
            <v>293</v>
          </cell>
          <cell r="R53">
            <v>70.8</v>
          </cell>
        </row>
        <row r="54">
          <cell r="L54" t="str">
            <v>2010Motor vehicle accidentsMaleMaori</v>
          </cell>
          <cell r="M54">
            <v>2010</v>
          </cell>
          <cell r="N54" t="str">
            <v>Motor vehicle accidents</v>
          </cell>
          <cell r="O54" t="str">
            <v>Maori</v>
          </cell>
          <cell r="P54" t="str">
            <v>Male</v>
          </cell>
          <cell r="Q54">
            <v>88</v>
          </cell>
          <cell r="R54">
            <v>72.099999999999994</v>
          </cell>
        </row>
        <row r="55">
          <cell r="L55" t="str">
            <v>2010Motor vehicle accidentsMaleNon-Maori</v>
          </cell>
          <cell r="M55">
            <v>2010</v>
          </cell>
          <cell r="N55" t="str">
            <v>Motor vehicle accidents</v>
          </cell>
          <cell r="O55" t="str">
            <v>Non-Maori</v>
          </cell>
          <cell r="P55" t="str">
            <v>Male</v>
          </cell>
          <cell r="Q55">
            <v>205</v>
          </cell>
          <cell r="R55">
            <v>70.2</v>
          </cell>
        </row>
        <row r="56">
          <cell r="L56" t="str">
            <v>2010Other forms of heart diseaseMaleAllEth</v>
          </cell>
          <cell r="M56">
            <v>2010</v>
          </cell>
          <cell r="N56" t="str">
            <v>Other forms of heart disease</v>
          </cell>
          <cell r="O56" t="str">
            <v>AllEth</v>
          </cell>
          <cell r="P56" t="str">
            <v>Male</v>
          </cell>
          <cell r="Q56">
            <v>580</v>
          </cell>
          <cell r="R56">
            <v>44.5</v>
          </cell>
        </row>
        <row r="57">
          <cell r="L57" t="str">
            <v>2010Other forms of heart diseaseMaleMaori</v>
          </cell>
          <cell r="M57">
            <v>2010</v>
          </cell>
          <cell r="N57" t="str">
            <v>Other forms of heart disease</v>
          </cell>
          <cell r="O57" t="str">
            <v>Maori</v>
          </cell>
          <cell r="P57" t="str">
            <v>Male</v>
          </cell>
          <cell r="Q57">
            <v>75</v>
          </cell>
          <cell r="R57">
            <v>56.4</v>
          </cell>
        </row>
        <row r="58">
          <cell r="L58" t="str">
            <v>2010Other forms of heart diseaseMaleNon-Maori</v>
          </cell>
          <cell r="M58">
            <v>2010</v>
          </cell>
          <cell r="N58" t="str">
            <v>Other forms of heart disease</v>
          </cell>
          <cell r="O58" t="str">
            <v>Non-Maori</v>
          </cell>
          <cell r="P58" t="str">
            <v>Male</v>
          </cell>
          <cell r="Q58">
            <v>505</v>
          </cell>
          <cell r="R58">
            <v>43.1</v>
          </cell>
        </row>
        <row r="59">
          <cell r="L59" t="str">
            <v>2010Prostate cancerMaleAllEth</v>
          </cell>
          <cell r="M59">
            <v>2010</v>
          </cell>
          <cell r="N59" t="str">
            <v>Prostate cancer</v>
          </cell>
          <cell r="O59" t="str">
            <v>AllEth</v>
          </cell>
          <cell r="P59" t="str">
            <v>Male</v>
          </cell>
          <cell r="Q59">
            <v>589</v>
          </cell>
          <cell r="R59">
            <v>100</v>
          </cell>
        </row>
        <row r="60">
          <cell r="L60" t="str">
            <v>2010Prostate cancerMaleMaori</v>
          </cell>
          <cell r="M60">
            <v>2010</v>
          </cell>
          <cell r="N60" t="str">
            <v>Prostate cancer</v>
          </cell>
          <cell r="O60" t="str">
            <v>Maori</v>
          </cell>
          <cell r="P60" t="str">
            <v>Male</v>
          </cell>
          <cell r="Q60">
            <v>46</v>
          </cell>
          <cell r="R60">
            <v>100</v>
          </cell>
        </row>
        <row r="61">
          <cell r="L61" t="str">
            <v>2010Prostate cancerMaleNon-Maori</v>
          </cell>
          <cell r="M61">
            <v>2010</v>
          </cell>
          <cell r="N61" t="str">
            <v>Prostate cancer</v>
          </cell>
          <cell r="O61" t="str">
            <v>Non-Maori</v>
          </cell>
          <cell r="P61" t="str">
            <v>Male</v>
          </cell>
          <cell r="Q61">
            <v>543</v>
          </cell>
          <cell r="R61">
            <v>100</v>
          </cell>
        </row>
        <row r="62">
          <cell r="L62" t="str">
            <v>2011All cancerMaleAllEth</v>
          </cell>
          <cell r="M62">
            <v>2011</v>
          </cell>
          <cell r="N62" t="str">
            <v>All cancer</v>
          </cell>
          <cell r="O62" t="str">
            <v>AllEth</v>
          </cell>
          <cell r="P62" t="str">
            <v>Male</v>
          </cell>
          <cell r="Q62">
            <v>4650</v>
          </cell>
          <cell r="R62">
            <v>52.3</v>
          </cell>
        </row>
        <row r="63">
          <cell r="L63" t="str">
            <v>2011All cancerMaleMaori</v>
          </cell>
          <cell r="M63">
            <v>2011</v>
          </cell>
          <cell r="N63" t="str">
            <v>All cancer</v>
          </cell>
          <cell r="O63" t="str">
            <v>Maori</v>
          </cell>
          <cell r="P63" t="str">
            <v>Male</v>
          </cell>
          <cell r="Q63">
            <v>428</v>
          </cell>
          <cell r="R63">
            <v>45.6</v>
          </cell>
        </row>
        <row r="64">
          <cell r="L64" t="str">
            <v>2011All cancerMaleNon-Maori</v>
          </cell>
          <cell r="M64">
            <v>2011</v>
          </cell>
          <cell r="N64" t="str">
            <v>All cancer</v>
          </cell>
          <cell r="O64" t="str">
            <v>Non-Maori</v>
          </cell>
          <cell r="P64" t="str">
            <v>Male</v>
          </cell>
          <cell r="Q64">
            <v>4222</v>
          </cell>
          <cell r="R64">
            <v>53.1</v>
          </cell>
        </row>
        <row r="65">
          <cell r="L65" t="str">
            <v>2011All deathsMaleAllEth</v>
          </cell>
          <cell r="M65">
            <v>2011</v>
          </cell>
          <cell r="N65" t="str">
            <v>All deaths</v>
          </cell>
          <cell r="O65" t="str">
            <v>AllEth</v>
          </cell>
          <cell r="P65" t="str">
            <v>Male</v>
          </cell>
          <cell r="Q65">
            <v>14940</v>
          </cell>
          <cell r="R65">
            <v>49.3</v>
          </cell>
        </row>
        <row r="66">
          <cell r="L66" t="str">
            <v>2011All deathsMaleMaori</v>
          </cell>
          <cell r="M66">
            <v>2011</v>
          </cell>
          <cell r="N66" t="str">
            <v>All deaths</v>
          </cell>
          <cell r="O66" t="str">
            <v>Maori</v>
          </cell>
          <cell r="P66" t="str">
            <v>Male</v>
          </cell>
          <cell r="Q66">
            <v>1568</v>
          </cell>
          <cell r="R66">
            <v>51.8</v>
          </cell>
        </row>
        <row r="67">
          <cell r="L67" t="str">
            <v>2011All deathsMaleNon-Maori</v>
          </cell>
          <cell r="M67">
            <v>2011</v>
          </cell>
          <cell r="N67" t="str">
            <v>All deaths</v>
          </cell>
          <cell r="O67" t="str">
            <v>Non-Maori</v>
          </cell>
          <cell r="P67" t="str">
            <v>Male</v>
          </cell>
          <cell r="Q67">
            <v>13372</v>
          </cell>
          <cell r="R67">
            <v>49.1</v>
          </cell>
        </row>
        <row r="68">
          <cell r="L68" t="str">
            <v>2011AssaultMaleAllEth</v>
          </cell>
          <cell r="M68">
            <v>2011</v>
          </cell>
          <cell r="N68" t="str">
            <v>Assault</v>
          </cell>
          <cell r="O68" t="str">
            <v>AllEth</v>
          </cell>
          <cell r="P68" t="str">
            <v>Male</v>
          </cell>
          <cell r="Q68">
            <v>36</v>
          </cell>
          <cell r="R68">
            <v>66.7</v>
          </cell>
        </row>
        <row r="69">
          <cell r="L69" t="str">
            <v>2011AssaultMaleMaori</v>
          </cell>
          <cell r="M69">
            <v>2011</v>
          </cell>
          <cell r="N69" t="str">
            <v>Assault</v>
          </cell>
          <cell r="O69" t="str">
            <v>Maori</v>
          </cell>
          <cell r="P69" t="str">
            <v>Male</v>
          </cell>
          <cell r="Q69">
            <v>8</v>
          </cell>
          <cell r="R69">
            <v>61.5</v>
          </cell>
        </row>
        <row r="70">
          <cell r="L70" t="str">
            <v>2011AssaultMaleNon-Maori</v>
          </cell>
          <cell r="M70">
            <v>2011</v>
          </cell>
          <cell r="N70" t="str">
            <v>Assault</v>
          </cell>
          <cell r="O70" t="str">
            <v>Non-Maori</v>
          </cell>
          <cell r="P70" t="str">
            <v>Male</v>
          </cell>
          <cell r="Q70">
            <v>28</v>
          </cell>
          <cell r="R70">
            <v>68.3</v>
          </cell>
        </row>
        <row r="71">
          <cell r="L71" t="str">
            <v>2011Cerebrovascular diseaseMaleAllEth</v>
          </cell>
          <cell r="M71">
            <v>2011</v>
          </cell>
          <cell r="N71" t="str">
            <v>Cerebrovascular disease</v>
          </cell>
          <cell r="O71" t="str">
            <v>AllEth</v>
          </cell>
          <cell r="P71" t="str">
            <v>Male</v>
          </cell>
          <cell r="Q71">
            <v>1011</v>
          </cell>
          <cell r="R71">
            <v>38</v>
          </cell>
        </row>
        <row r="72">
          <cell r="L72" t="str">
            <v>2011Cerebrovascular diseaseMaleMaori</v>
          </cell>
          <cell r="M72">
            <v>2011</v>
          </cell>
          <cell r="N72" t="str">
            <v>Cerebrovascular disease</v>
          </cell>
          <cell r="O72" t="str">
            <v>Maori</v>
          </cell>
          <cell r="P72" t="str">
            <v>Male</v>
          </cell>
          <cell r="Q72">
            <v>59</v>
          </cell>
          <cell r="R72">
            <v>40.1</v>
          </cell>
        </row>
        <row r="73">
          <cell r="L73" t="str">
            <v>2011Cerebrovascular diseaseMaleNon-Maori</v>
          </cell>
          <cell r="M73">
            <v>2011</v>
          </cell>
          <cell r="N73" t="str">
            <v>Cerebrovascular disease</v>
          </cell>
          <cell r="O73" t="str">
            <v>Non-Maori</v>
          </cell>
          <cell r="P73" t="str">
            <v>Male</v>
          </cell>
          <cell r="Q73">
            <v>952</v>
          </cell>
          <cell r="R73">
            <v>37.799999999999997</v>
          </cell>
        </row>
        <row r="74">
          <cell r="L74" t="str">
            <v>2011Cervical cancerMaleAllEth</v>
          </cell>
          <cell r="M74">
            <v>2011</v>
          </cell>
          <cell r="N74" t="str">
            <v>Cervical cancer</v>
          </cell>
          <cell r="O74" t="str">
            <v>AllEth</v>
          </cell>
          <cell r="P74" t="str">
            <v>Male</v>
          </cell>
        </row>
        <row r="75">
          <cell r="L75" t="str">
            <v>2011Cervical cancerMaleMaori</v>
          </cell>
          <cell r="M75">
            <v>2011</v>
          </cell>
          <cell r="N75" t="str">
            <v>Cervical cancer</v>
          </cell>
          <cell r="O75" t="str">
            <v>Maori</v>
          </cell>
          <cell r="P75" t="str">
            <v>Male</v>
          </cell>
        </row>
        <row r="76">
          <cell r="L76" t="str">
            <v>2011Cervical cancerMaleNon-Maori</v>
          </cell>
          <cell r="M76">
            <v>2011</v>
          </cell>
          <cell r="N76" t="str">
            <v>Cervical cancer</v>
          </cell>
          <cell r="O76" t="str">
            <v>Non-Maori</v>
          </cell>
          <cell r="P76" t="str">
            <v>Male</v>
          </cell>
        </row>
        <row r="77">
          <cell r="L77" t="str">
            <v>2011Chronic lower respiratory diseasesMaleAllEth</v>
          </cell>
          <cell r="M77">
            <v>2011</v>
          </cell>
          <cell r="N77" t="str">
            <v>Chronic lower respiratory diseases</v>
          </cell>
          <cell r="O77" t="str">
            <v>AllEth</v>
          </cell>
          <cell r="P77" t="str">
            <v>Male</v>
          </cell>
          <cell r="Q77">
            <v>893</v>
          </cell>
          <cell r="R77">
            <v>50.5</v>
          </cell>
        </row>
        <row r="78">
          <cell r="L78" t="str">
            <v>2011Chronic lower respiratory diseasesMaleMaori</v>
          </cell>
          <cell r="M78">
            <v>2011</v>
          </cell>
          <cell r="N78" t="str">
            <v>Chronic lower respiratory diseases</v>
          </cell>
          <cell r="O78" t="str">
            <v>Maori</v>
          </cell>
          <cell r="P78" t="str">
            <v>Male</v>
          </cell>
          <cell r="Q78">
            <v>93</v>
          </cell>
          <cell r="R78">
            <v>41.5</v>
          </cell>
        </row>
        <row r="79">
          <cell r="L79" t="str">
            <v>2011Chronic lower respiratory diseasesMaleNon-Maori</v>
          </cell>
          <cell r="M79">
            <v>2011</v>
          </cell>
          <cell r="N79" t="str">
            <v>Chronic lower respiratory diseases</v>
          </cell>
          <cell r="O79" t="str">
            <v>Non-Maori</v>
          </cell>
          <cell r="P79" t="str">
            <v>Male</v>
          </cell>
          <cell r="Q79">
            <v>800</v>
          </cell>
          <cell r="R79">
            <v>51.8</v>
          </cell>
        </row>
        <row r="80">
          <cell r="L80" t="str">
            <v>2011Colon, rectum and rectosigmoid junction cancerMaleAllEth</v>
          </cell>
          <cell r="M80">
            <v>2011</v>
          </cell>
          <cell r="N80" t="str">
            <v>Colon, rectum and rectosigmoid junction cancer</v>
          </cell>
          <cell r="O80" t="str">
            <v>AllEth</v>
          </cell>
          <cell r="P80" t="str">
            <v>Male</v>
          </cell>
          <cell r="Q80">
            <v>591</v>
          </cell>
          <cell r="R80">
            <v>50.5</v>
          </cell>
        </row>
        <row r="81">
          <cell r="L81" t="str">
            <v>2011Colon, rectum and rectosigmoid junction cancerMaleMaori</v>
          </cell>
          <cell r="M81">
            <v>2011</v>
          </cell>
          <cell r="N81" t="str">
            <v>Colon, rectum and rectosigmoid junction cancer</v>
          </cell>
          <cell r="O81" t="str">
            <v>Maori</v>
          </cell>
          <cell r="P81" t="str">
            <v>Male</v>
          </cell>
          <cell r="Q81">
            <v>44</v>
          </cell>
          <cell r="R81">
            <v>57.9</v>
          </cell>
        </row>
        <row r="82">
          <cell r="L82" t="str">
            <v>2011Colon, rectum and rectosigmoid junction cancerMaleNon-Maori</v>
          </cell>
          <cell r="M82">
            <v>2011</v>
          </cell>
          <cell r="N82" t="str">
            <v>Colon, rectum and rectosigmoid junction cancer</v>
          </cell>
          <cell r="O82" t="str">
            <v>Non-Maori</v>
          </cell>
          <cell r="P82" t="str">
            <v>Male</v>
          </cell>
          <cell r="Q82">
            <v>547</v>
          </cell>
          <cell r="R82">
            <v>50</v>
          </cell>
        </row>
        <row r="83">
          <cell r="L83" t="str">
            <v>2011Diabetes mellitusMaleAllEth</v>
          </cell>
          <cell r="M83">
            <v>2011</v>
          </cell>
          <cell r="N83" t="str">
            <v>Diabetes mellitus</v>
          </cell>
          <cell r="O83" t="str">
            <v>AllEth</v>
          </cell>
          <cell r="P83" t="str">
            <v>Male</v>
          </cell>
          <cell r="Q83">
            <v>438</v>
          </cell>
          <cell r="R83">
            <v>52.5</v>
          </cell>
        </row>
        <row r="84">
          <cell r="L84" t="str">
            <v>2011Diabetes mellitusMaleMaori</v>
          </cell>
          <cell r="M84">
            <v>2011</v>
          </cell>
          <cell r="N84" t="str">
            <v>Diabetes mellitus</v>
          </cell>
          <cell r="O84" t="str">
            <v>Maori</v>
          </cell>
          <cell r="P84" t="str">
            <v>Male</v>
          </cell>
          <cell r="Q84">
            <v>115</v>
          </cell>
          <cell r="R84">
            <v>58.7</v>
          </cell>
        </row>
        <row r="85">
          <cell r="L85" t="str">
            <v>2011Diabetes mellitusMaleNon-Maori</v>
          </cell>
          <cell r="M85">
            <v>2011</v>
          </cell>
          <cell r="N85" t="str">
            <v>Diabetes mellitus</v>
          </cell>
          <cell r="O85" t="str">
            <v>Non-Maori</v>
          </cell>
          <cell r="P85" t="str">
            <v>Male</v>
          </cell>
          <cell r="Q85">
            <v>323</v>
          </cell>
          <cell r="R85">
            <v>50.5</v>
          </cell>
        </row>
        <row r="86">
          <cell r="L86" t="str">
            <v>2011Diseases of the circulatory systemMaleAllEth</v>
          </cell>
          <cell r="M86">
            <v>2011</v>
          </cell>
          <cell r="N86" t="str">
            <v>Diseases of the circulatory system</v>
          </cell>
          <cell r="O86" t="str">
            <v>AllEth</v>
          </cell>
          <cell r="P86" t="str">
            <v>Male</v>
          </cell>
          <cell r="Q86">
            <v>4988</v>
          </cell>
          <cell r="R86">
            <v>47.3</v>
          </cell>
        </row>
        <row r="87">
          <cell r="L87" t="str">
            <v>2011Diseases of the circulatory systemMaleMaori</v>
          </cell>
          <cell r="M87">
            <v>2011</v>
          </cell>
          <cell r="N87" t="str">
            <v>Diseases of the circulatory system</v>
          </cell>
          <cell r="O87" t="str">
            <v>Maori</v>
          </cell>
          <cell r="P87" t="str">
            <v>Male</v>
          </cell>
          <cell r="Q87">
            <v>435</v>
          </cell>
          <cell r="R87">
            <v>50.9</v>
          </cell>
        </row>
        <row r="88">
          <cell r="L88" t="str">
            <v>2011Diseases of the circulatory systemMaleNon-Maori</v>
          </cell>
          <cell r="M88">
            <v>2011</v>
          </cell>
          <cell r="N88" t="str">
            <v>Diseases of the circulatory system</v>
          </cell>
          <cell r="O88" t="str">
            <v>Non-Maori</v>
          </cell>
          <cell r="P88" t="str">
            <v>Male</v>
          </cell>
          <cell r="Q88">
            <v>4553</v>
          </cell>
          <cell r="R88">
            <v>47</v>
          </cell>
        </row>
        <row r="89">
          <cell r="L89" t="str">
            <v>2011Diseases of the respiratory systemMaleAllEth</v>
          </cell>
          <cell r="M89">
            <v>2011</v>
          </cell>
          <cell r="N89" t="str">
            <v>Diseases of the respiratory system</v>
          </cell>
          <cell r="O89" t="str">
            <v>AllEth</v>
          </cell>
          <cell r="P89" t="str">
            <v>Male</v>
          </cell>
          <cell r="Q89">
            <v>1317</v>
          </cell>
          <cell r="R89">
            <v>48.4</v>
          </cell>
        </row>
        <row r="90">
          <cell r="L90" t="str">
            <v>2011Diseases of the respiratory systemMaleMaori</v>
          </cell>
          <cell r="M90">
            <v>2011</v>
          </cell>
          <cell r="N90" t="str">
            <v>Diseases of the respiratory system</v>
          </cell>
          <cell r="O90" t="str">
            <v>Maori</v>
          </cell>
          <cell r="P90" t="str">
            <v>Male</v>
          </cell>
          <cell r="Q90">
            <v>108</v>
          </cell>
          <cell r="R90">
            <v>42.2</v>
          </cell>
        </row>
        <row r="91">
          <cell r="L91" t="str">
            <v>2011Diseases of the respiratory systemMaleNon-Maori</v>
          </cell>
          <cell r="M91">
            <v>2011</v>
          </cell>
          <cell r="N91" t="str">
            <v>Diseases of the respiratory system</v>
          </cell>
          <cell r="O91" t="str">
            <v>Non-Maori</v>
          </cell>
          <cell r="P91" t="str">
            <v>Male</v>
          </cell>
          <cell r="Q91">
            <v>1209</v>
          </cell>
          <cell r="R91">
            <v>49</v>
          </cell>
        </row>
        <row r="92">
          <cell r="L92" t="str">
            <v>2011External causes of morbidity and mortalityMaleAllEth</v>
          </cell>
          <cell r="M92">
            <v>2011</v>
          </cell>
          <cell r="N92" t="str">
            <v>External causes of morbidity and mortality</v>
          </cell>
          <cell r="O92" t="str">
            <v>AllEth</v>
          </cell>
          <cell r="P92" t="str">
            <v>Male</v>
          </cell>
          <cell r="Q92">
            <v>1281</v>
          </cell>
          <cell r="R92">
            <v>63.2</v>
          </cell>
        </row>
        <row r="93">
          <cell r="L93" t="str">
            <v>2011External causes of morbidity and mortalityMaleMaori</v>
          </cell>
          <cell r="M93">
            <v>2011</v>
          </cell>
          <cell r="N93" t="str">
            <v>External causes of morbidity and mortality</v>
          </cell>
          <cell r="O93" t="str">
            <v>Maori</v>
          </cell>
          <cell r="P93" t="str">
            <v>Male</v>
          </cell>
          <cell r="Q93">
            <v>236</v>
          </cell>
          <cell r="R93">
            <v>74</v>
          </cell>
        </row>
        <row r="94">
          <cell r="L94" t="str">
            <v>2011External causes of morbidity and mortalityMaleNon-Maori</v>
          </cell>
          <cell r="M94">
            <v>2011</v>
          </cell>
          <cell r="N94" t="str">
            <v>External causes of morbidity and mortality</v>
          </cell>
          <cell r="O94" t="str">
            <v>Non-Maori</v>
          </cell>
          <cell r="P94" t="str">
            <v>Male</v>
          </cell>
          <cell r="Q94">
            <v>1045</v>
          </cell>
          <cell r="R94">
            <v>61.2</v>
          </cell>
        </row>
        <row r="95">
          <cell r="L95" t="str">
            <v>2011Female breast cancerMaleAllEth</v>
          </cell>
          <cell r="M95">
            <v>2011</v>
          </cell>
          <cell r="N95" t="str">
            <v>Female breast cancer</v>
          </cell>
          <cell r="O95" t="str">
            <v>AllEth</v>
          </cell>
          <cell r="P95" t="str">
            <v>Male</v>
          </cell>
        </row>
        <row r="96">
          <cell r="L96" t="str">
            <v>2011Female breast cancerMaleMaori</v>
          </cell>
          <cell r="M96">
            <v>2011</v>
          </cell>
          <cell r="N96" t="str">
            <v>Female breast cancer</v>
          </cell>
          <cell r="O96" t="str">
            <v>Maori</v>
          </cell>
          <cell r="P96" t="str">
            <v>Male</v>
          </cell>
        </row>
        <row r="97">
          <cell r="L97" t="str">
            <v>2011Female breast cancerMaleNon-Maori</v>
          </cell>
          <cell r="M97">
            <v>2011</v>
          </cell>
          <cell r="N97" t="str">
            <v>Female breast cancer</v>
          </cell>
          <cell r="O97" t="str">
            <v>Non-Maori</v>
          </cell>
          <cell r="P97" t="str">
            <v>Male</v>
          </cell>
        </row>
        <row r="98">
          <cell r="L98" t="str">
            <v>2011Influenza and pneumoniaMaleAllEth</v>
          </cell>
          <cell r="M98">
            <v>2011</v>
          </cell>
          <cell r="N98" t="str">
            <v>Influenza and pneumonia</v>
          </cell>
          <cell r="O98" t="str">
            <v>AllEth</v>
          </cell>
          <cell r="P98" t="str">
            <v>Male</v>
          </cell>
          <cell r="Q98">
            <v>238</v>
          </cell>
          <cell r="R98">
            <v>38.299999999999997</v>
          </cell>
        </row>
        <row r="99">
          <cell r="L99" t="str">
            <v>2011Influenza and pneumoniaMaleMaori</v>
          </cell>
          <cell r="M99">
            <v>2011</v>
          </cell>
          <cell r="N99" t="str">
            <v>Influenza and pneumonia</v>
          </cell>
          <cell r="O99" t="str">
            <v>Maori</v>
          </cell>
          <cell r="P99" t="str">
            <v>Male</v>
          </cell>
          <cell r="Q99">
            <v>10</v>
          </cell>
          <cell r="R99">
            <v>47.6</v>
          </cell>
        </row>
        <row r="100">
          <cell r="L100" t="str">
            <v>2011Influenza and pneumoniaMaleNon-Maori</v>
          </cell>
          <cell r="M100">
            <v>2011</v>
          </cell>
          <cell r="N100" t="str">
            <v>Influenza and pneumonia</v>
          </cell>
          <cell r="O100" t="str">
            <v>Non-Maori</v>
          </cell>
          <cell r="P100" t="str">
            <v>Male</v>
          </cell>
          <cell r="Q100">
            <v>228</v>
          </cell>
          <cell r="R100">
            <v>37.9</v>
          </cell>
        </row>
        <row r="101">
          <cell r="L101" t="str">
            <v>2011Intentional self-harmMaleAllEth</v>
          </cell>
          <cell r="M101">
            <v>2011</v>
          </cell>
          <cell r="N101" t="str">
            <v>Intentional self-harm</v>
          </cell>
          <cell r="O101" t="str">
            <v>AllEth</v>
          </cell>
          <cell r="P101" t="str">
            <v>Male</v>
          </cell>
          <cell r="Q101">
            <v>377</v>
          </cell>
          <cell r="R101">
            <v>76.3</v>
          </cell>
        </row>
        <row r="102">
          <cell r="L102" t="str">
            <v>2011Intentional self-harmMaleMaori</v>
          </cell>
          <cell r="M102">
            <v>2011</v>
          </cell>
          <cell r="N102" t="str">
            <v>Intentional self-harm</v>
          </cell>
          <cell r="O102" t="str">
            <v>Maori</v>
          </cell>
          <cell r="P102" t="str">
            <v>Male</v>
          </cell>
          <cell r="Q102">
            <v>81</v>
          </cell>
          <cell r="R102">
            <v>71.7</v>
          </cell>
        </row>
        <row r="103">
          <cell r="L103" t="str">
            <v>2011Intentional self-harmMaleNon-Maori</v>
          </cell>
          <cell r="M103">
            <v>2011</v>
          </cell>
          <cell r="N103" t="str">
            <v>Intentional self-harm</v>
          </cell>
          <cell r="O103" t="str">
            <v>Non-Maori</v>
          </cell>
          <cell r="P103" t="str">
            <v>Male</v>
          </cell>
          <cell r="Q103">
            <v>296</v>
          </cell>
          <cell r="R103">
            <v>77.7</v>
          </cell>
        </row>
        <row r="104">
          <cell r="L104" t="str">
            <v>2011Ischaemic heart diseaseMaleAllEth</v>
          </cell>
          <cell r="M104">
            <v>2011</v>
          </cell>
          <cell r="N104" t="str">
            <v>Ischaemic heart disease</v>
          </cell>
          <cell r="O104" t="str">
            <v>AllEth</v>
          </cell>
          <cell r="P104" t="str">
            <v>Male</v>
          </cell>
          <cell r="Q104">
            <v>2934</v>
          </cell>
          <cell r="R104">
            <v>53</v>
          </cell>
        </row>
        <row r="105">
          <cell r="L105" t="str">
            <v>2011Ischaemic heart diseaseMaleMaori</v>
          </cell>
          <cell r="M105">
            <v>2011</v>
          </cell>
          <cell r="N105" t="str">
            <v>Ischaemic heart disease</v>
          </cell>
          <cell r="O105" t="str">
            <v>Maori</v>
          </cell>
          <cell r="P105" t="str">
            <v>Male</v>
          </cell>
          <cell r="Q105">
            <v>265</v>
          </cell>
          <cell r="R105">
            <v>56.7</v>
          </cell>
        </row>
        <row r="106">
          <cell r="L106" t="str">
            <v>2011Ischaemic heart diseaseMaleNon-Maori</v>
          </cell>
          <cell r="M106">
            <v>2011</v>
          </cell>
          <cell r="N106" t="str">
            <v>Ischaemic heart disease</v>
          </cell>
          <cell r="O106" t="str">
            <v>Non-Maori</v>
          </cell>
          <cell r="P106" t="str">
            <v>Male</v>
          </cell>
          <cell r="Q106">
            <v>2669</v>
          </cell>
          <cell r="R106">
            <v>52.7</v>
          </cell>
        </row>
        <row r="107">
          <cell r="L107" t="str">
            <v>2011Lung cancerMaleAllEth</v>
          </cell>
          <cell r="M107">
            <v>2011</v>
          </cell>
          <cell r="N107" t="str">
            <v>Lung cancer</v>
          </cell>
          <cell r="O107" t="str">
            <v>AllEth</v>
          </cell>
          <cell r="P107" t="str">
            <v>Male</v>
          </cell>
          <cell r="Q107">
            <v>909</v>
          </cell>
          <cell r="R107">
            <v>54</v>
          </cell>
        </row>
        <row r="108">
          <cell r="L108" t="str">
            <v>2011Lung cancerMaleMaori</v>
          </cell>
          <cell r="M108">
            <v>2011</v>
          </cell>
          <cell r="N108" t="str">
            <v>Lung cancer</v>
          </cell>
          <cell r="O108" t="str">
            <v>Maori</v>
          </cell>
          <cell r="P108" t="str">
            <v>Male</v>
          </cell>
          <cell r="Q108">
            <v>129</v>
          </cell>
          <cell r="R108">
            <v>42.6</v>
          </cell>
        </row>
        <row r="109">
          <cell r="L109" t="str">
            <v>2011Lung cancerMaleNon-Maori</v>
          </cell>
          <cell r="M109">
            <v>2011</v>
          </cell>
          <cell r="N109" t="str">
            <v>Lung cancer</v>
          </cell>
          <cell r="O109" t="str">
            <v>Non-Maori</v>
          </cell>
          <cell r="P109" t="str">
            <v>Male</v>
          </cell>
          <cell r="Q109">
            <v>780</v>
          </cell>
          <cell r="R109">
            <v>56.6</v>
          </cell>
        </row>
        <row r="110">
          <cell r="L110" t="str">
            <v>2011Melanoma of the skinMaleAllEth</v>
          </cell>
          <cell r="M110">
            <v>2011</v>
          </cell>
          <cell r="N110" t="str">
            <v>Melanoma of the skin</v>
          </cell>
          <cell r="O110" t="str">
            <v>AllEth</v>
          </cell>
          <cell r="P110" t="str">
            <v>Male</v>
          </cell>
          <cell r="Q110">
            <v>243</v>
          </cell>
          <cell r="R110">
            <v>67.7</v>
          </cell>
        </row>
        <row r="111">
          <cell r="L111" t="str">
            <v>2011Melanoma of the skinMaleMaori</v>
          </cell>
          <cell r="M111">
            <v>2011</v>
          </cell>
          <cell r="N111" t="str">
            <v>Melanoma of the skin</v>
          </cell>
          <cell r="O111" t="str">
            <v>Maori</v>
          </cell>
          <cell r="P111" t="str">
            <v>Male</v>
          </cell>
          <cell r="Q111">
            <v>3</v>
          </cell>
          <cell r="R111">
            <v>75</v>
          </cell>
        </row>
        <row r="112">
          <cell r="L112" t="str">
            <v>2011Melanoma of the skinMaleNon-Maori</v>
          </cell>
          <cell r="M112">
            <v>2011</v>
          </cell>
          <cell r="N112" t="str">
            <v>Melanoma of the skin</v>
          </cell>
          <cell r="O112" t="str">
            <v>Non-Maori</v>
          </cell>
          <cell r="P112" t="str">
            <v>Male</v>
          </cell>
          <cell r="Q112">
            <v>240</v>
          </cell>
          <cell r="R112">
            <v>67.599999999999994</v>
          </cell>
        </row>
        <row r="113">
          <cell r="L113" t="str">
            <v>2011Motor vehicle accidentsMaleAllEth</v>
          </cell>
          <cell r="M113">
            <v>2011</v>
          </cell>
          <cell r="N113" t="str">
            <v>Motor vehicle accidents</v>
          </cell>
          <cell r="O113" t="str">
            <v>AllEth</v>
          </cell>
          <cell r="P113" t="str">
            <v>Male</v>
          </cell>
          <cell r="Q113">
            <v>221</v>
          </cell>
          <cell r="R113">
            <v>72.5</v>
          </cell>
        </row>
        <row r="114">
          <cell r="L114" t="str">
            <v>2011Motor vehicle accidentsMaleMaori</v>
          </cell>
          <cell r="M114">
            <v>2011</v>
          </cell>
          <cell r="N114" t="str">
            <v>Motor vehicle accidents</v>
          </cell>
          <cell r="O114" t="str">
            <v>Maori</v>
          </cell>
          <cell r="P114" t="str">
            <v>Male</v>
          </cell>
          <cell r="Q114">
            <v>52</v>
          </cell>
          <cell r="R114">
            <v>76.5</v>
          </cell>
        </row>
        <row r="115">
          <cell r="L115" t="str">
            <v>2011Motor vehicle accidentsMaleNon-Maori</v>
          </cell>
          <cell r="M115">
            <v>2011</v>
          </cell>
          <cell r="N115" t="str">
            <v>Motor vehicle accidents</v>
          </cell>
          <cell r="O115" t="str">
            <v>Non-Maori</v>
          </cell>
          <cell r="P115" t="str">
            <v>Male</v>
          </cell>
          <cell r="Q115">
            <v>169</v>
          </cell>
          <cell r="R115">
            <v>71.3</v>
          </cell>
        </row>
        <row r="116">
          <cell r="L116" t="str">
            <v>2011Other forms of heart diseaseMaleAllEth</v>
          </cell>
          <cell r="M116">
            <v>2011</v>
          </cell>
          <cell r="N116" t="str">
            <v>Other forms of heart disease</v>
          </cell>
          <cell r="O116" t="str">
            <v>AllEth</v>
          </cell>
          <cell r="P116" t="str">
            <v>Male</v>
          </cell>
          <cell r="Q116">
            <v>569</v>
          </cell>
          <cell r="R116">
            <v>44.3</v>
          </cell>
        </row>
        <row r="117">
          <cell r="L117" t="str">
            <v>2011Other forms of heart diseaseMaleMaori</v>
          </cell>
          <cell r="M117">
            <v>2011</v>
          </cell>
          <cell r="N117" t="str">
            <v>Other forms of heart disease</v>
          </cell>
          <cell r="O117" t="str">
            <v>Maori</v>
          </cell>
          <cell r="P117" t="str">
            <v>Male</v>
          </cell>
          <cell r="Q117">
            <v>56</v>
          </cell>
          <cell r="R117">
            <v>49.1</v>
          </cell>
        </row>
        <row r="118">
          <cell r="L118" t="str">
            <v>2011Other forms of heart diseaseMaleNon-Maori</v>
          </cell>
          <cell r="M118">
            <v>2011</v>
          </cell>
          <cell r="N118" t="str">
            <v>Other forms of heart disease</v>
          </cell>
          <cell r="O118" t="str">
            <v>Non-Maori</v>
          </cell>
          <cell r="P118" t="str">
            <v>Male</v>
          </cell>
          <cell r="Q118">
            <v>513</v>
          </cell>
          <cell r="R118">
            <v>43.8</v>
          </cell>
        </row>
        <row r="119">
          <cell r="L119" t="str">
            <v>2011Prostate cancerMaleAllEth</v>
          </cell>
          <cell r="M119">
            <v>2011</v>
          </cell>
          <cell r="N119" t="str">
            <v>Prostate cancer</v>
          </cell>
          <cell r="O119" t="str">
            <v>AllEth</v>
          </cell>
          <cell r="P119" t="str">
            <v>Male</v>
          </cell>
          <cell r="Q119">
            <v>585</v>
          </cell>
          <cell r="R119">
            <v>100</v>
          </cell>
        </row>
        <row r="120">
          <cell r="L120" t="str">
            <v>2011Prostate cancerMaleMaori</v>
          </cell>
          <cell r="M120">
            <v>2011</v>
          </cell>
          <cell r="N120" t="str">
            <v>Prostate cancer</v>
          </cell>
          <cell r="O120" t="str">
            <v>Maori</v>
          </cell>
          <cell r="P120" t="str">
            <v>Male</v>
          </cell>
          <cell r="Q120">
            <v>37</v>
          </cell>
          <cell r="R120">
            <v>100</v>
          </cell>
        </row>
        <row r="121">
          <cell r="L121" t="str">
            <v>2011Prostate cancerMaleNon-Maori</v>
          </cell>
          <cell r="M121">
            <v>2011</v>
          </cell>
          <cell r="N121" t="str">
            <v>Prostate cancer</v>
          </cell>
          <cell r="O121" t="str">
            <v>Non-Maori</v>
          </cell>
          <cell r="P121" t="str">
            <v>Male</v>
          </cell>
          <cell r="Q121">
            <v>548</v>
          </cell>
          <cell r="R121">
            <v>100</v>
          </cell>
        </row>
        <row r="122">
          <cell r="L122" t="str">
            <v>2012All cancerMaleAllEth</v>
          </cell>
          <cell r="M122">
            <v>2012</v>
          </cell>
          <cell r="N122" t="str">
            <v>All cancer</v>
          </cell>
          <cell r="O122" t="str">
            <v>AllEth</v>
          </cell>
          <cell r="P122" t="str">
            <v>Male</v>
          </cell>
          <cell r="Q122">
            <v>4733</v>
          </cell>
          <cell r="R122">
            <v>53.2</v>
          </cell>
        </row>
        <row r="123">
          <cell r="L123" t="str">
            <v>2012All cancerMaleMaori</v>
          </cell>
          <cell r="M123">
            <v>2012</v>
          </cell>
          <cell r="N123" t="str">
            <v>All cancer</v>
          </cell>
          <cell r="O123" t="str">
            <v>Maori</v>
          </cell>
          <cell r="P123" t="str">
            <v>Male</v>
          </cell>
          <cell r="Q123">
            <v>440</v>
          </cell>
          <cell r="R123">
            <v>47.1</v>
          </cell>
        </row>
        <row r="124">
          <cell r="L124" t="str">
            <v>2012All cancerMaleNon-Maori</v>
          </cell>
          <cell r="M124">
            <v>2012</v>
          </cell>
          <cell r="N124" t="str">
            <v>All cancer</v>
          </cell>
          <cell r="O124" t="str">
            <v>Non-Maori</v>
          </cell>
          <cell r="P124" t="str">
            <v>Male</v>
          </cell>
          <cell r="Q124">
            <v>4293</v>
          </cell>
          <cell r="R124">
            <v>53.9</v>
          </cell>
        </row>
        <row r="125">
          <cell r="L125" t="str">
            <v>2012All deathsMaleAllEth</v>
          </cell>
          <cell r="M125">
            <v>2012</v>
          </cell>
          <cell r="N125" t="str">
            <v>All deaths</v>
          </cell>
          <cell r="O125" t="str">
            <v>AllEth</v>
          </cell>
          <cell r="P125" t="str">
            <v>Male</v>
          </cell>
          <cell r="Q125">
            <v>15147</v>
          </cell>
          <cell r="R125">
            <v>50</v>
          </cell>
        </row>
        <row r="126">
          <cell r="L126" t="str">
            <v>2012All deathsMaleMaori</v>
          </cell>
          <cell r="M126">
            <v>2012</v>
          </cell>
          <cell r="N126" t="str">
            <v>All deaths</v>
          </cell>
          <cell r="O126" t="str">
            <v>Maori</v>
          </cell>
          <cell r="P126" t="str">
            <v>Male</v>
          </cell>
          <cell r="Q126">
            <v>1643</v>
          </cell>
          <cell r="R126">
            <v>53.6</v>
          </cell>
        </row>
        <row r="127">
          <cell r="L127" t="str">
            <v>2012All deathsMaleNon-Maori</v>
          </cell>
          <cell r="M127">
            <v>2012</v>
          </cell>
          <cell r="N127" t="str">
            <v>All deaths</v>
          </cell>
          <cell r="O127" t="str">
            <v>Non-Maori</v>
          </cell>
          <cell r="P127" t="str">
            <v>Male</v>
          </cell>
          <cell r="Q127">
            <v>13504</v>
          </cell>
          <cell r="R127">
            <v>49.6</v>
          </cell>
        </row>
        <row r="128">
          <cell r="L128" t="str">
            <v>2012AssaultMaleAllEth</v>
          </cell>
          <cell r="M128">
            <v>2012</v>
          </cell>
          <cell r="N128" t="str">
            <v>Assault</v>
          </cell>
          <cell r="O128" t="str">
            <v>AllEth</v>
          </cell>
          <cell r="P128" t="str">
            <v>Male</v>
          </cell>
          <cell r="Q128">
            <v>32</v>
          </cell>
          <cell r="R128">
            <v>56.1</v>
          </cell>
        </row>
        <row r="129">
          <cell r="L129" t="str">
            <v>2012AssaultMaleMaori</v>
          </cell>
          <cell r="M129">
            <v>2012</v>
          </cell>
          <cell r="N129" t="str">
            <v>Assault</v>
          </cell>
          <cell r="O129" t="str">
            <v>Maori</v>
          </cell>
          <cell r="P129" t="str">
            <v>Male</v>
          </cell>
          <cell r="Q129">
            <v>13</v>
          </cell>
          <cell r="R129">
            <v>76.5</v>
          </cell>
        </row>
        <row r="130">
          <cell r="L130" t="str">
            <v>2012AssaultMaleNon-Maori</v>
          </cell>
          <cell r="M130">
            <v>2012</v>
          </cell>
          <cell r="N130" t="str">
            <v>Assault</v>
          </cell>
          <cell r="O130" t="str">
            <v>Non-Maori</v>
          </cell>
          <cell r="P130" t="str">
            <v>Male</v>
          </cell>
          <cell r="Q130">
            <v>19</v>
          </cell>
          <cell r="R130">
            <v>47.5</v>
          </cell>
        </row>
        <row r="131">
          <cell r="L131" t="str">
            <v>2012Cerebrovascular diseaseMaleAllEth</v>
          </cell>
          <cell r="M131">
            <v>2012</v>
          </cell>
          <cell r="N131" t="str">
            <v>Cerebrovascular disease</v>
          </cell>
          <cell r="O131" t="str">
            <v>AllEth</v>
          </cell>
          <cell r="P131" t="str">
            <v>Male</v>
          </cell>
          <cell r="Q131">
            <v>968</v>
          </cell>
          <cell r="R131">
            <v>37.1</v>
          </cell>
        </row>
        <row r="132">
          <cell r="L132" t="str">
            <v>2012Cerebrovascular diseaseMaleMaori</v>
          </cell>
          <cell r="M132">
            <v>2012</v>
          </cell>
          <cell r="N132" t="str">
            <v>Cerebrovascular disease</v>
          </cell>
          <cell r="O132" t="str">
            <v>Maori</v>
          </cell>
          <cell r="P132" t="str">
            <v>Male</v>
          </cell>
          <cell r="Q132">
            <v>59</v>
          </cell>
          <cell r="R132">
            <v>45</v>
          </cell>
        </row>
        <row r="133">
          <cell r="L133" t="str">
            <v>2012Cerebrovascular diseaseMaleNon-Maori</v>
          </cell>
          <cell r="M133">
            <v>2012</v>
          </cell>
          <cell r="N133" t="str">
            <v>Cerebrovascular disease</v>
          </cell>
          <cell r="O133" t="str">
            <v>Non-Maori</v>
          </cell>
          <cell r="P133" t="str">
            <v>Male</v>
          </cell>
          <cell r="Q133">
            <v>909</v>
          </cell>
          <cell r="R133">
            <v>36.700000000000003</v>
          </cell>
        </row>
        <row r="134">
          <cell r="L134" t="str">
            <v>2012Cervical cancerMaleAllEth</v>
          </cell>
          <cell r="M134">
            <v>2012</v>
          </cell>
          <cell r="N134" t="str">
            <v>Cervical cancer</v>
          </cell>
          <cell r="O134" t="str">
            <v>AllEth</v>
          </cell>
          <cell r="P134" t="str">
            <v>Male</v>
          </cell>
        </row>
        <row r="135">
          <cell r="L135" t="str">
            <v>2012Cervical cancerMaleMaori</v>
          </cell>
          <cell r="M135">
            <v>2012</v>
          </cell>
          <cell r="N135" t="str">
            <v>Cervical cancer</v>
          </cell>
          <cell r="O135" t="str">
            <v>Maori</v>
          </cell>
          <cell r="P135" t="str">
            <v>Male</v>
          </cell>
        </row>
        <row r="136">
          <cell r="L136" t="str">
            <v>2012Cervical cancerMaleNon-Maori</v>
          </cell>
          <cell r="M136">
            <v>2012</v>
          </cell>
          <cell r="N136" t="str">
            <v>Cervical cancer</v>
          </cell>
          <cell r="O136" t="str">
            <v>Non-Maori</v>
          </cell>
          <cell r="P136" t="str">
            <v>Male</v>
          </cell>
        </row>
        <row r="137">
          <cell r="L137" t="str">
            <v>2012Chronic lower respiratory diseasesMaleAllEth</v>
          </cell>
          <cell r="M137">
            <v>2012</v>
          </cell>
          <cell r="N137" t="str">
            <v>Chronic lower respiratory diseases</v>
          </cell>
          <cell r="O137" t="str">
            <v>AllEth</v>
          </cell>
          <cell r="P137" t="str">
            <v>Male</v>
          </cell>
          <cell r="Q137">
            <v>851</v>
          </cell>
          <cell r="R137">
            <v>49.6</v>
          </cell>
        </row>
        <row r="138">
          <cell r="L138" t="str">
            <v>2012Chronic lower respiratory diseasesMaleMaori</v>
          </cell>
          <cell r="M138">
            <v>2012</v>
          </cell>
          <cell r="N138" t="str">
            <v>Chronic lower respiratory diseases</v>
          </cell>
          <cell r="O138" t="str">
            <v>Maori</v>
          </cell>
          <cell r="P138" t="str">
            <v>Male</v>
          </cell>
          <cell r="Q138">
            <v>99</v>
          </cell>
          <cell r="R138">
            <v>44.6</v>
          </cell>
        </row>
        <row r="139">
          <cell r="L139" t="str">
            <v>2012Chronic lower respiratory diseasesMaleNon-Maori</v>
          </cell>
          <cell r="M139">
            <v>2012</v>
          </cell>
          <cell r="N139" t="str">
            <v>Chronic lower respiratory diseases</v>
          </cell>
          <cell r="O139" t="str">
            <v>Non-Maori</v>
          </cell>
          <cell r="P139" t="str">
            <v>Male</v>
          </cell>
          <cell r="Q139">
            <v>752</v>
          </cell>
          <cell r="R139">
            <v>50.3</v>
          </cell>
        </row>
        <row r="140">
          <cell r="L140" t="str">
            <v>2012Colon, rectum and rectosigmoid junction cancerMaleAllEth</v>
          </cell>
          <cell r="M140">
            <v>2012</v>
          </cell>
          <cell r="N140" t="str">
            <v>Colon, rectum and rectosigmoid junction cancer</v>
          </cell>
          <cell r="O140" t="str">
            <v>AllEth</v>
          </cell>
          <cell r="P140" t="str">
            <v>Male</v>
          </cell>
          <cell r="Q140">
            <v>652</v>
          </cell>
          <cell r="R140">
            <v>51.7</v>
          </cell>
        </row>
        <row r="141">
          <cell r="L141" t="str">
            <v>2012Colon, rectum and rectosigmoid junction cancerMaleMaori</v>
          </cell>
          <cell r="M141">
            <v>2012</v>
          </cell>
          <cell r="N141" t="str">
            <v>Colon, rectum and rectosigmoid junction cancer</v>
          </cell>
          <cell r="O141" t="str">
            <v>Maori</v>
          </cell>
          <cell r="P141" t="str">
            <v>Male</v>
          </cell>
          <cell r="Q141">
            <v>33</v>
          </cell>
          <cell r="R141">
            <v>54.1</v>
          </cell>
        </row>
        <row r="142">
          <cell r="L142" t="str">
            <v>2012Colon, rectum and rectosigmoid junction cancerMaleNon-Maori</v>
          </cell>
          <cell r="M142">
            <v>2012</v>
          </cell>
          <cell r="N142" t="str">
            <v>Colon, rectum and rectosigmoid junction cancer</v>
          </cell>
          <cell r="O142" t="str">
            <v>Non-Maori</v>
          </cell>
          <cell r="P142" t="str">
            <v>Male</v>
          </cell>
          <cell r="Q142">
            <v>619</v>
          </cell>
          <cell r="R142">
            <v>51.5</v>
          </cell>
        </row>
        <row r="143">
          <cell r="L143" t="str">
            <v>2012Diabetes mellitusMaleAllEth</v>
          </cell>
          <cell r="M143">
            <v>2012</v>
          </cell>
          <cell r="N143" t="str">
            <v>Diabetes mellitus</v>
          </cell>
          <cell r="O143" t="str">
            <v>AllEth</v>
          </cell>
          <cell r="P143" t="str">
            <v>Male</v>
          </cell>
          <cell r="Q143">
            <v>430</v>
          </cell>
          <cell r="R143">
            <v>53.3</v>
          </cell>
        </row>
        <row r="144">
          <cell r="L144" t="str">
            <v>2012Diabetes mellitusMaleMaori</v>
          </cell>
          <cell r="M144">
            <v>2012</v>
          </cell>
          <cell r="N144" t="str">
            <v>Diabetes mellitus</v>
          </cell>
          <cell r="O144" t="str">
            <v>Maori</v>
          </cell>
          <cell r="P144" t="str">
            <v>Male</v>
          </cell>
          <cell r="Q144">
            <v>103</v>
          </cell>
          <cell r="R144">
            <v>55.7</v>
          </cell>
        </row>
        <row r="145">
          <cell r="L145" t="str">
            <v>2012Diabetes mellitusMaleNon-Maori</v>
          </cell>
          <cell r="M145">
            <v>2012</v>
          </cell>
          <cell r="N145" t="str">
            <v>Diabetes mellitus</v>
          </cell>
          <cell r="O145" t="str">
            <v>Non-Maori</v>
          </cell>
          <cell r="P145" t="str">
            <v>Male</v>
          </cell>
          <cell r="Q145">
            <v>327</v>
          </cell>
          <cell r="R145">
            <v>52.6</v>
          </cell>
        </row>
        <row r="146">
          <cell r="L146" t="str">
            <v>2012Diseases of the circulatory systemMaleAllEth</v>
          </cell>
          <cell r="M146">
            <v>2012</v>
          </cell>
          <cell r="N146" t="str">
            <v>Diseases of the circulatory system</v>
          </cell>
          <cell r="O146" t="str">
            <v>AllEth</v>
          </cell>
          <cell r="P146" t="str">
            <v>Male</v>
          </cell>
          <cell r="Q146">
            <v>5022</v>
          </cell>
          <cell r="R146">
            <v>48.5</v>
          </cell>
        </row>
        <row r="147">
          <cell r="L147" t="str">
            <v>2012Diseases of the circulatory systemMaleMaori</v>
          </cell>
          <cell r="M147">
            <v>2012</v>
          </cell>
          <cell r="N147" t="str">
            <v>Diseases of the circulatory system</v>
          </cell>
          <cell r="O147" t="str">
            <v>Maori</v>
          </cell>
          <cell r="P147" t="str">
            <v>Male</v>
          </cell>
          <cell r="Q147">
            <v>491</v>
          </cell>
          <cell r="R147">
            <v>56.2</v>
          </cell>
        </row>
        <row r="148">
          <cell r="L148" t="str">
            <v>2012Diseases of the circulatory systemMaleNon-Maori</v>
          </cell>
          <cell r="M148">
            <v>2012</v>
          </cell>
          <cell r="N148" t="str">
            <v>Diseases of the circulatory system</v>
          </cell>
          <cell r="O148" t="str">
            <v>Non-Maori</v>
          </cell>
          <cell r="P148" t="str">
            <v>Male</v>
          </cell>
          <cell r="Q148">
            <v>4531</v>
          </cell>
          <cell r="R148">
            <v>47.8</v>
          </cell>
        </row>
        <row r="149">
          <cell r="L149" t="str">
            <v>2012Diseases of the respiratory systemMaleAllEth</v>
          </cell>
          <cell r="M149">
            <v>2012</v>
          </cell>
          <cell r="N149" t="str">
            <v>Diseases of the respiratory system</v>
          </cell>
          <cell r="O149" t="str">
            <v>AllEth</v>
          </cell>
          <cell r="P149" t="str">
            <v>Male</v>
          </cell>
          <cell r="Q149">
            <v>1369</v>
          </cell>
          <cell r="R149">
            <v>48.5</v>
          </cell>
        </row>
        <row r="150">
          <cell r="L150" t="str">
            <v>2012Diseases of the respiratory systemMaleMaori</v>
          </cell>
          <cell r="M150">
            <v>2012</v>
          </cell>
          <cell r="N150" t="str">
            <v>Diseases of the respiratory system</v>
          </cell>
          <cell r="O150" t="str">
            <v>Maori</v>
          </cell>
          <cell r="P150" t="str">
            <v>Male</v>
          </cell>
          <cell r="Q150">
            <v>126</v>
          </cell>
          <cell r="R150">
            <v>45.7</v>
          </cell>
        </row>
        <row r="151">
          <cell r="L151" t="str">
            <v>2012Diseases of the respiratory systemMaleNon-Maori</v>
          </cell>
          <cell r="M151">
            <v>2012</v>
          </cell>
          <cell r="N151" t="str">
            <v>Diseases of the respiratory system</v>
          </cell>
          <cell r="O151" t="str">
            <v>Non-Maori</v>
          </cell>
          <cell r="P151" t="str">
            <v>Male</v>
          </cell>
          <cell r="Q151">
            <v>1243</v>
          </cell>
          <cell r="R151">
            <v>48.8</v>
          </cell>
        </row>
        <row r="152">
          <cell r="L152" t="str">
            <v>2012External causes of morbidity and mortalityMaleAllEth</v>
          </cell>
          <cell r="M152">
            <v>2012</v>
          </cell>
          <cell r="N152" t="str">
            <v>External causes of morbidity and mortality</v>
          </cell>
          <cell r="O152" t="str">
            <v>AllEth</v>
          </cell>
          <cell r="P152" t="str">
            <v>Male</v>
          </cell>
          <cell r="Q152">
            <v>1216</v>
          </cell>
          <cell r="R152">
            <v>63.5</v>
          </cell>
        </row>
        <row r="153">
          <cell r="L153" t="str">
            <v>2012External causes of morbidity and mortalityMaleMaori</v>
          </cell>
          <cell r="M153">
            <v>2012</v>
          </cell>
          <cell r="N153" t="str">
            <v>External causes of morbidity and mortality</v>
          </cell>
          <cell r="O153" t="str">
            <v>Maori</v>
          </cell>
          <cell r="P153" t="str">
            <v>Male</v>
          </cell>
          <cell r="Q153">
            <v>243</v>
          </cell>
          <cell r="R153">
            <v>71.099999999999994</v>
          </cell>
        </row>
        <row r="154">
          <cell r="L154" t="str">
            <v>2012External causes of morbidity and mortalityMaleNon-Maori</v>
          </cell>
          <cell r="M154">
            <v>2012</v>
          </cell>
          <cell r="N154" t="str">
            <v>External causes of morbidity and mortality</v>
          </cell>
          <cell r="O154" t="str">
            <v>Non-Maori</v>
          </cell>
          <cell r="P154" t="str">
            <v>Male</v>
          </cell>
          <cell r="Q154">
            <v>973</v>
          </cell>
          <cell r="R154">
            <v>61.8</v>
          </cell>
        </row>
        <row r="155">
          <cell r="L155" t="str">
            <v>2012Female breast cancerMaleAllEth</v>
          </cell>
          <cell r="M155">
            <v>2012</v>
          </cell>
          <cell r="N155" t="str">
            <v>Female breast cancer</v>
          </cell>
          <cell r="O155" t="str">
            <v>AllEth</v>
          </cell>
          <cell r="P155" t="str">
            <v>Male</v>
          </cell>
        </row>
        <row r="156">
          <cell r="L156" t="str">
            <v>2012Female breast cancerMaleMaori</v>
          </cell>
          <cell r="M156">
            <v>2012</v>
          </cell>
          <cell r="N156" t="str">
            <v>Female breast cancer</v>
          </cell>
          <cell r="O156" t="str">
            <v>Maori</v>
          </cell>
          <cell r="P156" t="str">
            <v>Male</v>
          </cell>
        </row>
        <row r="157">
          <cell r="L157" t="str">
            <v>2012Female breast cancerMaleNon-Maori</v>
          </cell>
          <cell r="M157">
            <v>2012</v>
          </cell>
          <cell r="N157" t="str">
            <v>Female breast cancer</v>
          </cell>
          <cell r="O157" t="str">
            <v>Non-Maori</v>
          </cell>
          <cell r="P157" t="str">
            <v>Male</v>
          </cell>
        </row>
        <row r="158">
          <cell r="L158" t="str">
            <v>2012Influenza and pneumoniaMaleAllEth</v>
          </cell>
          <cell r="M158">
            <v>2012</v>
          </cell>
          <cell r="N158" t="str">
            <v>Influenza and pneumonia</v>
          </cell>
          <cell r="O158" t="str">
            <v>AllEth</v>
          </cell>
          <cell r="P158" t="str">
            <v>Male</v>
          </cell>
          <cell r="Q158">
            <v>301</v>
          </cell>
          <cell r="R158">
            <v>41.8</v>
          </cell>
        </row>
        <row r="159">
          <cell r="L159" t="str">
            <v>2012Influenza and pneumoniaMaleMaori</v>
          </cell>
          <cell r="M159">
            <v>2012</v>
          </cell>
          <cell r="N159" t="str">
            <v>Influenza and pneumonia</v>
          </cell>
          <cell r="O159" t="str">
            <v>Maori</v>
          </cell>
          <cell r="P159" t="str">
            <v>Male</v>
          </cell>
          <cell r="Q159">
            <v>22</v>
          </cell>
          <cell r="R159">
            <v>51.2</v>
          </cell>
        </row>
        <row r="160">
          <cell r="L160" t="str">
            <v>2012Influenza and pneumoniaMaleNon-Maori</v>
          </cell>
          <cell r="M160">
            <v>2012</v>
          </cell>
          <cell r="N160" t="str">
            <v>Influenza and pneumonia</v>
          </cell>
          <cell r="O160" t="str">
            <v>Non-Maori</v>
          </cell>
          <cell r="P160" t="str">
            <v>Male</v>
          </cell>
          <cell r="Q160">
            <v>279</v>
          </cell>
          <cell r="R160">
            <v>41.2</v>
          </cell>
        </row>
        <row r="161">
          <cell r="L161" t="str">
            <v>2012Intentional self-harmMaleAllEth</v>
          </cell>
          <cell r="M161">
            <v>2012</v>
          </cell>
          <cell r="N161" t="str">
            <v>Intentional self-harm</v>
          </cell>
          <cell r="O161" t="str">
            <v>AllEth</v>
          </cell>
          <cell r="P161" t="str">
            <v>Male</v>
          </cell>
          <cell r="Q161">
            <v>404</v>
          </cell>
          <cell r="R161">
            <v>73.599999999999994</v>
          </cell>
        </row>
        <row r="162">
          <cell r="L162" t="str">
            <v>2012Intentional self-harmMaleMaori</v>
          </cell>
          <cell r="M162">
            <v>2012</v>
          </cell>
          <cell r="N162" t="str">
            <v>Intentional self-harm</v>
          </cell>
          <cell r="O162" t="str">
            <v>Maori</v>
          </cell>
          <cell r="P162" t="str">
            <v>Male</v>
          </cell>
          <cell r="Q162">
            <v>82</v>
          </cell>
          <cell r="R162">
            <v>68.900000000000006</v>
          </cell>
        </row>
        <row r="163">
          <cell r="L163" t="str">
            <v>2012Intentional self-harmMaleNon-Maori</v>
          </cell>
          <cell r="M163">
            <v>2012</v>
          </cell>
          <cell r="N163" t="str">
            <v>Intentional self-harm</v>
          </cell>
          <cell r="O163" t="str">
            <v>Non-Maori</v>
          </cell>
          <cell r="P163" t="str">
            <v>Male</v>
          </cell>
          <cell r="Q163">
            <v>322</v>
          </cell>
          <cell r="R163">
            <v>74.900000000000006</v>
          </cell>
        </row>
        <row r="164">
          <cell r="L164" t="str">
            <v>2012Ischaemic heart diseaseMaleAllEth</v>
          </cell>
          <cell r="M164">
            <v>2012</v>
          </cell>
          <cell r="N164" t="str">
            <v>Ischaemic heart disease</v>
          </cell>
          <cell r="O164" t="str">
            <v>AllEth</v>
          </cell>
          <cell r="P164" t="str">
            <v>Male</v>
          </cell>
          <cell r="Q164">
            <v>2953</v>
          </cell>
          <cell r="R164">
            <v>55.3</v>
          </cell>
        </row>
        <row r="165">
          <cell r="L165" t="str">
            <v>2012Ischaemic heart diseaseMaleMaori</v>
          </cell>
          <cell r="M165">
            <v>2012</v>
          </cell>
          <cell r="N165" t="str">
            <v>Ischaemic heart disease</v>
          </cell>
          <cell r="O165" t="str">
            <v>Maori</v>
          </cell>
          <cell r="P165" t="str">
            <v>Male</v>
          </cell>
          <cell r="Q165">
            <v>288</v>
          </cell>
          <cell r="R165">
            <v>61.8</v>
          </cell>
        </row>
        <row r="166">
          <cell r="L166" t="str">
            <v>2012Ischaemic heart diseaseMaleNon-Maori</v>
          </cell>
          <cell r="M166">
            <v>2012</v>
          </cell>
          <cell r="N166" t="str">
            <v>Ischaemic heart disease</v>
          </cell>
          <cell r="O166" t="str">
            <v>Non-Maori</v>
          </cell>
          <cell r="P166" t="str">
            <v>Male</v>
          </cell>
          <cell r="Q166">
            <v>2665</v>
          </cell>
          <cell r="R166">
            <v>54.7</v>
          </cell>
        </row>
        <row r="167">
          <cell r="L167" t="str">
            <v>2012Lung cancerMaleAllEth</v>
          </cell>
          <cell r="M167">
            <v>2012</v>
          </cell>
          <cell r="N167" t="str">
            <v>Lung cancer</v>
          </cell>
          <cell r="O167" t="str">
            <v>AllEth</v>
          </cell>
          <cell r="P167" t="str">
            <v>Male</v>
          </cell>
          <cell r="Q167">
            <v>891</v>
          </cell>
          <cell r="R167">
            <v>54.7</v>
          </cell>
        </row>
        <row r="168">
          <cell r="L168" t="str">
            <v>2012Lung cancerMaleMaori</v>
          </cell>
          <cell r="M168">
            <v>2012</v>
          </cell>
          <cell r="N168" t="str">
            <v>Lung cancer</v>
          </cell>
          <cell r="O168" t="str">
            <v>Maori</v>
          </cell>
          <cell r="P168" t="str">
            <v>Male</v>
          </cell>
          <cell r="Q168">
            <v>140</v>
          </cell>
          <cell r="R168">
            <v>45.5</v>
          </cell>
        </row>
        <row r="169">
          <cell r="L169" t="str">
            <v>2012Lung cancerMaleNon-Maori</v>
          </cell>
          <cell r="M169">
            <v>2012</v>
          </cell>
          <cell r="N169" t="str">
            <v>Lung cancer</v>
          </cell>
          <cell r="O169" t="str">
            <v>Non-Maori</v>
          </cell>
          <cell r="P169" t="str">
            <v>Male</v>
          </cell>
          <cell r="Q169">
            <v>751</v>
          </cell>
          <cell r="R169">
            <v>56.9</v>
          </cell>
        </row>
        <row r="170">
          <cell r="L170" t="str">
            <v>2012Melanoma of the skinMaleAllEth</v>
          </cell>
          <cell r="M170">
            <v>2012</v>
          </cell>
          <cell r="N170" t="str">
            <v>Melanoma of the skin</v>
          </cell>
          <cell r="O170" t="str">
            <v>AllEth</v>
          </cell>
          <cell r="P170" t="str">
            <v>Male</v>
          </cell>
          <cell r="Q170">
            <v>222</v>
          </cell>
          <cell r="R170">
            <v>62.7</v>
          </cell>
        </row>
        <row r="171">
          <cell r="L171" t="str">
            <v>2012Melanoma of the skinMaleMaori</v>
          </cell>
          <cell r="M171">
            <v>2012</v>
          </cell>
          <cell r="N171" t="str">
            <v>Melanoma of the skin</v>
          </cell>
          <cell r="O171" t="str">
            <v>Maori</v>
          </cell>
          <cell r="P171" t="str">
            <v>Male</v>
          </cell>
          <cell r="Q171">
            <v>1</v>
          </cell>
          <cell r="R171">
            <v>33.299999999999997</v>
          </cell>
        </row>
        <row r="172">
          <cell r="L172" t="str">
            <v>2012Melanoma of the skinMaleNon-Maori</v>
          </cell>
          <cell r="M172">
            <v>2012</v>
          </cell>
          <cell r="N172" t="str">
            <v>Melanoma of the skin</v>
          </cell>
          <cell r="O172" t="str">
            <v>Non-Maori</v>
          </cell>
          <cell r="P172" t="str">
            <v>Male</v>
          </cell>
          <cell r="Q172">
            <v>221</v>
          </cell>
          <cell r="R172">
            <v>63</v>
          </cell>
        </row>
        <row r="173">
          <cell r="L173" t="str">
            <v>2012Motor vehicle accidentsMaleAllEth</v>
          </cell>
          <cell r="M173">
            <v>2012</v>
          </cell>
          <cell r="N173" t="str">
            <v>Motor vehicle accidents</v>
          </cell>
          <cell r="O173" t="str">
            <v>AllEth</v>
          </cell>
          <cell r="P173" t="str">
            <v>Male</v>
          </cell>
          <cell r="Q173">
            <v>255</v>
          </cell>
          <cell r="R173">
            <v>73.5</v>
          </cell>
        </row>
        <row r="174">
          <cell r="L174" t="str">
            <v>2012Motor vehicle accidentsMaleMaori</v>
          </cell>
          <cell r="M174">
            <v>2012</v>
          </cell>
          <cell r="N174" t="str">
            <v>Motor vehicle accidents</v>
          </cell>
          <cell r="O174" t="str">
            <v>Maori</v>
          </cell>
          <cell r="P174" t="str">
            <v>Male</v>
          </cell>
          <cell r="Q174">
            <v>68</v>
          </cell>
          <cell r="R174">
            <v>77.3</v>
          </cell>
        </row>
        <row r="175">
          <cell r="L175" t="str">
            <v>2012Motor vehicle accidentsMaleNon-Maori</v>
          </cell>
          <cell r="M175">
            <v>2012</v>
          </cell>
          <cell r="N175" t="str">
            <v>Motor vehicle accidents</v>
          </cell>
          <cell r="O175" t="str">
            <v>Non-Maori</v>
          </cell>
          <cell r="P175" t="str">
            <v>Male</v>
          </cell>
          <cell r="Q175">
            <v>187</v>
          </cell>
          <cell r="R175">
            <v>72.2</v>
          </cell>
        </row>
        <row r="176">
          <cell r="L176" t="str">
            <v>2012Other forms of heart diseaseMaleAllEth</v>
          </cell>
          <cell r="M176">
            <v>2012</v>
          </cell>
          <cell r="N176" t="str">
            <v>Other forms of heart disease</v>
          </cell>
          <cell r="O176" t="str">
            <v>AllEth</v>
          </cell>
          <cell r="P176" t="str">
            <v>Male</v>
          </cell>
          <cell r="Q176">
            <v>626</v>
          </cell>
          <cell r="R176">
            <v>45.2</v>
          </cell>
        </row>
        <row r="177">
          <cell r="L177" t="str">
            <v>2012Other forms of heart diseaseMaleMaori</v>
          </cell>
          <cell r="M177">
            <v>2012</v>
          </cell>
          <cell r="N177" t="str">
            <v>Other forms of heart disease</v>
          </cell>
          <cell r="O177" t="str">
            <v>Maori</v>
          </cell>
          <cell r="P177" t="str">
            <v>Male</v>
          </cell>
          <cell r="Q177">
            <v>89</v>
          </cell>
          <cell r="R177">
            <v>57.8</v>
          </cell>
        </row>
        <row r="178">
          <cell r="L178" t="str">
            <v>2012Other forms of heart diseaseMaleNon-Maori</v>
          </cell>
          <cell r="M178">
            <v>2012</v>
          </cell>
          <cell r="N178" t="str">
            <v>Other forms of heart disease</v>
          </cell>
          <cell r="O178" t="str">
            <v>Non-Maori</v>
          </cell>
          <cell r="P178" t="str">
            <v>Male</v>
          </cell>
          <cell r="Q178">
            <v>537</v>
          </cell>
          <cell r="R178">
            <v>43.7</v>
          </cell>
        </row>
        <row r="179">
          <cell r="L179" t="str">
            <v>2012Prostate cancerMaleAllEth</v>
          </cell>
          <cell r="M179">
            <v>2012</v>
          </cell>
          <cell r="N179" t="str">
            <v>Prostate cancer</v>
          </cell>
          <cell r="O179" t="str">
            <v>AllEth</v>
          </cell>
          <cell r="P179" t="str">
            <v>Male</v>
          </cell>
          <cell r="Q179">
            <v>607</v>
          </cell>
          <cell r="R179">
            <v>100</v>
          </cell>
        </row>
        <row r="180">
          <cell r="L180" t="str">
            <v>2012Prostate cancerMaleMaori</v>
          </cell>
          <cell r="M180">
            <v>2012</v>
          </cell>
          <cell r="N180" t="str">
            <v>Prostate cancer</v>
          </cell>
          <cell r="O180" t="str">
            <v>Maori</v>
          </cell>
          <cell r="P180" t="str">
            <v>Male</v>
          </cell>
          <cell r="Q180">
            <v>32</v>
          </cell>
          <cell r="R180">
            <v>100</v>
          </cell>
        </row>
        <row r="181">
          <cell r="L181" t="str">
            <v>2012Prostate cancerMaleNon-Maori</v>
          </cell>
          <cell r="M181">
            <v>2012</v>
          </cell>
          <cell r="N181" t="str">
            <v>Prostate cancer</v>
          </cell>
          <cell r="O181" t="str">
            <v>Non-Maori</v>
          </cell>
          <cell r="P181" t="str">
            <v>Male</v>
          </cell>
          <cell r="Q181">
            <v>575</v>
          </cell>
          <cell r="R181">
            <v>100</v>
          </cell>
        </row>
        <row r="182">
          <cell r="L182" t="str">
            <v>2013All cancerMaleAllEth</v>
          </cell>
          <cell r="M182">
            <v>2013</v>
          </cell>
          <cell r="N182" t="str">
            <v>All cancer</v>
          </cell>
          <cell r="O182" t="str">
            <v>AllEth</v>
          </cell>
          <cell r="P182" t="str">
            <v>Male</v>
          </cell>
          <cell r="Q182">
            <v>4821</v>
          </cell>
          <cell r="R182">
            <v>53.2</v>
          </cell>
        </row>
        <row r="183">
          <cell r="L183" t="str">
            <v>2013All cancerMaleMaori</v>
          </cell>
          <cell r="M183">
            <v>2013</v>
          </cell>
          <cell r="N183" t="str">
            <v>All cancer</v>
          </cell>
          <cell r="O183" t="str">
            <v>Maori</v>
          </cell>
          <cell r="P183" t="str">
            <v>Male</v>
          </cell>
          <cell r="Q183">
            <v>459</v>
          </cell>
          <cell r="R183">
            <v>46.4</v>
          </cell>
        </row>
        <row r="184">
          <cell r="L184" t="str">
            <v>2013All cancerMaleNon-Maori</v>
          </cell>
          <cell r="M184">
            <v>2013</v>
          </cell>
          <cell r="N184" t="str">
            <v>All cancer</v>
          </cell>
          <cell r="O184" t="str">
            <v>Non-Maori</v>
          </cell>
          <cell r="P184" t="str">
            <v>Male</v>
          </cell>
          <cell r="Q184">
            <v>4362</v>
          </cell>
          <cell r="R184">
            <v>54</v>
          </cell>
        </row>
        <row r="185">
          <cell r="L185" t="str">
            <v>2013All deathsMaleAllEth</v>
          </cell>
          <cell r="M185">
            <v>2013</v>
          </cell>
          <cell r="N185" t="str">
            <v>All deaths</v>
          </cell>
          <cell r="O185" t="str">
            <v>AllEth</v>
          </cell>
          <cell r="P185" t="str">
            <v>Male</v>
          </cell>
          <cell r="Q185">
            <v>14996</v>
          </cell>
          <cell r="R185">
            <v>50.6</v>
          </cell>
        </row>
        <row r="186">
          <cell r="L186" t="str">
            <v>2013All deathsMaleMaori</v>
          </cell>
          <cell r="M186">
            <v>2013</v>
          </cell>
          <cell r="N186" t="str">
            <v>All deaths</v>
          </cell>
          <cell r="O186" t="str">
            <v>Maori</v>
          </cell>
          <cell r="P186" t="str">
            <v>Male</v>
          </cell>
          <cell r="Q186">
            <v>1641</v>
          </cell>
          <cell r="R186">
            <v>52.6</v>
          </cell>
        </row>
        <row r="187">
          <cell r="L187" t="str">
            <v>2013All deathsMaleNon-Maori</v>
          </cell>
          <cell r="M187">
            <v>2013</v>
          </cell>
          <cell r="N187" t="str">
            <v>All deaths</v>
          </cell>
          <cell r="O187" t="str">
            <v>Non-Maori</v>
          </cell>
          <cell r="P187" t="str">
            <v>Male</v>
          </cell>
          <cell r="Q187">
            <v>13355</v>
          </cell>
          <cell r="R187">
            <v>50.4</v>
          </cell>
        </row>
        <row r="188">
          <cell r="L188" t="str">
            <v>2013AssaultMaleAllEth</v>
          </cell>
          <cell r="M188">
            <v>2013</v>
          </cell>
          <cell r="N188" t="str">
            <v>Assault</v>
          </cell>
          <cell r="O188" t="str">
            <v>AllEth</v>
          </cell>
          <cell r="P188" t="str">
            <v>Male</v>
          </cell>
          <cell r="Q188">
            <v>40</v>
          </cell>
          <cell r="R188">
            <v>74.099999999999994</v>
          </cell>
        </row>
        <row r="189">
          <cell r="L189" t="str">
            <v>2013AssaultMaleMaori</v>
          </cell>
          <cell r="M189">
            <v>2013</v>
          </cell>
          <cell r="N189" t="str">
            <v>Assault</v>
          </cell>
          <cell r="O189" t="str">
            <v>Maori</v>
          </cell>
          <cell r="P189" t="str">
            <v>Male</v>
          </cell>
          <cell r="Q189">
            <v>18</v>
          </cell>
          <cell r="R189">
            <v>69.2</v>
          </cell>
        </row>
        <row r="190">
          <cell r="L190" t="str">
            <v>2013AssaultMaleNon-Maori</v>
          </cell>
          <cell r="M190">
            <v>2013</v>
          </cell>
          <cell r="N190" t="str">
            <v>Assault</v>
          </cell>
          <cell r="O190" t="str">
            <v>Non-Maori</v>
          </cell>
          <cell r="P190" t="str">
            <v>Male</v>
          </cell>
          <cell r="Q190">
            <v>22</v>
          </cell>
          <cell r="R190">
            <v>78.599999999999994</v>
          </cell>
        </row>
        <row r="191">
          <cell r="L191" t="str">
            <v>2013Cerebrovascular diseaseMaleAllEth</v>
          </cell>
          <cell r="M191">
            <v>2013</v>
          </cell>
          <cell r="N191" t="str">
            <v>Cerebrovascular disease</v>
          </cell>
          <cell r="O191" t="str">
            <v>AllEth</v>
          </cell>
          <cell r="P191" t="str">
            <v>Male</v>
          </cell>
          <cell r="Q191">
            <v>938</v>
          </cell>
          <cell r="R191">
            <v>40.5</v>
          </cell>
        </row>
        <row r="192">
          <cell r="L192" t="str">
            <v>2013Cerebrovascular diseaseMaleMaori</v>
          </cell>
          <cell r="M192">
            <v>2013</v>
          </cell>
          <cell r="N192" t="str">
            <v>Cerebrovascular disease</v>
          </cell>
          <cell r="O192" t="str">
            <v>Maori</v>
          </cell>
          <cell r="P192" t="str">
            <v>Male</v>
          </cell>
          <cell r="Q192">
            <v>75</v>
          </cell>
          <cell r="R192">
            <v>45.2</v>
          </cell>
        </row>
        <row r="193">
          <cell r="L193" t="str">
            <v>2013Cerebrovascular diseaseMaleNon-Maori</v>
          </cell>
          <cell r="M193">
            <v>2013</v>
          </cell>
          <cell r="N193" t="str">
            <v>Cerebrovascular disease</v>
          </cell>
          <cell r="O193" t="str">
            <v>Non-Maori</v>
          </cell>
          <cell r="P193" t="str">
            <v>Male</v>
          </cell>
          <cell r="Q193">
            <v>863</v>
          </cell>
          <cell r="R193">
            <v>40.1</v>
          </cell>
        </row>
        <row r="194">
          <cell r="L194" t="str">
            <v>2013Cervical cancerMaleAllEth</v>
          </cell>
          <cell r="M194">
            <v>2013</v>
          </cell>
          <cell r="N194" t="str">
            <v>Cervical cancer</v>
          </cell>
          <cell r="O194" t="str">
            <v>AllEth</v>
          </cell>
          <cell r="P194" t="str">
            <v>Male</v>
          </cell>
        </row>
        <row r="195">
          <cell r="L195" t="str">
            <v>2013Cervical cancerMaleMaori</v>
          </cell>
          <cell r="M195">
            <v>2013</v>
          </cell>
          <cell r="N195" t="str">
            <v>Cervical cancer</v>
          </cell>
          <cell r="O195" t="str">
            <v>Maori</v>
          </cell>
          <cell r="P195" t="str">
            <v>Male</v>
          </cell>
        </row>
        <row r="196">
          <cell r="L196" t="str">
            <v>2013Cervical cancerMaleNon-Maori</v>
          </cell>
          <cell r="M196">
            <v>2013</v>
          </cell>
          <cell r="N196" t="str">
            <v>Cervical cancer</v>
          </cell>
          <cell r="O196" t="str">
            <v>Non-Maori</v>
          </cell>
          <cell r="P196" t="str">
            <v>Male</v>
          </cell>
        </row>
        <row r="197">
          <cell r="L197" t="str">
            <v>2013Chronic lower respiratory diseasesMaleAllEth</v>
          </cell>
          <cell r="M197">
            <v>2013</v>
          </cell>
          <cell r="N197" t="str">
            <v>Chronic lower respiratory diseases</v>
          </cell>
          <cell r="O197" t="str">
            <v>AllEth</v>
          </cell>
          <cell r="P197" t="str">
            <v>Male</v>
          </cell>
          <cell r="Q197">
            <v>859</v>
          </cell>
          <cell r="R197">
            <v>51.1</v>
          </cell>
        </row>
        <row r="198">
          <cell r="L198" t="str">
            <v>2013Chronic lower respiratory diseasesMaleMaori</v>
          </cell>
          <cell r="M198">
            <v>2013</v>
          </cell>
          <cell r="N198" t="str">
            <v>Chronic lower respiratory diseases</v>
          </cell>
          <cell r="O198" t="str">
            <v>Maori</v>
          </cell>
          <cell r="P198" t="str">
            <v>Male</v>
          </cell>
          <cell r="Q198">
            <v>86</v>
          </cell>
          <cell r="R198">
            <v>41.3</v>
          </cell>
        </row>
        <row r="199">
          <cell r="L199" t="str">
            <v>2013Chronic lower respiratory diseasesMaleNon-Maori</v>
          </cell>
          <cell r="M199">
            <v>2013</v>
          </cell>
          <cell r="N199" t="str">
            <v>Chronic lower respiratory diseases</v>
          </cell>
          <cell r="O199" t="str">
            <v>Non-Maori</v>
          </cell>
          <cell r="P199" t="str">
            <v>Male</v>
          </cell>
          <cell r="Q199">
            <v>773</v>
          </cell>
          <cell r="R199">
            <v>52.5</v>
          </cell>
        </row>
        <row r="200">
          <cell r="L200" t="str">
            <v>2013Colon, rectum and rectosigmoid junction cancerMaleAllEth</v>
          </cell>
          <cell r="M200">
            <v>2013</v>
          </cell>
          <cell r="N200" t="str">
            <v>Colon, rectum and rectosigmoid junction cancer</v>
          </cell>
          <cell r="O200" t="str">
            <v>AllEth</v>
          </cell>
          <cell r="P200" t="str">
            <v>Male</v>
          </cell>
          <cell r="Q200">
            <v>644</v>
          </cell>
          <cell r="R200">
            <v>52.7</v>
          </cell>
        </row>
        <row r="201">
          <cell r="L201" t="str">
            <v>2013Colon, rectum and rectosigmoid junction cancerMaleMaori</v>
          </cell>
          <cell r="M201">
            <v>2013</v>
          </cell>
          <cell r="N201" t="str">
            <v>Colon, rectum and rectosigmoid junction cancer</v>
          </cell>
          <cell r="O201" t="str">
            <v>Maori</v>
          </cell>
          <cell r="P201" t="str">
            <v>Male</v>
          </cell>
          <cell r="Q201">
            <v>37</v>
          </cell>
          <cell r="R201">
            <v>53.6</v>
          </cell>
        </row>
        <row r="202">
          <cell r="L202" t="str">
            <v>2013Colon, rectum and rectosigmoid junction cancerMaleNon-Maori</v>
          </cell>
          <cell r="M202">
            <v>2013</v>
          </cell>
          <cell r="N202" t="str">
            <v>Colon, rectum and rectosigmoid junction cancer</v>
          </cell>
          <cell r="O202" t="str">
            <v>Non-Maori</v>
          </cell>
          <cell r="P202" t="str">
            <v>Male</v>
          </cell>
          <cell r="Q202">
            <v>607</v>
          </cell>
          <cell r="R202">
            <v>52.6</v>
          </cell>
        </row>
        <row r="203">
          <cell r="L203" t="str">
            <v>2013Diabetes mellitusMaleAllEth</v>
          </cell>
          <cell r="M203">
            <v>2013</v>
          </cell>
          <cell r="N203" t="str">
            <v>Diabetes mellitus</v>
          </cell>
          <cell r="O203" t="str">
            <v>AllEth</v>
          </cell>
          <cell r="P203" t="str">
            <v>Male</v>
          </cell>
          <cell r="Q203">
            <v>437</v>
          </cell>
          <cell r="R203">
            <v>55.1</v>
          </cell>
        </row>
        <row r="204">
          <cell r="L204" t="str">
            <v>2013Diabetes mellitusMaleMaori</v>
          </cell>
          <cell r="M204">
            <v>2013</v>
          </cell>
          <cell r="N204" t="str">
            <v>Diabetes mellitus</v>
          </cell>
          <cell r="O204" t="str">
            <v>Maori</v>
          </cell>
          <cell r="P204" t="str">
            <v>Male</v>
          </cell>
          <cell r="Q204">
            <v>95</v>
          </cell>
          <cell r="R204">
            <v>56.2</v>
          </cell>
        </row>
        <row r="205">
          <cell r="L205" t="str">
            <v>2013Diabetes mellitusMaleNon-Maori</v>
          </cell>
          <cell r="M205">
            <v>2013</v>
          </cell>
          <cell r="N205" t="str">
            <v>Diabetes mellitus</v>
          </cell>
          <cell r="O205" t="str">
            <v>Non-Maori</v>
          </cell>
          <cell r="P205" t="str">
            <v>Male</v>
          </cell>
          <cell r="Q205">
            <v>342</v>
          </cell>
          <cell r="R205">
            <v>54.8</v>
          </cell>
        </row>
        <row r="206">
          <cell r="L206" t="str">
            <v>2013Diseases of the circulatory systemMaleAllEth</v>
          </cell>
          <cell r="M206">
            <v>2013</v>
          </cell>
          <cell r="N206" t="str">
            <v>Diseases of the circulatory system</v>
          </cell>
          <cell r="O206" t="str">
            <v>AllEth</v>
          </cell>
          <cell r="P206" t="str">
            <v>Male</v>
          </cell>
          <cell r="Q206">
            <v>4876</v>
          </cell>
          <cell r="R206">
            <v>49.9</v>
          </cell>
        </row>
        <row r="207">
          <cell r="L207" t="str">
            <v>2013Diseases of the circulatory systemMaleMaori</v>
          </cell>
          <cell r="M207">
            <v>2013</v>
          </cell>
          <cell r="N207" t="str">
            <v>Diseases of the circulatory system</v>
          </cell>
          <cell r="O207" t="str">
            <v>Maori</v>
          </cell>
          <cell r="P207" t="str">
            <v>Male</v>
          </cell>
          <cell r="Q207">
            <v>536</v>
          </cell>
          <cell r="R207">
            <v>55.9</v>
          </cell>
        </row>
        <row r="208">
          <cell r="L208" t="str">
            <v>2013Diseases of the circulatory systemMaleNon-Maori</v>
          </cell>
          <cell r="M208">
            <v>2013</v>
          </cell>
          <cell r="N208" t="str">
            <v>Diseases of the circulatory system</v>
          </cell>
          <cell r="O208" t="str">
            <v>Non-Maori</v>
          </cell>
          <cell r="P208" t="str">
            <v>Male</v>
          </cell>
          <cell r="Q208">
            <v>4340</v>
          </cell>
          <cell r="R208">
            <v>49.3</v>
          </cell>
        </row>
        <row r="209">
          <cell r="L209" t="str">
            <v>2013Diseases of the respiratory systemMaleAllEth</v>
          </cell>
          <cell r="M209">
            <v>2013</v>
          </cell>
          <cell r="N209" t="str">
            <v>Diseases of the respiratory system</v>
          </cell>
          <cell r="O209" t="str">
            <v>AllEth</v>
          </cell>
          <cell r="P209" t="str">
            <v>Male</v>
          </cell>
          <cell r="Q209">
            <v>1332</v>
          </cell>
          <cell r="R209">
            <v>49</v>
          </cell>
        </row>
        <row r="210">
          <cell r="L210" t="str">
            <v>2013Diseases of the respiratory systemMaleMaori</v>
          </cell>
          <cell r="M210">
            <v>2013</v>
          </cell>
          <cell r="N210" t="str">
            <v>Diseases of the respiratory system</v>
          </cell>
          <cell r="O210" t="str">
            <v>Maori</v>
          </cell>
          <cell r="P210" t="str">
            <v>Male</v>
          </cell>
          <cell r="Q210">
            <v>104</v>
          </cell>
          <cell r="R210">
            <v>40.299999999999997</v>
          </cell>
        </row>
        <row r="211">
          <cell r="L211" t="str">
            <v>2013Diseases of the respiratory systemMaleNon-Maori</v>
          </cell>
          <cell r="M211">
            <v>2013</v>
          </cell>
          <cell r="N211" t="str">
            <v>Diseases of the respiratory system</v>
          </cell>
          <cell r="O211" t="str">
            <v>Non-Maori</v>
          </cell>
          <cell r="P211" t="str">
            <v>Male</v>
          </cell>
          <cell r="Q211">
            <v>1228</v>
          </cell>
          <cell r="R211">
            <v>50</v>
          </cell>
        </row>
        <row r="212">
          <cell r="L212" t="str">
            <v>2013External causes of morbidity and mortalityMaleAllEth</v>
          </cell>
          <cell r="M212">
            <v>2013</v>
          </cell>
          <cell r="N212" t="str">
            <v>External causes of morbidity and mortality</v>
          </cell>
          <cell r="O212" t="str">
            <v>AllEth</v>
          </cell>
          <cell r="P212" t="str">
            <v>Male</v>
          </cell>
          <cell r="Q212">
            <v>1131</v>
          </cell>
          <cell r="R212">
            <v>63.8</v>
          </cell>
        </row>
        <row r="213">
          <cell r="L213" t="str">
            <v>2013External causes of morbidity and mortalityMaleMaori</v>
          </cell>
          <cell r="M213">
            <v>2013</v>
          </cell>
          <cell r="N213" t="str">
            <v>External causes of morbidity and mortality</v>
          </cell>
          <cell r="O213" t="str">
            <v>Maori</v>
          </cell>
          <cell r="P213" t="str">
            <v>Male</v>
          </cell>
          <cell r="Q213">
            <v>209</v>
          </cell>
          <cell r="R213">
            <v>68.099999999999994</v>
          </cell>
        </row>
        <row r="214">
          <cell r="L214" t="str">
            <v>2013External causes of morbidity and mortalityMaleNon-Maori</v>
          </cell>
          <cell r="M214">
            <v>2013</v>
          </cell>
          <cell r="N214" t="str">
            <v>External causes of morbidity and mortality</v>
          </cell>
          <cell r="O214" t="str">
            <v>Non-Maori</v>
          </cell>
          <cell r="P214" t="str">
            <v>Male</v>
          </cell>
          <cell r="Q214">
            <v>922</v>
          </cell>
          <cell r="R214">
            <v>62.8</v>
          </cell>
        </row>
        <row r="215">
          <cell r="L215" t="str">
            <v>2013Female breast cancerMaleAllEth</v>
          </cell>
          <cell r="M215">
            <v>2013</v>
          </cell>
          <cell r="N215" t="str">
            <v>Female breast cancer</v>
          </cell>
          <cell r="O215" t="str">
            <v>AllEth</v>
          </cell>
          <cell r="P215" t="str">
            <v>Male</v>
          </cell>
        </row>
        <row r="216">
          <cell r="L216" t="str">
            <v>2013Female breast cancerMaleMaori</v>
          </cell>
          <cell r="M216">
            <v>2013</v>
          </cell>
          <cell r="N216" t="str">
            <v>Female breast cancer</v>
          </cell>
          <cell r="O216" t="str">
            <v>Maori</v>
          </cell>
          <cell r="P216" t="str">
            <v>Male</v>
          </cell>
        </row>
        <row r="217">
          <cell r="L217" t="str">
            <v>2013Female breast cancerMaleNon-Maori</v>
          </cell>
          <cell r="M217">
            <v>2013</v>
          </cell>
          <cell r="N217" t="str">
            <v>Female breast cancer</v>
          </cell>
          <cell r="O217" t="str">
            <v>Non-Maori</v>
          </cell>
          <cell r="P217" t="str">
            <v>Male</v>
          </cell>
        </row>
        <row r="218">
          <cell r="L218" t="str">
            <v>2013Influenza and pneumoniaMaleAllEth</v>
          </cell>
          <cell r="M218">
            <v>2013</v>
          </cell>
          <cell r="N218" t="str">
            <v>Influenza and pneumonia</v>
          </cell>
          <cell r="O218" t="str">
            <v>AllEth</v>
          </cell>
          <cell r="P218" t="str">
            <v>Male</v>
          </cell>
          <cell r="Q218">
            <v>255</v>
          </cell>
          <cell r="R218">
            <v>39.5</v>
          </cell>
        </row>
        <row r="219">
          <cell r="L219" t="str">
            <v>2013Influenza and pneumoniaMaleMaori</v>
          </cell>
          <cell r="M219">
            <v>2013</v>
          </cell>
          <cell r="N219" t="str">
            <v>Influenza and pneumonia</v>
          </cell>
          <cell r="O219" t="str">
            <v>Maori</v>
          </cell>
          <cell r="P219" t="str">
            <v>Male</v>
          </cell>
          <cell r="Q219">
            <v>9</v>
          </cell>
          <cell r="R219">
            <v>27.3</v>
          </cell>
        </row>
        <row r="220">
          <cell r="L220" t="str">
            <v>2013Influenza and pneumoniaMaleNon-Maori</v>
          </cell>
          <cell r="M220">
            <v>2013</v>
          </cell>
          <cell r="N220" t="str">
            <v>Influenza and pneumonia</v>
          </cell>
          <cell r="O220" t="str">
            <v>Non-Maori</v>
          </cell>
          <cell r="P220" t="str">
            <v>Male</v>
          </cell>
          <cell r="Q220">
            <v>246</v>
          </cell>
          <cell r="R220">
            <v>40.1</v>
          </cell>
        </row>
        <row r="221">
          <cell r="L221" t="str">
            <v>2013Intentional self-harmMaleAllEth</v>
          </cell>
          <cell r="M221">
            <v>2013</v>
          </cell>
          <cell r="N221" t="str">
            <v>Intentional self-harm</v>
          </cell>
          <cell r="O221" t="str">
            <v>AllEth</v>
          </cell>
          <cell r="P221" t="str">
            <v>Male</v>
          </cell>
          <cell r="Q221">
            <v>366</v>
          </cell>
          <cell r="R221">
            <v>71.3</v>
          </cell>
        </row>
        <row r="222">
          <cell r="L222" t="str">
            <v>2013Intentional self-harmMaleMaori</v>
          </cell>
          <cell r="M222">
            <v>2013</v>
          </cell>
          <cell r="N222" t="str">
            <v>Intentional self-harm</v>
          </cell>
          <cell r="O222" t="str">
            <v>Maori</v>
          </cell>
          <cell r="P222" t="str">
            <v>Male</v>
          </cell>
          <cell r="Q222">
            <v>66</v>
          </cell>
          <cell r="R222">
            <v>62.9</v>
          </cell>
        </row>
        <row r="223">
          <cell r="L223" t="str">
            <v>2013Intentional self-harmMaleNon-Maori</v>
          </cell>
          <cell r="M223">
            <v>2013</v>
          </cell>
          <cell r="N223" t="str">
            <v>Intentional self-harm</v>
          </cell>
          <cell r="O223" t="str">
            <v>Non-Maori</v>
          </cell>
          <cell r="P223" t="str">
            <v>Male</v>
          </cell>
          <cell r="Q223">
            <v>300</v>
          </cell>
          <cell r="R223">
            <v>73.5</v>
          </cell>
        </row>
        <row r="224">
          <cell r="L224" t="str">
            <v>2013Ischaemic heart diseaseMaleAllEth</v>
          </cell>
          <cell r="M224">
            <v>2013</v>
          </cell>
          <cell r="N224" t="str">
            <v>Ischaemic heart disease</v>
          </cell>
          <cell r="O224" t="str">
            <v>AllEth</v>
          </cell>
          <cell r="P224" t="str">
            <v>Male</v>
          </cell>
          <cell r="Q224">
            <v>2813</v>
          </cell>
          <cell r="R224">
            <v>55.9</v>
          </cell>
        </row>
        <row r="225">
          <cell r="L225" t="str">
            <v>2013Ischaemic heart diseaseMaleMaori</v>
          </cell>
          <cell r="M225">
            <v>2013</v>
          </cell>
          <cell r="N225" t="str">
            <v>Ischaemic heart disease</v>
          </cell>
          <cell r="O225" t="str">
            <v>Maori</v>
          </cell>
          <cell r="P225" t="str">
            <v>Male</v>
          </cell>
          <cell r="Q225">
            <v>288</v>
          </cell>
          <cell r="R225">
            <v>60</v>
          </cell>
        </row>
        <row r="226">
          <cell r="L226" t="str">
            <v>2013Ischaemic heart diseaseMaleNon-Maori</v>
          </cell>
          <cell r="M226">
            <v>2013</v>
          </cell>
          <cell r="N226" t="str">
            <v>Ischaemic heart disease</v>
          </cell>
          <cell r="O226" t="str">
            <v>Non-Maori</v>
          </cell>
          <cell r="P226" t="str">
            <v>Male</v>
          </cell>
          <cell r="Q226">
            <v>2525</v>
          </cell>
          <cell r="R226">
            <v>55.5</v>
          </cell>
        </row>
        <row r="227">
          <cell r="L227" t="str">
            <v>2013Lung cancerMaleAllEth</v>
          </cell>
          <cell r="M227">
            <v>2013</v>
          </cell>
          <cell r="N227" t="str">
            <v>Lung cancer</v>
          </cell>
          <cell r="O227" t="str">
            <v>AllEth</v>
          </cell>
          <cell r="P227" t="str">
            <v>Male</v>
          </cell>
          <cell r="Q227">
            <v>864</v>
          </cell>
          <cell r="R227">
            <v>52.2</v>
          </cell>
        </row>
        <row r="228">
          <cell r="L228" t="str">
            <v>2013Lung cancerMaleMaori</v>
          </cell>
          <cell r="M228">
            <v>2013</v>
          </cell>
          <cell r="N228" t="str">
            <v>Lung cancer</v>
          </cell>
          <cell r="O228" t="str">
            <v>Maori</v>
          </cell>
          <cell r="P228" t="str">
            <v>Male</v>
          </cell>
          <cell r="Q228">
            <v>131</v>
          </cell>
          <cell r="R228">
            <v>43.8</v>
          </cell>
        </row>
        <row r="229">
          <cell r="L229" t="str">
            <v>2013Lung cancerMaleNon-Maori</v>
          </cell>
          <cell r="M229">
            <v>2013</v>
          </cell>
          <cell r="N229" t="str">
            <v>Lung cancer</v>
          </cell>
          <cell r="O229" t="str">
            <v>Non-Maori</v>
          </cell>
          <cell r="P229" t="str">
            <v>Male</v>
          </cell>
          <cell r="Q229">
            <v>733</v>
          </cell>
          <cell r="R229">
            <v>54</v>
          </cell>
        </row>
        <row r="230">
          <cell r="L230" t="str">
            <v>2013Melanoma of the skinMaleAllEth</v>
          </cell>
          <cell r="M230">
            <v>2013</v>
          </cell>
          <cell r="N230" t="str">
            <v>Melanoma of the skin</v>
          </cell>
          <cell r="O230" t="str">
            <v>AllEth</v>
          </cell>
          <cell r="P230" t="str">
            <v>Male</v>
          </cell>
          <cell r="Q230">
            <v>232</v>
          </cell>
          <cell r="R230">
            <v>65.2</v>
          </cell>
        </row>
        <row r="231">
          <cell r="L231" t="str">
            <v>2013Melanoma of the skinMaleMaori</v>
          </cell>
          <cell r="M231">
            <v>2013</v>
          </cell>
          <cell r="N231" t="str">
            <v>Melanoma of the skin</v>
          </cell>
          <cell r="O231" t="str">
            <v>Maori</v>
          </cell>
          <cell r="P231" t="str">
            <v>Male</v>
          </cell>
          <cell r="Q231">
            <v>5</v>
          </cell>
          <cell r="R231">
            <v>55.6</v>
          </cell>
        </row>
        <row r="232">
          <cell r="L232" t="str">
            <v>2013Melanoma of the skinMaleNon-Maori</v>
          </cell>
          <cell r="M232">
            <v>2013</v>
          </cell>
          <cell r="N232" t="str">
            <v>Melanoma of the skin</v>
          </cell>
          <cell r="O232" t="str">
            <v>Non-Maori</v>
          </cell>
          <cell r="P232" t="str">
            <v>Male</v>
          </cell>
          <cell r="Q232">
            <v>227</v>
          </cell>
          <cell r="R232">
            <v>65.400000000000006</v>
          </cell>
        </row>
        <row r="233">
          <cell r="L233" t="str">
            <v>2013Motor vehicle accidentsMaleAllEth</v>
          </cell>
          <cell r="M233">
            <v>2013</v>
          </cell>
          <cell r="N233" t="str">
            <v>Motor vehicle accidents</v>
          </cell>
          <cell r="O233" t="str">
            <v>AllEth</v>
          </cell>
          <cell r="P233" t="str">
            <v>Male</v>
          </cell>
          <cell r="Q233">
            <v>200</v>
          </cell>
          <cell r="R233">
            <v>71.2</v>
          </cell>
        </row>
        <row r="234">
          <cell r="L234" t="str">
            <v>2013Motor vehicle accidentsMaleMaori</v>
          </cell>
          <cell r="M234">
            <v>2013</v>
          </cell>
          <cell r="N234" t="str">
            <v>Motor vehicle accidents</v>
          </cell>
          <cell r="O234" t="str">
            <v>Maori</v>
          </cell>
          <cell r="P234" t="str">
            <v>Male</v>
          </cell>
          <cell r="Q234">
            <v>42</v>
          </cell>
          <cell r="R234">
            <v>67.7</v>
          </cell>
        </row>
        <row r="235">
          <cell r="L235" t="str">
            <v>2013Motor vehicle accidentsMaleNon-Maori</v>
          </cell>
          <cell r="M235">
            <v>2013</v>
          </cell>
          <cell r="N235" t="str">
            <v>Motor vehicle accidents</v>
          </cell>
          <cell r="O235" t="str">
            <v>Non-Maori</v>
          </cell>
          <cell r="P235" t="str">
            <v>Male</v>
          </cell>
          <cell r="Q235">
            <v>158</v>
          </cell>
          <cell r="R235">
            <v>72.099999999999994</v>
          </cell>
        </row>
        <row r="236">
          <cell r="L236" t="str">
            <v>2013Other forms of heart diseaseMaleAllEth</v>
          </cell>
          <cell r="M236">
            <v>2013</v>
          </cell>
          <cell r="N236" t="str">
            <v>Other forms of heart disease</v>
          </cell>
          <cell r="O236" t="str">
            <v>AllEth</v>
          </cell>
          <cell r="P236" t="str">
            <v>Male</v>
          </cell>
          <cell r="Q236">
            <v>649</v>
          </cell>
          <cell r="R236">
            <v>48</v>
          </cell>
        </row>
        <row r="237">
          <cell r="L237" t="str">
            <v>2013Other forms of heart diseaseMaleMaori</v>
          </cell>
          <cell r="M237">
            <v>2013</v>
          </cell>
          <cell r="N237" t="str">
            <v>Other forms of heart disease</v>
          </cell>
          <cell r="O237" t="str">
            <v>Maori</v>
          </cell>
          <cell r="P237" t="str">
            <v>Male</v>
          </cell>
          <cell r="Q237">
            <v>107</v>
          </cell>
          <cell r="R237">
            <v>62.2</v>
          </cell>
        </row>
        <row r="238">
          <cell r="L238" t="str">
            <v>2013Other forms of heart diseaseMaleNon-Maori</v>
          </cell>
          <cell r="M238">
            <v>2013</v>
          </cell>
          <cell r="N238" t="str">
            <v>Other forms of heart disease</v>
          </cell>
          <cell r="O238" t="str">
            <v>Non-Maori</v>
          </cell>
          <cell r="P238" t="str">
            <v>Male</v>
          </cell>
          <cell r="Q238">
            <v>542</v>
          </cell>
          <cell r="R238">
            <v>45.9</v>
          </cell>
        </row>
        <row r="239">
          <cell r="L239" t="str">
            <v>2013Prostate cancerMaleAllEth</v>
          </cell>
          <cell r="M239">
            <v>2013</v>
          </cell>
          <cell r="N239" t="str">
            <v>Prostate cancer</v>
          </cell>
          <cell r="O239" t="str">
            <v>AllEth</v>
          </cell>
          <cell r="P239" t="str">
            <v>Male</v>
          </cell>
          <cell r="Q239">
            <v>647</v>
          </cell>
          <cell r="R239">
            <v>100</v>
          </cell>
        </row>
        <row r="240">
          <cell r="L240" t="str">
            <v>2013Prostate cancerMaleMaori</v>
          </cell>
          <cell r="M240">
            <v>2013</v>
          </cell>
          <cell r="N240" t="str">
            <v>Prostate cancer</v>
          </cell>
          <cell r="O240" t="str">
            <v>Maori</v>
          </cell>
          <cell r="P240" t="str">
            <v>Male</v>
          </cell>
          <cell r="Q240">
            <v>41</v>
          </cell>
          <cell r="R240">
            <v>100</v>
          </cell>
        </row>
        <row r="241">
          <cell r="L241" t="str">
            <v>2013Prostate cancerMaleNon-Maori</v>
          </cell>
          <cell r="M241">
            <v>2013</v>
          </cell>
          <cell r="N241" t="str">
            <v>Prostate cancer</v>
          </cell>
          <cell r="O241" t="str">
            <v>Non-Maori</v>
          </cell>
          <cell r="P241" t="str">
            <v>Male</v>
          </cell>
          <cell r="Q241">
            <v>606</v>
          </cell>
          <cell r="R241">
            <v>100</v>
          </cell>
        </row>
        <row r="242">
          <cell r="L242" t="str">
            <v>2014All cancerMaleAllEth</v>
          </cell>
          <cell r="M242">
            <v>2014</v>
          </cell>
          <cell r="N242" t="str">
            <v>All cancer</v>
          </cell>
          <cell r="O242" t="str">
            <v>AllEth</v>
          </cell>
          <cell r="P242" t="str">
            <v>Male</v>
          </cell>
          <cell r="Q242">
            <v>4900</v>
          </cell>
          <cell r="R242">
            <v>53</v>
          </cell>
        </row>
        <row r="243">
          <cell r="L243" t="str">
            <v>2014All cancerMaleMaori</v>
          </cell>
          <cell r="M243">
            <v>2014</v>
          </cell>
          <cell r="N243" t="str">
            <v>All cancer</v>
          </cell>
          <cell r="O243" t="str">
            <v>Maori</v>
          </cell>
          <cell r="P243" t="str">
            <v>Male</v>
          </cell>
          <cell r="Q243">
            <v>453</v>
          </cell>
          <cell r="R243">
            <v>46.5</v>
          </cell>
        </row>
        <row r="244">
          <cell r="L244" t="str">
            <v>2014All cancerMaleNon-Maori</v>
          </cell>
          <cell r="M244">
            <v>2014</v>
          </cell>
          <cell r="N244" t="str">
            <v>All cancer</v>
          </cell>
          <cell r="O244" t="str">
            <v>Non-Maori</v>
          </cell>
          <cell r="P244" t="str">
            <v>Male</v>
          </cell>
          <cell r="Q244">
            <v>4447</v>
          </cell>
          <cell r="R244">
            <v>53.7</v>
          </cell>
        </row>
        <row r="245">
          <cell r="L245" t="str">
            <v>2014All deathsMaleAllEth</v>
          </cell>
          <cell r="M245">
            <v>2014</v>
          </cell>
          <cell r="N245" t="str">
            <v>All deaths</v>
          </cell>
          <cell r="O245" t="str">
            <v>AllEth</v>
          </cell>
          <cell r="P245" t="str">
            <v>Male</v>
          </cell>
          <cell r="Q245">
            <v>15707</v>
          </cell>
          <cell r="R245">
            <v>50.4</v>
          </cell>
        </row>
        <row r="246">
          <cell r="L246" t="str">
            <v>2014All deathsMaleMaori</v>
          </cell>
          <cell r="M246">
            <v>2014</v>
          </cell>
          <cell r="N246" t="str">
            <v>All deaths</v>
          </cell>
          <cell r="O246" t="str">
            <v>Maori</v>
          </cell>
          <cell r="P246" t="str">
            <v>Male</v>
          </cell>
          <cell r="Q246">
            <v>1716</v>
          </cell>
          <cell r="R246">
            <v>53.4</v>
          </cell>
        </row>
        <row r="247">
          <cell r="L247" t="str">
            <v>2014All deathsMaleNon-Maori</v>
          </cell>
          <cell r="M247">
            <v>2014</v>
          </cell>
          <cell r="N247" t="str">
            <v>All deaths</v>
          </cell>
          <cell r="O247" t="str">
            <v>Non-Maori</v>
          </cell>
          <cell r="P247" t="str">
            <v>Male</v>
          </cell>
          <cell r="Q247">
            <v>13991</v>
          </cell>
          <cell r="R247">
            <v>50.1</v>
          </cell>
        </row>
        <row r="248">
          <cell r="L248" t="str">
            <v>2014AssaultMaleAllEth</v>
          </cell>
          <cell r="M248">
            <v>2014</v>
          </cell>
          <cell r="N248" t="str">
            <v>Assault</v>
          </cell>
          <cell r="O248" t="str">
            <v>AllEth</v>
          </cell>
          <cell r="P248" t="str">
            <v>Male</v>
          </cell>
          <cell r="Q248">
            <v>31</v>
          </cell>
          <cell r="R248">
            <v>68.900000000000006</v>
          </cell>
        </row>
        <row r="249">
          <cell r="L249" t="str">
            <v>2014AssaultMaleMaori</v>
          </cell>
          <cell r="M249">
            <v>2014</v>
          </cell>
          <cell r="N249" t="str">
            <v>Assault</v>
          </cell>
          <cell r="O249" t="str">
            <v>Maori</v>
          </cell>
          <cell r="P249" t="str">
            <v>Male</v>
          </cell>
          <cell r="Q249">
            <v>14</v>
          </cell>
          <cell r="R249">
            <v>82.4</v>
          </cell>
        </row>
        <row r="250">
          <cell r="L250" t="str">
            <v>2014AssaultMaleNon-Maori</v>
          </cell>
          <cell r="M250">
            <v>2014</v>
          </cell>
          <cell r="N250" t="str">
            <v>Assault</v>
          </cell>
          <cell r="O250" t="str">
            <v>Non-Maori</v>
          </cell>
          <cell r="P250" t="str">
            <v>Male</v>
          </cell>
          <cell r="Q250">
            <v>17</v>
          </cell>
          <cell r="R250">
            <v>60.7</v>
          </cell>
        </row>
        <row r="251">
          <cell r="L251" t="str">
            <v>2014Cerebrovascular diseaseMaleAllEth</v>
          </cell>
          <cell r="M251">
            <v>2014</v>
          </cell>
          <cell r="N251" t="str">
            <v>Cerebrovascular disease</v>
          </cell>
          <cell r="O251" t="str">
            <v>AllEth</v>
          </cell>
          <cell r="P251" t="str">
            <v>Male</v>
          </cell>
          <cell r="Q251">
            <v>1036</v>
          </cell>
          <cell r="R251">
            <v>40.299999999999997</v>
          </cell>
        </row>
        <row r="252">
          <cell r="L252" t="str">
            <v>2014Cerebrovascular diseaseMaleMaori</v>
          </cell>
          <cell r="M252">
            <v>2014</v>
          </cell>
          <cell r="N252" t="str">
            <v>Cerebrovascular disease</v>
          </cell>
          <cell r="O252" t="str">
            <v>Maori</v>
          </cell>
          <cell r="P252" t="str">
            <v>Male</v>
          </cell>
          <cell r="Q252">
            <v>70</v>
          </cell>
          <cell r="R252">
            <v>42.7</v>
          </cell>
        </row>
        <row r="253">
          <cell r="L253" t="str">
            <v>2014Cerebrovascular diseaseMaleNon-Maori</v>
          </cell>
          <cell r="M253">
            <v>2014</v>
          </cell>
          <cell r="N253" t="str">
            <v>Cerebrovascular disease</v>
          </cell>
          <cell r="O253" t="str">
            <v>Non-Maori</v>
          </cell>
          <cell r="P253" t="str">
            <v>Male</v>
          </cell>
          <cell r="Q253">
            <v>966</v>
          </cell>
          <cell r="R253">
            <v>40.200000000000003</v>
          </cell>
        </row>
        <row r="254">
          <cell r="L254" t="str">
            <v>2014Cervical cancerMaleAllEth</v>
          </cell>
          <cell r="M254">
            <v>2014</v>
          </cell>
          <cell r="N254" t="str">
            <v>Cervical cancer</v>
          </cell>
          <cell r="O254" t="str">
            <v>AllEth</v>
          </cell>
          <cell r="P254" t="str">
            <v>Male</v>
          </cell>
        </row>
        <row r="255">
          <cell r="L255" t="str">
            <v>2014Cervical cancerMaleMaori</v>
          </cell>
          <cell r="M255">
            <v>2014</v>
          </cell>
          <cell r="N255" t="str">
            <v>Cervical cancer</v>
          </cell>
          <cell r="O255" t="str">
            <v>Maori</v>
          </cell>
          <cell r="P255" t="str">
            <v>Male</v>
          </cell>
        </row>
        <row r="256">
          <cell r="L256" t="str">
            <v>2014Cervical cancerMaleNon-Maori</v>
          </cell>
          <cell r="M256">
            <v>2014</v>
          </cell>
          <cell r="N256" t="str">
            <v>Cervical cancer</v>
          </cell>
          <cell r="O256" t="str">
            <v>Non-Maori</v>
          </cell>
          <cell r="P256" t="str">
            <v>Male</v>
          </cell>
        </row>
        <row r="257">
          <cell r="L257" t="str">
            <v>2014Chronic lower respiratory diseasesMaleAllEth</v>
          </cell>
          <cell r="M257">
            <v>2014</v>
          </cell>
          <cell r="N257" t="str">
            <v>Chronic lower respiratory diseases</v>
          </cell>
          <cell r="O257" t="str">
            <v>AllEth</v>
          </cell>
          <cell r="P257" t="str">
            <v>Male</v>
          </cell>
          <cell r="Q257">
            <v>872</v>
          </cell>
          <cell r="R257">
            <v>47.7</v>
          </cell>
        </row>
        <row r="258">
          <cell r="L258" t="str">
            <v>2014Chronic lower respiratory diseasesMaleMaori</v>
          </cell>
          <cell r="M258">
            <v>2014</v>
          </cell>
          <cell r="N258" t="str">
            <v>Chronic lower respiratory diseases</v>
          </cell>
          <cell r="O258" t="str">
            <v>Maori</v>
          </cell>
          <cell r="P258" t="str">
            <v>Male</v>
          </cell>
          <cell r="Q258">
            <v>105</v>
          </cell>
          <cell r="R258">
            <v>44.3</v>
          </cell>
        </row>
        <row r="259">
          <cell r="L259" t="str">
            <v>2014Chronic lower respiratory diseasesMaleNon-Maori</v>
          </cell>
          <cell r="M259">
            <v>2014</v>
          </cell>
          <cell r="N259" t="str">
            <v>Chronic lower respiratory diseases</v>
          </cell>
          <cell r="O259" t="str">
            <v>Non-Maori</v>
          </cell>
          <cell r="P259" t="str">
            <v>Male</v>
          </cell>
          <cell r="Q259">
            <v>767</v>
          </cell>
          <cell r="R259">
            <v>48.2</v>
          </cell>
        </row>
        <row r="260">
          <cell r="L260" t="str">
            <v>2014Colon, rectum and rectosigmoid junction cancerMaleAllEth</v>
          </cell>
          <cell r="M260">
            <v>2014</v>
          </cell>
          <cell r="N260" t="str">
            <v>Colon, rectum and rectosigmoid junction cancer</v>
          </cell>
          <cell r="O260" t="str">
            <v>AllEth</v>
          </cell>
          <cell r="P260" t="str">
            <v>Male</v>
          </cell>
          <cell r="Q260">
            <v>637</v>
          </cell>
          <cell r="R260">
            <v>51</v>
          </cell>
        </row>
        <row r="261">
          <cell r="L261" t="str">
            <v>2014Colon, rectum and rectosigmoid junction cancerMaleMaori</v>
          </cell>
          <cell r="M261">
            <v>2014</v>
          </cell>
          <cell r="N261" t="str">
            <v>Colon, rectum and rectosigmoid junction cancer</v>
          </cell>
          <cell r="O261" t="str">
            <v>Maori</v>
          </cell>
          <cell r="P261" t="str">
            <v>Male</v>
          </cell>
          <cell r="Q261">
            <v>44</v>
          </cell>
          <cell r="R261">
            <v>56.4</v>
          </cell>
        </row>
        <row r="262">
          <cell r="L262" t="str">
            <v>2014Colon, rectum and rectosigmoid junction cancerMaleNon-Maori</v>
          </cell>
          <cell r="M262">
            <v>2014</v>
          </cell>
          <cell r="N262" t="str">
            <v>Colon, rectum and rectosigmoid junction cancer</v>
          </cell>
          <cell r="O262" t="str">
            <v>Non-Maori</v>
          </cell>
          <cell r="P262" t="str">
            <v>Male</v>
          </cell>
          <cell r="Q262">
            <v>593</v>
          </cell>
          <cell r="R262">
            <v>50.6</v>
          </cell>
        </row>
        <row r="263">
          <cell r="L263" t="str">
            <v>2014Diabetes mellitusMaleAllEth</v>
          </cell>
          <cell r="M263">
            <v>2014</v>
          </cell>
          <cell r="N263" t="str">
            <v>Diabetes mellitus</v>
          </cell>
          <cell r="O263" t="str">
            <v>AllEth</v>
          </cell>
          <cell r="P263" t="str">
            <v>Male</v>
          </cell>
          <cell r="Q263">
            <v>431</v>
          </cell>
          <cell r="R263">
            <v>54.5</v>
          </cell>
        </row>
        <row r="264">
          <cell r="L264" t="str">
            <v>2014Diabetes mellitusMaleMaori</v>
          </cell>
          <cell r="M264">
            <v>2014</v>
          </cell>
          <cell r="N264" t="str">
            <v>Diabetes mellitus</v>
          </cell>
          <cell r="O264" t="str">
            <v>Maori</v>
          </cell>
          <cell r="P264" t="str">
            <v>Male</v>
          </cell>
          <cell r="Q264">
            <v>91</v>
          </cell>
          <cell r="R264">
            <v>58</v>
          </cell>
        </row>
        <row r="265">
          <cell r="L265" t="str">
            <v>2014Diabetes mellitusMaleNon-Maori</v>
          </cell>
          <cell r="M265">
            <v>2014</v>
          </cell>
          <cell r="N265" t="str">
            <v>Diabetes mellitus</v>
          </cell>
          <cell r="O265" t="str">
            <v>Non-Maori</v>
          </cell>
          <cell r="P265" t="str">
            <v>Male</v>
          </cell>
          <cell r="Q265">
            <v>340</v>
          </cell>
          <cell r="R265">
            <v>53.6</v>
          </cell>
        </row>
        <row r="266">
          <cell r="L266" t="str">
            <v>2014Diseases of the circulatory systemMaleAllEth</v>
          </cell>
          <cell r="M266">
            <v>2014</v>
          </cell>
          <cell r="N266" t="str">
            <v>Diseases of the circulatory system</v>
          </cell>
          <cell r="O266" t="str">
            <v>AllEth</v>
          </cell>
          <cell r="P266" t="str">
            <v>Male</v>
          </cell>
          <cell r="Q266">
            <v>5138</v>
          </cell>
          <cell r="R266">
            <v>49.6</v>
          </cell>
        </row>
        <row r="267">
          <cell r="L267" t="str">
            <v>2014Diseases of the circulatory systemMaleMaori</v>
          </cell>
          <cell r="M267">
            <v>2014</v>
          </cell>
          <cell r="N267" t="str">
            <v>Diseases of the circulatory system</v>
          </cell>
          <cell r="O267" t="str">
            <v>Maori</v>
          </cell>
          <cell r="P267" t="str">
            <v>Male</v>
          </cell>
          <cell r="Q267">
            <v>581</v>
          </cell>
          <cell r="R267">
            <v>57</v>
          </cell>
        </row>
        <row r="268">
          <cell r="L268" t="str">
            <v>2014Diseases of the circulatory systemMaleNon-Maori</v>
          </cell>
          <cell r="M268">
            <v>2014</v>
          </cell>
          <cell r="N268" t="str">
            <v>Diseases of the circulatory system</v>
          </cell>
          <cell r="O268" t="str">
            <v>Non-Maori</v>
          </cell>
          <cell r="P268" t="str">
            <v>Male</v>
          </cell>
          <cell r="Q268">
            <v>4557</v>
          </cell>
          <cell r="R268">
            <v>48.8</v>
          </cell>
        </row>
        <row r="269">
          <cell r="L269" t="str">
            <v>2014Diseases of the respiratory systemMaleAllEth</v>
          </cell>
          <cell r="M269">
            <v>2014</v>
          </cell>
          <cell r="N269" t="str">
            <v>Diseases of the respiratory system</v>
          </cell>
          <cell r="O269" t="str">
            <v>AllEth</v>
          </cell>
          <cell r="P269" t="str">
            <v>Male</v>
          </cell>
          <cell r="Q269">
            <v>1410</v>
          </cell>
          <cell r="R269">
            <v>48.4</v>
          </cell>
        </row>
        <row r="270">
          <cell r="L270" t="str">
            <v>2014Diseases of the respiratory systemMaleMaori</v>
          </cell>
          <cell r="M270">
            <v>2014</v>
          </cell>
          <cell r="N270" t="str">
            <v>Diseases of the respiratory system</v>
          </cell>
          <cell r="O270" t="str">
            <v>Maori</v>
          </cell>
          <cell r="P270" t="str">
            <v>Male</v>
          </cell>
          <cell r="Q270">
            <v>140</v>
          </cell>
          <cell r="R270">
            <v>48.1</v>
          </cell>
        </row>
        <row r="271">
          <cell r="L271" t="str">
            <v>2014Diseases of the respiratory systemMaleNon-Maori</v>
          </cell>
          <cell r="M271">
            <v>2014</v>
          </cell>
          <cell r="N271" t="str">
            <v>Diseases of the respiratory system</v>
          </cell>
          <cell r="O271" t="str">
            <v>Non-Maori</v>
          </cell>
          <cell r="P271" t="str">
            <v>Male</v>
          </cell>
          <cell r="Q271">
            <v>1270</v>
          </cell>
          <cell r="R271">
            <v>48.4</v>
          </cell>
        </row>
        <row r="272">
          <cell r="L272" t="str">
            <v>2014External causes of morbidity and mortalityMaleAllEth</v>
          </cell>
          <cell r="M272">
            <v>2014</v>
          </cell>
          <cell r="N272" t="str">
            <v>External causes of morbidity and mortality</v>
          </cell>
          <cell r="O272" t="str">
            <v>AllEth</v>
          </cell>
          <cell r="P272" t="str">
            <v>Male</v>
          </cell>
          <cell r="Q272">
            <v>1168</v>
          </cell>
          <cell r="R272">
            <v>62.8</v>
          </cell>
        </row>
        <row r="273">
          <cell r="L273" t="str">
            <v>2014External causes of morbidity and mortalityMaleMaori</v>
          </cell>
          <cell r="M273">
            <v>2014</v>
          </cell>
          <cell r="N273" t="str">
            <v>External causes of morbidity and mortality</v>
          </cell>
          <cell r="O273" t="str">
            <v>Maori</v>
          </cell>
          <cell r="P273" t="str">
            <v>Male</v>
          </cell>
          <cell r="Q273">
            <v>220</v>
          </cell>
          <cell r="R273">
            <v>70.7</v>
          </cell>
        </row>
        <row r="274">
          <cell r="L274" t="str">
            <v>2014External causes of morbidity and mortalityMaleNon-Maori</v>
          </cell>
          <cell r="M274">
            <v>2014</v>
          </cell>
          <cell r="N274" t="str">
            <v>External causes of morbidity and mortality</v>
          </cell>
          <cell r="O274" t="str">
            <v>Non-Maori</v>
          </cell>
          <cell r="P274" t="str">
            <v>Male</v>
          </cell>
          <cell r="Q274">
            <v>948</v>
          </cell>
          <cell r="R274">
            <v>61.2</v>
          </cell>
        </row>
        <row r="275">
          <cell r="L275" t="str">
            <v>2014Female breast cancerMaleAllEth</v>
          </cell>
          <cell r="M275">
            <v>2014</v>
          </cell>
          <cell r="N275" t="str">
            <v>Female breast cancer</v>
          </cell>
          <cell r="O275" t="str">
            <v>AllEth</v>
          </cell>
          <cell r="P275" t="str">
            <v>Male</v>
          </cell>
        </row>
        <row r="276">
          <cell r="L276" t="str">
            <v>2014Female breast cancerMaleMaori</v>
          </cell>
          <cell r="M276">
            <v>2014</v>
          </cell>
          <cell r="N276" t="str">
            <v>Female breast cancer</v>
          </cell>
          <cell r="O276" t="str">
            <v>Maori</v>
          </cell>
          <cell r="P276" t="str">
            <v>Male</v>
          </cell>
        </row>
        <row r="277">
          <cell r="L277" t="str">
            <v>2014Female breast cancerMaleNon-Maori</v>
          </cell>
          <cell r="M277">
            <v>2014</v>
          </cell>
          <cell r="N277" t="str">
            <v>Female breast cancer</v>
          </cell>
          <cell r="O277" t="str">
            <v>Non-Maori</v>
          </cell>
          <cell r="P277" t="str">
            <v>Male</v>
          </cell>
        </row>
        <row r="278">
          <cell r="L278" t="str">
            <v>2014Influenza and pneumoniaMaleAllEth</v>
          </cell>
          <cell r="M278">
            <v>2014</v>
          </cell>
          <cell r="N278" t="str">
            <v>Influenza and pneumonia</v>
          </cell>
          <cell r="O278" t="str">
            <v>AllEth</v>
          </cell>
          <cell r="P278" t="str">
            <v>Male</v>
          </cell>
          <cell r="Q278">
            <v>310</v>
          </cell>
          <cell r="R278">
            <v>43.9</v>
          </cell>
        </row>
        <row r="279">
          <cell r="L279" t="str">
            <v>2014Influenza and pneumoniaMaleMaori</v>
          </cell>
          <cell r="M279">
            <v>2014</v>
          </cell>
          <cell r="N279" t="str">
            <v>Influenza and pneumonia</v>
          </cell>
          <cell r="O279" t="str">
            <v>Maori</v>
          </cell>
          <cell r="P279" t="str">
            <v>Male</v>
          </cell>
          <cell r="Q279">
            <v>24</v>
          </cell>
          <cell r="R279">
            <v>55.8</v>
          </cell>
        </row>
        <row r="280">
          <cell r="L280" t="str">
            <v>2014Influenza and pneumoniaMaleNon-Maori</v>
          </cell>
          <cell r="M280">
            <v>2014</v>
          </cell>
          <cell r="N280" t="str">
            <v>Influenza and pneumonia</v>
          </cell>
          <cell r="O280" t="str">
            <v>Non-Maori</v>
          </cell>
          <cell r="P280" t="str">
            <v>Male</v>
          </cell>
          <cell r="Q280">
            <v>286</v>
          </cell>
          <cell r="R280">
            <v>43.1</v>
          </cell>
        </row>
        <row r="281">
          <cell r="L281" t="str">
            <v>2014Intentional self-harmMaleAllEth</v>
          </cell>
          <cell r="M281">
            <v>2014</v>
          </cell>
          <cell r="N281" t="str">
            <v>Intentional self-harm</v>
          </cell>
          <cell r="O281" t="str">
            <v>AllEth</v>
          </cell>
          <cell r="P281" t="str">
            <v>Male</v>
          </cell>
          <cell r="Q281">
            <v>379</v>
          </cell>
          <cell r="R281">
            <v>74.599999999999994</v>
          </cell>
        </row>
        <row r="282">
          <cell r="L282" t="str">
            <v>2014Intentional self-harmMaleMaori</v>
          </cell>
          <cell r="M282">
            <v>2014</v>
          </cell>
          <cell r="N282" t="str">
            <v>Intentional self-harm</v>
          </cell>
          <cell r="O282" t="str">
            <v>Maori</v>
          </cell>
          <cell r="P282" t="str">
            <v>Male</v>
          </cell>
          <cell r="Q282">
            <v>66</v>
          </cell>
          <cell r="R282">
            <v>72.5</v>
          </cell>
        </row>
        <row r="283">
          <cell r="L283" t="str">
            <v>2014Intentional self-harmMaleNon-Maori</v>
          </cell>
          <cell r="M283">
            <v>2014</v>
          </cell>
          <cell r="N283" t="str">
            <v>Intentional self-harm</v>
          </cell>
          <cell r="O283" t="str">
            <v>Non-Maori</v>
          </cell>
          <cell r="P283" t="str">
            <v>Male</v>
          </cell>
          <cell r="Q283">
            <v>313</v>
          </cell>
          <cell r="R283">
            <v>75.099999999999994</v>
          </cell>
        </row>
        <row r="284">
          <cell r="L284" t="str">
            <v>2014Ischaemic heart diseaseMaleAllEth</v>
          </cell>
          <cell r="M284">
            <v>2014</v>
          </cell>
          <cell r="N284" t="str">
            <v>Ischaemic heart disease</v>
          </cell>
          <cell r="O284" t="str">
            <v>AllEth</v>
          </cell>
          <cell r="P284" t="str">
            <v>Male</v>
          </cell>
          <cell r="Q284">
            <v>2837</v>
          </cell>
          <cell r="R284">
            <v>55.6</v>
          </cell>
        </row>
        <row r="285">
          <cell r="L285" t="str">
            <v>2014Ischaemic heart diseaseMaleMaori</v>
          </cell>
          <cell r="M285">
            <v>2014</v>
          </cell>
          <cell r="N285" t="str">
            <v>Ischaemic heart disease</v>
          </cell>
          <cell r="O285" t="str">
            <v>Maori</v>
          </cell>
          <cell r="P285" t="str">
            <v>Male</v>
          </cell>
          <cell r="Q285">
            <v>311</v>
          </cell>
          <cell r="R285">
            <v>62.6</v>
          </cell>
        </row>
        <row r="286">
          <cell r="L286" t="str">
            <v>2014Ischaemic heart diseaseMaleNon-Maori</v>
          </cell>
          <cell r="M286">
            <v>2014</v>
          </cell>
          <cell r="N286" t="str">
            <v>Ischaemic heart disease</v>
          </cell>
          <cell r="O286" t="str">
            <v>Non-Maori</v>
          </cell>
          <cell r="P286" t="str">
            <v>Male</v>
          </cell>
          <cell r="Q286">
            <v>2526</v>
          </cell>
          <cell r="R286">
            <v>54.9</v>
          </cell>
        </row>
        <row r="287">
          <cell r="L287" t="str">
            <v>2014Lung cancerMaleAllEth</v>
          </cell>
          <cell r="M287">
            <v>2014</v>
          </cell>
          <cell r="N287" t="str">
            <v>Lung cancer</v>
          </cell>
          <cell r="O287" t="str">
            <v>AllEth</v>
          </cell>
          <cell r="P287" t="str">
            <v>Male</v>
          </cell>
          <cell r="Q287">
            <v>889</v>
          </cell>
          <cell r="R287">
            <v>52.9</v>
          </cell>
        </row>
        <row r="288">
          <cell r="L288" t="str">
            <v>2014Lung cancerMaleMaori</v>
          </cell>
          <cell r="M288">
            <v>2014</v>
          </cell>
          <cell r="N288" t="str">
            <v>Lung cancer</v>
          </cell>
          <cell r="O288" t="str">
            <v>Maori</v>
          </cell>
          <cell r="P288" t="str">
            <v>Male</v>
          </cell>
          <cell r="Q288">
            <v>146</v>
          </cell>
          <cell r="R288">
            <v>44.8</v>
          </cell>
        </row>
        <row r="289">
          <cell r="L289" t="str">
            <v>2014Lung cancerMaleNon-Maori</v>
          </cell>
          <cell r="M289">
            <v>2014</v>
          </cell>
          <cell r="N289" t="str">
            <v>Lung cancer</v>
          </cell>
          <cell r="O289" t="str">
            <v>Non-Maori</v>
          </cell>
          <cell r="P289" t="str">
            <v>Male</v>
          </cell>
          <cell r="Q289">
            <v>743</v>
          </cell>
          <cell r="R289">
            <v>54.9</v>
          </cell>
        </row>
        <row r="290">
          <cell r="L290" t="str">
            <v>2014Melanoma of the skinMaleAllEth</v>
          </cell>
          <cell r="M290">
            <v>2014</v>
          </cell>
          <cell r="N290" t="str">
            <v>Melanoma of the skin</v>
          </cell>
          <cell r="O290" t="str">
            <v>AllEth</v>
          </cell>
          <cell r="P290" t="str">
            <v>Male</v>
          </cell>
          <cell r="Q290">
            <v>237</v>
          </cell>
          <cell r="R290">
            <v>62.7</v>
          </cell>
        </row>
        <row r="291">
          <cell r="L291" t="str">
            <v>2014Melanoma of the skinMaleMaori</v>
          </cell>
          <cell r="M291">
            <v>2014</v>
          </cell>
          <cell r="N291" t="str">
            <v>Melanoma of the skin</v>
          </cell>
          <cell r="O291" t="str">
            <v>Maori</v>
          </cell>
          <cell r="P291" t="str">
            <v>Male</v>
          </cell>
          <cell r="Q291">
            <v>2</v>
          </cell>
          <cell r="R291">
            <v>66.7</v>
          </cell>
        </row>
        <row r="292">
          <cell r="L292" t="str">
            <v>2014Melanoma of the skinMaleNon-Maori</v>
          </cell>
          <cell r="M292">
            <v>2014</v>
          </cell>
          <cell r="N292" t="str">
            <v>Melanoma of the skin</v>
          </cell>
          <cell r="O292" t="str">
            <v>Non-Maori</v>
          </cell>
          <cell r="P292" t="str">
            <v>Male</v>
          </cell>
          <cell r="Q292">
            <v>235</v>
          </cell>
          <cell r="R292">
            <v>62.7</v>
          </cell>
        </row>
        <row r="293">
          <cell r="L293" t="str">
            <v>2014Motor vehicle accidentsMaleAllEth</v>
          </cell>
          <cell r="M293">
            <v>2014</v>
          </cell>
          <cell r="N293" t="str">
            <v>Motor vehicle accidents</v>
          </cell>
          <cell r="O293" t="str">
            <v>AllEth</v>
          </cell>
          <cell r="P293" t="str">
            <v>Male</v>
          </cell>
          <cell r="Q293">
            <v>207</v>
          </cell>
          <cell r="R293">
            <v>65.7</v>
          </cell>
        </row>
        <row r="294">
          <cell r="L294" t="str">
            <v>2014Motor vehicle accidentsMaleMaori</v>
          </cell>
          <cell r="M294">
            <v>2014</v>
          </cell>
          <cell r="N294" t="str">
            <v>Motor vehicle accidents</v>
          </cell>
          <cell r="O294" t="str">
            <v>Maori</v>
          </cell>
          <cell r="P294" t="str">
            <v>Male</v>
          </cell>
          <cell r="Q294">
            <v>47</v>
          </cell>
          <cell r="R294">
            <v>68.099999999999994</v>
          </cell>
        </row>
        <row r="295">
          <cell r="L295" t="str">
            <v>2014Motor vehicle accidentsMaleNon-Maori</v>
          </cell>
          <cell r="M295">
            <v>2014</v>
          </cell>
          <cell r="N295" t="str">
            <v>Motor vehicle accidents</v>
          </cell>
          <cell r="O295" t="str">
            <v>Non-Maori</v>
          </cell>
          <cell r="P295" t="str">
            <v>Male</v>
          </cell>
          <cell r="Q295">
            <v>160</v>
          </cell>
          <cell r="R295">
            <v>65</v>
          </cell>
        </row>
        <row r="296">
          <cell r="L296" t="str">
            <v>2014Other forms of heart diseaseMaleAllEth</v>
          </cell>
          <cell r="M296">
            <v>2014</v>
          </cell>
          <cell r="N296" t="str">
            <v>Other forms of heart disease</v>
          </cell>
          <cell r="O296" t="str">
            <v>AllEth</v>
          </cell>
          <cell r="P296" t="str">
            <v>Male</v>
          </cell>
          <cell r="Q296">
            <v>719</v>
          </cell>
          <cell r="R296">
            <v>48.6</v>
          </cell>
        </row>
        <row r="297">
          <cell r="L297" t="str">
            <v>2014Other forms of heart diseaseMaleMaori</v>
          </cell>
          <cell r="M297">
            <v>2014</v>
          </cell>
          <cell r="N297" t="str">
            <v>Other forms of heart disease</v>
          </cell>
          <cell r="O297" t="str">
            <v>Maori</v>
          </cell>
          <cell r="P297" t="str">
            <v>Male</v>
          </cell>
          <cell r="Q297">
            <v>109</v>
          </cell>
          <cell r="R297">
            <v>58.9</v>
          </cell>
        </row>
        <row r="298">
          <cell r="L298" t="str">
            <v>2014Other forms of heart diseaseMaleNon-Maori</v>
          </cell>
          <cell r="M298">
            <v>2014</v>
          </cell>
          <cell r="N298" t="str">
            <v>Other forms of heart disease</v>
          </cell>
          <cell r="O298" t="str">
            <v>Non-Maori</v>
          </cell>
          <cell r="P298" t="str">
            <v>Male</v>
          </cell>
          <cell r="Q298">
            <v>610</v>
          </cell>
          <cell r="R298">
            <v>47.1</v>
          </cell>
        </row>
        <row r="299">
          <cell r="L299" t="str">
            <v>2014Prostate cancerMaleAllEth</v>
          </cell>
          <cell r="M299">
            <v>2014</v>
          </cell>
          <cell r="N299" t="str">
            <v>Prostate cancer</v>
          </cell>
          <cell r="O299" t="str">
            <v>AllEth</v>
          </cell>
          <cell r="P299" t="str">
            <v>Male</v>
          </cell>
          <cell r="Q299">
            <v>651</v>
          </cell>
          <cell r="R299">
            <v>100</v>
          </cell>
        </row>
        <row r="300">
          <cell r="L300" t="str">
            <v>2014Prostate cancerMaleMaori</v>
          </cell>
          <cell r="M300">
            <v>2014</v>
          </cell>
          <cell r="N300" t="str">
            <v>Prostate cancer</v>
          </cell>
          <cell r="O300" t="str">
            <v>Maori</v>
          </cell>
          <cell r="P300" t="str">
            <v>Male</v>
          </cell>
          <cell r="Q300">
            <v>42</v>
          </cell>
          <cell r="R300">
            <v>100</v>
          </cell>
        </row>
        <row r="301">
          <cell r="L301" t="str">
            <v>2014Prostate cancerMaleNon-Maori</v>
          </cell>
          <cell r="M301">
            <v>2014</v>
          </cell>
          <cell r="N301" t="str">
            <v>Prostate cancer</v>
          </cell>
          <cell r="O301" t="str">
            <v>Non-Maori</v>
          </cell>
          <cell r="P301" t="str">
            <v>Male</v>
          </cell>
          <cell r="Q301">
            <v>609</v>
          </cell>
          <cell r="R301">
            <v>100</v>
          </cell>
        </row>
        <row r="302">
          <cell r="L302" t="str">
            <v>2010All cancerFemaleAllEth</v>
          </cell>
          <cell r="M302">
            <v>2010</v>
          </cell>
          <cell r="N302" t="str">
            <v>All cancer</v>
          </cell>
          <cell r="O302" t="str">
            <v>AllEth</v>
          </cell>
          <cell r="P302" t="str">
            <v>Female</v>
          </cell>
          <cell r="Q302">
            <v>4082</v>
          </cell>
          <cell r="R302">
            <v>47.5</v>
          </cell>
        </row>
        <row r="303">
          <cell r="L303" t="str">
            <v>2010All cancerFemaleMaori</v>
          </cell>
          <cell r="M303">
            <v>2010</v>
          </cell>
          <cell r="N303" t="str">
            <v>All cancer</v>
          </cell>
          <cell r="O303" t="str">
            <v>Maori</v>
          </cell>
          <cell r="P303" t="str">
            <v>Female</v>
          </cell>
          <cell r="Q303">
            <v>455</v>
          </cell>
          <cell r="R303">
            <v>51.9</v>
          </cell>
        </row>
        <row r="304">
          <cell r="L304" t="str">
            <v>2010All cancerFemaleNon-Maori</v>
          </cell>
          <cell r="M304">
            <v>2010</v>
          </cell>
          <cell r="N304" t="str">
            <v>All cancer</v>
          </cell>
          <cell r="O304" t="str">
            <v>Non-Maori</v>
          </cell>
          <cell r="P304" t="str">
            <v>Female</v>
          </cell>
          <cell r="Q304">
            <v>3627</v>
          </cell>
          <cell r="R304">
            <v>47</v>
          </cell>
        </row>
        <row r="305">
          <cell r="L305" t="str">
            <v>2010All deathsFemaleAllEth</v>
          </cell>
          <cell r="M305">
            <v>2010</v>
          </cell>
          <cell r="N305" t="str">
            <v>All deaths</v>
          </cell>
          <cell r="O305" t="str">
            <v>AllEth</v>
          </cell>
          <cell r="P305" t="str">
            <v>Female</v>
          </cell>
          <cell r="Q305">
            <v>14308</v>
          </cell>
          <cell r="R305">
            <v>49.9</v>
          </cell>
        </row>
        <row r="306">
          <cell r="L306" t="str">
            <v>2010All deathsFemaleMaori</v>
          </cell>
          <cell r="M306">
            <v>2010</v>
          </cell>
          <cell r="N306" t="str">
            <v>All deaths</v>
          </cell>
          <cell r="O306" t="str">
            <v>Maori</v>
          </cell>
          <cell r="P306" t="str">
            <v>Female</v>
          </cell>
          <cell r="Q306">
            <v>1347</v>
          </cell>
          <cell r="R306">
            <v>46.8</v>
          </cell>
        </row>
        <row r="307">
          <cell r="L307" t="str">
            <v>2010All deathsFemaleNon-Maori</v>
          </cell>
          <cell r="M307">
            <v>2010</v>
          </cell>
          <cell r="N307" t="str">
            <v>All deaths</v>
          </cell>
          <cell r="O307" t="str">
            <v>Non-Maori</v>
          </cell>
          <cell r="P307" t="str">
            <v>Female</v>
          </cell>
          <cell r="Q307">
            <v>12961</v>
          </cell>
          <cell r="R307">
            <v>50.3</v>
          </cell>
        </row>
        <row r="308">
          <cell r="L308" t="str">
            <v>2010AssaultFemaleAllEth</v>
          </cell>
          <cell r="M308">
            <v>2010</v>
          </cell>
          <cell r="N308" t="str">
            <v>Assault</v>
          </cell>
          <cell r="O308" t="str">
            <v>AllEth</v>
          </cell>
          <cell r="P308" t="str">
            <v>Female</v>
          </cell>
          <cell r="Q308">
            <v>24</v>
          </cell>
          <cell r="R308">
            <v>43.6</v>
          </cell>
        </row>
        <row r="309">
          <cell r="L309" t="str">
            <v>2010AssaultFemaleMaori</v>
          </cell>
          <cell r="M309">
            <v>2010</v>
          </cell>
          <cell r="N309" t="str">
            <v>Assault</v>
          </cell>
          <cell r="O309" t="str">
            <v>Maori</v>
          </cell>
          <cell r="P309" t="str">
            <v>Female</v>
          </cell>
          <cell r="Q309">
            <v>6</v>
          </cell>
          <cell r="R309">
            <v>30</v>
          </cell>
        </row>
        <row r="310">
          <cell r="L310" t="str">
            <v>2010AssaultFemaleNon-Maori</v>
          </cell>
          <cell r="M310">
            <v>2010</v>
          </cell>
          <cell r="N310" t="str">
            <v>Assault</v>
          </cell>
          <cell r="O310" t="str">
            <v>Non-Maori</v>
          </cell>
          <cell r="P310" t="str">
            <v>Female</v>
          </cell>
          <cell r="Q310">
            <v>18</v>
          </cell>
          <cell r="R310">
            <v>51.4</v>
          </cell>
        </row>
        <row r="311">
          <cell r="L311" t="str">
            <v>2010Cerebrovascular diseaseFemaleAllEth</v>
          </cell>
          <cell r="M311">
            <v>2010</v>
          </cell>
          <cell r="N311" t="str">
            <v>Cerebrovascular disease</v>
          </cell>
          <cell r="O311" t="str">
            <v>AllEth</v>
          </cell>
          <cell r="P311" t="str">
            <v>Female</v>
          </cell>
          <cell r="Q311">
            <v>1522</v>
          </cell>
          <cell r="R311">
            <v>61.7</v>
          </cell>
        </row>
        <row r="312">
          <cell r="L312" t="str">
            <v>2010Cerebrovascular diseaseFemaleMaori</v>
          </cell>
          <cell r="M312">
            <v>2010</v>
          </cell>
          <cell r="N312" t="str">
            <v>Cerebrovascular disease</v>
          </cell>
          <cell r="O312" t="str">
            <v>Maori</v>
          </cell>
          <cell r="P312" t="str">
            <v>Female</v>
          </cell>
          <cell r="Q312">
            <v>98</v>
          </cell>
          <cell r="R312">
            <v>62.8</v>
          </cell>
        </row>
        <row r="313">
          <cell r="L313" t="str">
            <v>2010Cerebrovascular diseaseFemaleNon-Maori</v>
          </cell>
          <cell r="M313">
            <v>2010</v>
          </cell>
          <cell r="N313" t="str">
            <v>Cerebrovascular disease</v>
          </cell>
          <cell r="O313" t="str">
            <v>Non-Maori</v>
          </cell>
          <cell r="P313" t="str">
            <v>Female</v>
          </cell>
          <cell r="Q313">
            <v>1424</v>
          </cell>
          <cell r="R313">
            <v>61.6</v>
          </cell>
        </row>
        <row r="314">
          <cell r="L314" t="str">
            <v>2010Cervical cancerFemaleAllEth</v>
          </cell>
          <cell r="M314">
            <v>2010</v>
          </cell>
          <cell r="N314" t="str">
            <v>Cervical cancer</v>
          </cell>
          <cell r="O314" t="str">
            <v>AllEth</v>
          </cell>
          <cell r="P314" t="str">
            <v>Female</v>
          </cell>
          <cell r="Q314">
            <v>52</v>
          </cell>
          <cell r="R314">
            <v>100</v>
          </cell>
        </row>
        <row r="315">
          <cell r="L315" t="str">
            <v>2010Cervical cancerFemaleMaori</v>
          </cell>
          <cell r="M315">
            <v>2010</v>
          </cell>
          <cell r="N315" t="str">
            <v>Cervical cancer</v>
          </cell>
          <cell r="O315" t="str">
            <v>Maori</v>
          </cell>
          <cell r="P315" t="str">
            <v>Female</v>
          </cell>
          <cell r="Q315">
            <v>8</v>
          </cell>
          <cell r="R315">
            <v>100</v>
          </cell>
        </row>
        <row r="316">
          <cell r="L316" t="str">
            <v>2010Cervical cancerFemaleNon-Maori</v>
          </cell>
          <cell r="M316">
            <v>2010</v>
          </cell>
          <cell r="N316" t="str">
            <v>Cervical cancer</v>
          </cell>
          <cell r="O316" t="str">
            <v>Non-Maori</v>
          </cell>
          <cell r="P316" t="str">
            <v>Female</v>
          </cell>
          <cell r="Q316">
            <v>44</v>
          </cell>
          <cell r="R316">
            <v>100</v>
          </cell>
        </row>
        <row r="317">
          <cell r="L317" t="str">
            <v>2010Chronic lower respiratory diseasesFemaleAllEth</v>
          </cell>
          <cell r="M317">
            <v>2010</v>
          </cell>
          <cell r="N317" t="str">
            <v>Chronic lower respiratory diseases</v>
          </cell>
          <cell r="O317" t="str">
            <v>AllEth</v>
          </cell>
          <cell r="P317" t="str">
            <v>Female</v>
          </cell>
          <cell r="Q317">
            <v>797</v>
          </cell>
          <cell r="R317">
            <v>48.1</v>
          </cell>
        </row>
        <row r="318">
          <cell r="L318" t="str">
            <v>2010Chronic lower respiratory diseasesFemaleMaori</v>
          </cell>
          <cell r="M318">
            <v>2010</v>
          </cell>
          <cell r="N318" t="str">
            <v>Chronic lower respiratory diseases</v>
          </cell>
          <cell r="O318" t="str">
            <v>Maori</v>
          </cell>
          <cell r="P318" t="str">
            <v>Female</v>
          </cell>
          <cell r="Q318">
            <v>112</v>
          </cell>
          <cell r="R318">
            <v>54.1</v>
          </cell>
        </row>
        <row r="319">
          <cell r="L319" t="str">
            <v>2010Chronic lower respiratory diseasesFemaleNon-Maori</v>
          </cell>
          <cell r="M319">
            <v>2010</v>
          </cell>
          <cell r="N319" t="str">
            <v>Chronic lower respiratory diseases</v>
          </cell>
          <cell r="O319" t="str">
            <v>Non-Maori</v>
          </cell>
          <cell r="P319" t="str">
            <v>Female</v>
          </cell>
          <cell r="Q319">
            <v>685</v>
          </cell>
          <cell r="R319">
            <v>47.3</v>
          </cell>
        </row>
        <row r="320">
          <cell r="L320" t="str">
            <v>2010Colon, rectum and rectosigmoid junction cancerFemaleAllEth</v>
          </cell>
          <cell r="M320">
            <v>2010</v>
          </cell>
          <cell r="N320" t="str">
            <v>Colon, rectum and rectosigmoid junction cancer</v>
          </cell>
          <cell r="O320" t="str">
            <v>AllEth</v>
          </cell>
          <cell r="P320" t="str">
            <v>Female</v>
          </cell>
          <cell r="Q320">
            <v>577</v>
          </cell>
          <cell r="R320">
            <v>48.5</v>
          </cell>
        </row>
        <row r="321">
          <cell r="L321" t="str">
            <v>2010Colon, rectum and rectosigmoid junction cancerFemaleMaori</v>
          </cell>
          <cell r="M321">
            <v>2010</v>
          </cell>
          <cell r="N321" t="str">
            <v>Colon, rectum and rectosigmoid junction cancer</v>
          </cell>
          <cell r="O321" t="str">
            <v>Maori</v>
          </cell>
          <cell r="P321" t="str">
            <v>Female</v>
          </cell>
          <cell r="Q321">
            <v>24</v>
          </cell>
          <cell r="R321">
            <v>42.1</v>
          </cell>
        </row>
        <row r="322">
          <cell r="L322" t="str">
            <v>2010Colon, rectum and rectosigmoid junction cancerFemaleNon-Maori</v>
          </cell>
          <cell r="M322">
            <v>2010</v>
          </cell>
          <cell r="N322" t="str">
            <v>Colon, rectum and rectosigmoid junction cancer</v>
          </cell>
          <cell r="O322" t="str">
            <v>Non-Maori</v>
          </cell>
          <cell r="P322" t="str">
            <v>Female</v>
          </cell>
          <cell r="Q322">
            <v>553</v>
          </cell>
          <cell r="R322">
            <v>48.8</v>
          </cell>
        </row>
        <row r="323">
          <cell r="L323" t="str">
            <v>2010Diabetes mellitusFemaleAllEth</v>
          </cell>
          <cell r="M323">
            <v>2010</v>
          </cell>
          <cell r="N323" t="str">
            <v>Diabetes mellitus</v>
          </cell>
          <cell r="O323" t="str">
            <v>AllEth</v>
          </cell>
          <cell r="P323" t="str">
            <v>Female</v>
          </cell>
          <cell r="Q323">
            <v>377</v>
          </cell>
          <cell r="R323">
            <v>49.1</v>
          </cell>
        </row>
        <row r="324">
          <cell r="L324" t="str">
            <v>2010Diabetes mellitusFemaleMaori</v>
          </cell>
          <cell r="M324">
            <v>2010</v>
          </cell>
          <cell r="N324" t="str">
            <v>Diabetes mellitus</v>
          </cell>
          <cell r="O324" t="str">
            <v>Maori</v>
          </cell>
          <cell r="P324" t="str">
            <v>Female</v>
          </cell>
          <cell r="Q324">
            <v>88</v>
          </cell>
          <cell r="R324">
            <v>51.8</v>
          </cell>
        </row>
        <row r="325">
          <cell r="L325" t="str">
            <v>2010Diabetes mellitusFemaleNon-Maori</v>
          </cell>
          <cell r="M325">
            <v>2010</v>
          </cell>
          <cell r="N325" t="str">
            <v>Diabetes mellitus</v>
          </cell>
          <cell r="O325" t="str">
            <v>Non-Maori</v>
          </cell>
          <cell r="P325" t="str">
            <v>Female</v>
          </cell>
          <cell r="Q325">
            <v>289</v>
          </cell>
          <cell r="R325">
            <v>48.3</v>
          </cell>
        </row>
        <row r="326">
          <cell r="L326" t="str">
            <v>2010Diseases of the circulatory systemFemaleAllEth</v>
          </cell>
          <cell r="M326">
            <v>2010</v>
          </cell>
          <cell r="N326" t="str">
            <v>Diseases of the circulatory system</v>
          </cell>
          <cell r="O326" t="str">
            <v>AllEth</v>
          </cell>
          <cell r="P326" t="str">
            <v>Female</v>
          </cell>
          <cell r="Q326">
            <v>5299</v>
          </cell>
          <cell r="R326">
            <v>52.1</v>
          </cell>
        </row>
        <row r="327">
          <cell r="L327" t="str">
            <v>2010Diseases of the circulatory systemFemaleMaori</v>
          </cell>
          <cell r="M327">
            <v>2010</v>
          </cell>
          <cell r="N327" t="str">
            <v>Diseases of the circulatory system</v>
          </cell>
          <cell r="O327" t="str">
            <v>Maori</v>
          </cell>
          <cell r="P327" t="str">
            <v>Female</v>
          </cell>
          <cell r="Q327">
            <v>392</v>
          </cell>
          <cell r="R327">
            <v>46.4</v>
          </cell>
        </row>
        <row r="328">
          <cell r="L328" t="str">
            <v>2010Diseases of the circulatory systemFemaleNon-Maori</v>
          </cell>
          <cell r="M328">
            <v>2010</v>
          </cell>
          <cell r="N328" t="str">
            <v>Diseases of the circulatory system</v>
          </cell>
          <cell r="O328" t="str">
            <v>Non-Maori</v>
          </cell>
          <cell r="P328" t="str">
            <v>Female</v>
          </cell>
          <cell r="Q328">
            <v>4907</v>
          </cell>
          <cell r="R328">
            <v>52.6</v>
          </cell>
        </row>
        <row r="329">
          <cell r="L329" t="str">
            <v>2010Diseases of the respiratory systemFemaleAllEth</v>
          </cell>
          <cell r="M329">
            <v>2010</v>
          </cell>
          <cell r="N329" t="str">
            <v>Diseases of the respiratory system</v>
          </cell>
          <cell r="O329" t="str">
            <v>AllEth</v>
          </cell>
          <cell r="P329" t="str">
            <v>Female</v>
          </cell>
          <cell r="Q329">
            <v>1214</v>
          </cell>
          <cell r="R329">
            <v>49.4</v>
          </cell>
        </row>
        <row r="330">
          <cell r="L330" t="str">
            <v>2010Diseases of the respiratory systemFemaleMaori</v>
          </cell>
          <cell r="M330">
            <v>2010</v>
          </cell>
          <cell r="N330" t="str">
            <v>Diseases of the respiratory system</v>
          </cell>
          <cell r="O330" t="str">
            <v>Maori</v>
          </cell>
          <cell r="P330" t="str">
            <v>Female</v>
          </cell>
          <cell r="Q330">
            <v>126</v>
          </cell>
          <cell r="R330">
            <v>51.4</v>
          </cell>
        </row>
        <row r="331">
          <cell r="L331" t="str">
            <v>2010Diseases of the respiratory systemFemaleNon-Maori</v>
          </cell>
          <cell r="M331">
            <v>2010</v>
          </cell>
          <cell r="N331" t="str">
            <v>Diseases of the respiratory system</v>
          </cell>
          <cell r="O331" t="str">
            <v>Non-Maori</v>
          </cell>
          <cell r="P331" t="str">
            <v>Female</v>
          </cell>
          <cell r="Q331">
            <v>1088</v>
          </cell>
          <cell r="R331">
            <v>49.2</v>
          </cell>
        </row>
        <row r="332">
          <cell r="L332" t="str">
            <v>2010External causes of morbidity and mortalityFemaleAllEth</v>
          </cell>
          <cell r="M332">
            <v>2010</v>
          </cell>
          <cell r="N332" t="str">
            <v>External causes of morbidity and mortality</v>
          </cell>
          <cell r="O332" t="str">
            <v>AllEth</v>
          </cell>
          <cell r="P332" t="str">
            <v>Female</v>
          </cell>
          <cell r="Q332">
            <v>732</v>
          </cell>
          <cell r="R332">
            <v>37.5</v>
          </cell>
        </row>
        <row r="333">
          <cell r="L333" t="str">
            <v>2010External causes of morbidity and mortalityFemaleMaori</v>
          </cell>
          <cell r="M333">
            <v>2010</v>
          </cell>
          <cell r="N333" t="str">
            <v>External causes of morbidity and mortality</v>
          </cell>
          <cell r="O333" t="str">
            <v>Maori</v>
          </cell>
          <cell r="P333" t="str">
            <v>Female</v>
          </cell>
          <cell r="Q333">
            <v>110</v>
          </cell>
          <cell r="R333">
            <v>29.6</v>
          </cell>
        </row>
        <row r="334">
          <cell r="L334" t="str">
            <v>2010External causes of morbidity and mortalityFemaleNon-Maori</v>
          </cell>
          <cell r="M334">
            <v>2010</v>
          </cell>
          <cell r="N334" t="str">
            <v>External causes of morbidity and mortality</v>
          </cell>
          <cell r="O334" t="str">
            <v>Non-Maori</v>
          </cell>
          <cell r="P334" t="str">
            <v>Female</v>
          </cell>
          <cell r="Q334">
            <v>622</v>
          </cell>
          <cell r="R334">
            <v>39.299999999999997</v>
          </cell>
        </row>
        <row r="335">
          <cell r="L335" t="str">
            <v>2010Female breast cancerFemaleAllEth</v>
          </cell>
          <cell r="M335">
            <v>2010</v>
          </cell>
          <cell r="N335" t="str">
            <v>Female breast cancer</v>
          </cell>
          <cell r="O335" t="str">
            <v>AllEth</v>
          </cell>
          <cell r="P335" t="str">
            <v>Female</v>
          </cell>
          <cell r="Q335">
            <v>641</v>
          </cell>
          <cell r="R335">
            <v>100</v>
          </cell>
        </row>
        <row r="336">
          <cell r="L336" t="str">
            <v>2010Female breast cancerFemaleMaori</v>
          </cell>
          <cell r="M336">
            <v>2010</v>
          </cell>
          <cell r="N336" t="str">
            <v>Female breast cancer</v>
          </cell>
          <cell r="O336" t="str">
            <v>Maori</v>
          </cell>
          <cell r="P336" t="str">
            <v>Female</v>
          </cell>
          <cell r="Q336">
            <v>84</v>
          </cell>
          <cell r="R336">
            <v>100</v>
          </cell>
        </row>
        <row r="337">
          <cell r="L337" t="str">
            <v>2010Female breast cancerFemaleNon-Maori</v>
          </cell>
          <cell r="M337">
            <v>2010</v>
          </cell>
          <cell r="N337" t="str">
            <v>Female breast cancer</v>
          </cell>
          <cell r="O337" t="str">
            <v>Non-Maori</v>
          </cell>
          <cell r="P337" t="str">
            <v>Female</v>
          </cell>
          <cell r="Q337">
            <v>557</v>
          </cell>
          <cell r="R337">
            <v>100</v>
          </cell>
        </row>
        <row r="338">
          <cell r="L338" t="str">
            <v>2010Influenza and pneumoniaFemaleAllEth</v>
          </cell>
          <cell r="M338">
            <v>2010</v>
          </cell>
          <cell r="N338" t="str">
            <v>Influenza and pneumonia</v>
          </cell>
          <cell r="O338" t="str">
            <v>AllEth</v>
          </cell>
          <cell r="P338" t="str">
            <v>Female</v>
          </cell>
          <cell r="Q338">
            <v>271</v>
          </cell>
          <cell r="R338">
            <v>56.7</v>
          </cell>
        </row>
        <row r="339">
          <cell r="L339" t="str">
            <v>2010Influenza and pneumoniaFemaleMaori</v>
          </cell>
          <cell r="M339">
            <v>2010</v>
          </cell>
          <cell r="N339" t="str">
            <v>Influenza and pneumonia</v>
          </cell>
          <cell r="O339" t="str">
            <v>Maori</v>
          </cell>
          <cell r="P339" t="str">
            <v>Female</v>
          </cell>
          <cell r="Q339">
            <v>8</v>
          </cell>
          <cell r="R339">
            <v>29.6</v>
          </cell>
        </row>
        <row r="340">
          <cell r="L340" t="str">
            <v>2010Influenza and pneumoniaFemaleNon-Maori</v>
          </cell>
          <cell r="M340">
            <v>2010</v>
          </cell>
          <cell r="N340" t="str">
            <v>Influenza and pneumonia</v>
          </cell>
          <cell r="O340" t="str">
            <v>Non-Maori</v>
          </cell>
          <cell r="P340" t="str">
            <v>Female</v>
          </cell>
          <cell r="Q340">
            <v>263</v>
          </cell>
          <cell r="R340">
            <v>58.3</v>
          </cell>
        </row>
        <row r="341">
          <cell r="L341" t="str">
            <v>2010Intentional self-harmFemaleAllEth</v>
          </cell>
          <cell r="M341">
            <v>2010</v>
          </cell>
          <cell r="N341" t="str">
            <v>Intentional self-harm</v>
          </cell>
          <cell r="O341" t="str">
            <v>AllEth</v>
          </cell>
          <cell r="P341" t="str">
            <v>Female</v>
          </cell>
          <cell r="Q341">
            <v>147</v>
          </cell>
          <cell r="R341">
            <v>27.5</v>
          </cell>
        </row>
        <row r="342">
          <cell r="L342" t="str">
            <v>2010Intentional self-harmFemaleMaori</v>
          </cell>
          <cell r="M342">
            <v>2010</v>
          </cell>
          <cell r="N342" t="str">
            <v>Intentional self-harm</v>
          </cell>
          <cell r="O342" t="str">
            <v>Maori</v>
          </cell>
          <cell r="P342" t="str">
            <v>Female</v>
          </cell>
          <cell r="Q342">
            <v>30</v>
          </cell>
          <cell r="R342">
            <v>29.4</v>
          </cell>
        </row>
        <row r="343">
          <cell r="L343" t="str">
            <v>2010Intentional self-harmFemaleNon-Maori</v>
          </cell>
          <cell r="M343">
            <v>2010</v>
          </cell>
          <cell r="N343" t="str">
            <v>Intentional self-harm</v>
          </cell>
          <cell r="O343" t="str">
            <v>Non-Maori</v>
          </cell>
          <cell r="P343" t="str">
            <v>Female</v>
          </cell>
          <cell r="Q343">
            <v>117</v>
          </cell>
          <cell r="R343">
            <v>27.1</v>
          </cell>
        </row>
        <row r="344">
          <cell r="L344" t="str">
            <v>2010Ischaemic heart diseaseFemaleAllEth</v>
          </cell>
          <cell r="M344">
            <v>2010</v>
          </cell>
          <cell r="N344" t="str">
            <v>Ischaemic heart disease</v>
          </cell>
          <cell r="O344" t="str">
            <v>AllEth</v>
          </cell>
          <cell r="P344" t="str">
            <v>Female</v>
          </cell>
          <cell r="Q344">
            <v>2490</v>
          </cell>
          <cell r="R344">
            <v>46.2</v>
          </cell>
        </row>
        <row r="345">
          <cell r="L345" t="str">
            <v>2010Ischaemic heart diseaseFemaleMaori</v>
          </cell>
          <cell r="M345">
            <v>2010</v>
          </cell>
          <cell r="N345" t="str">
            <v>Ischaemic heart disease</v>
          </cell>
          <cell r="O345" t="str">
            <v>Maori</v>
          </cell>
          <cell r="P345" t="str">
            <v>Female</v>
          </cell>
          <cell r="Q345">
            <v>182</v>
          </cell>
          <cell r="R345">
            <v>41.1</v>
          </cell>
        </row>
        <row r="346">
          <cell r="L346" t="str">
            <v>2010Ischaemic heart diseaseFemaleNon-Maori</v>
          </cell>
          <cell r="M346">
            <v>2010</v>
          </cell>
          <cell r="N346" t="str">
            <v>Ischaemic heart disease</v>
          </cell>
          <cell r="O346" t="str">
            <v>Non-Maori</v>
          </cell>
          <cell r="P346" t="str">
            <v>Female</v>
          </cell>
          <cell r="Q346">
            <v>2308</v>
          </cell>
          <cell r="R346">
            <v>46.6</v>
          </cell>
        </row>
        <row r="347">
          <cell r="L347" t="str">
            <v>2010Lung cancerFemaleAllEth</v>
          </cell>
          <cell r="M347">
            <v>2010</v>
          </cell>
          <cell r="N347" t="str">
            <v>Lung cancer</v>
          </cell>
          <cell r="O347" t="str">
            <v>AllEth</v>
          </cell>
          <cell r="P347" t="str">
            <v>Female</v>
          </cell>
          <cell r="Q347">
            <v>757</v>
          </cell>
          <cell r="R347">
            <v>45.9</v>
          </cell>
        </row>
        <row r="348">
          <cell r="L348" t="str">
            <v>2010Lung cancerFemaleMaori</v>
          </cell>
          <cell r="M348">
            <v>2010</v>
          </cell>
          <cell r="N348" t="str">
            <v>Lung cancer</v>
          </cell>
          <cell r="O348" t="str">
            <v>Maori</v>
          </cell>
          <cell r="P348" t="str">
            <v>Female</v>
          </cell>
          <cell r="Q348">
            <v>169</v>
          </cell>
          <cell r="R348">
            <v>56.5</v>
          </cell>
        </row>
        <row r="349">
          <cell r="L349" t="str">
            <v>2010Lung cancerFemaleNon-Maori</v>
          </cell>
          <cell r="M349">
            <v>2010</v>
          </cell>
          <cell r="N349" t="str">
            <v>Lung cancer</v>
          </cell>
          <cell r="O349" t="str">
            <v>Non-Maori</v>
          </cell>
          <cell r="P349" t="str">
            <v>Female</v>
          </cell>
          <cell r="Q349">
            <v>588</v>
          </cell>
          <cell r="R349">
            <v>43.5</v>
          </cell>
        </row>
        <row r="350">
          <cell r="L350" t="str">
            <v>2010Melanoma of the skinFemaleAllEth</v>
          </cell>
          <cell r="M350">
            <v>2010</v>
          </cell>
          <cell r="N350" t="str">
            <v>Melanoma of the skin</v>
          </cell>
          <cell r="O350" t="str">
            <v>AllEth</v>
          </cell>
          <cell r="P350" t="str">
            <v>Female</v>
          </cell>
          <cell r="Q350">
            <v>125</v>
          </cell>
          <cell r="R350">
            <v>38.6</v>
          </cell>
        </row>
        <row r="351">
          <cell r="L351" t="str">
            <v>2010Melanoma of the skinFemaleMaori</v>
          </cell>
          <cell r="M351">
            <v>2010</v>
          </cell>
          <cell r="N351" t="str">
            <v>Melanoma of the skin</v>
          </cell>
          <cell r="O351" t="str">
            <v>Maori</v>
          </cell>
          <cell r="P351" t="str">
            <v>Female</v>
          </cell>
          <cell r="Q351">
            <v>3</v>
          </cell>
          <cell r="R351">
            <v>50</v>
          </cell>
        </row>
        <row r="352">
          <cell r="L352" t="str">
            <v>2010Melanoma of the skinFemaleNon-Maori</v>
          </cell>
          <cell r="M352">
            <v>2010</v>
          </cell>
          <cell r="N352" t="str">
            <v>Melanoma of the skin</v>
          </cell>
          <cell r="O352" t="str">
            <v>Non-Maori</v>
          </cell>
          <cell r="P352" t="str">
            <v>Female</v>
          </cell>
          <cell r="Q352">
            <v>122</v>
          </cell>
          <cell r="R352">
            <v>38.4</v>
          </cell>
        </row>
        <row r="353">
          <cell r="L353" t="str">
            <v>2010Motor vehicle accidentsFemaleAllEth</v>
          </cell>
          <cell r="M353">
            <v>2010</v>
          </cell>
          <cell r="N353" t="str">
            <v>Motor vehicle accidents</v>
          </cell>
          <cell r="O353" t="str">
            <v>AllEth</v>
          </cell>
          <cell r="P353" t="str">
            <v>Female</v>
          </cell>
          <cell r="Q353">
            <v>121</v>
          </cell>
          <cell r="R353">
            <v>29.2</v>
          </cell>
        </row>
        <row r="354">
          <cell r="L354" t="str">
            <v>2010Motor vehicle accidentsFemaleMaori</v>
          </cell>
          <cell r="M354">
            <v>2010</v>
          </cell>
          <cell r="N354" t="str">
            <v>Motor vehicle accidents</v>
          </cell>
          <cell r="O354" t="str">
            <v>Maori</v>
          </cell>
          <cell r="P354" t="str">
            <v>Female</v>
          </cell>
          <cell r="Q354">
            <v>34</v>
          </cell>
          <cell r="R354">
            <v>27.9</v>
          </cell>
        </row>
        <row r="355">
          <cell r="L355" t="str">
            <v>2010Motor vehicle accidentsFemaleNon-Maori</v>
          </cell>
          <cell r="M355">
            <v>2010</v>
          </cell>
          <cell r="N355" t="str">
            <v>Motor vehicle accidents</v>
          </cell>
          <cell r="O355" t="str">
            <v>Non-Maori</v>
          </cell>
          <cell r="P355" t="str">
            <v>Female</v>
          </cell>
          <cell r="Q355">
            <v>87</v>
          </cell>
          <cell r="R355">
            <v>29.8</v>
          </cell>
        </row>
        <row r="356">
          <cell r="L356" t="str">
            <v>2010Other forms of heart diseaseFemaleAllEth</v>
          </cell>
          <cell r="M356">
            <v>2010</v>
          </cell>
          <cell r="N356" t="str">
            <v>Other forms of heart disease</v>
          </cell>
          <cell r="O356" t="str">
            <v>AllEth</v>
          </cell>
          <cell r="P356" t="str">
            <v>Female</v>
          </cell>
          <cell r="Q356">
            <v>724</v>
          </cell>
          <cell r="R356">
            <v>55.5</v>
          </cell>
        </row>
        <row r="357">
          <cell r="L357" t="str">
            <v>2010Other forms of heart diseaseFemaleMaori</v>
          </cell>
          <cell r="M357">
            <v>2010</v>
          </cell>
          <cell r="N357" t="str">
            <v>Other forms of heart disease</v>
          </cell>
          <cell r="O357" t="str">
            <v>Maori</v>
          </cell>
          <cell r="P357" t="str">
            <v>Female</v>
          </cell>
          <cell r="Q357">
            <v>58</v>
          </cell>
          <cell r="R357">
            <v>43.6</v>
          </cell>
        </row>
        <row r="358">
          <cell r="L358" t="str">
            <v>2010Other forms of heart diseaseFemaleNon-Maori</v>
          </cell>
          <cell r="M358">
            <v>2010</v>
          </cell>
          <cell r="N358" t="str">
            <v>Other forms of heart disease</v>
          </cell>
          <cell r="O358" t="str">
            <v>Non-Maori</v>
          </cell>
          <cell r="P358" t="str">
            <v>Female</v>
          </cell>
          <cell r="Q358">
            <v>666</v>
          </cell>
          <cell r="R358">
            <v>56.9</v>
          </cell>
        </row>
        <row r="359">
          <cell r="L359" t="str">
            <v>2010Prostate cancerFemaleAllEth</v>
          </cell>
          <cell r="M359">
            <v>2010</v>
          </cell>
          <cell r="N359" t="str">
            <v>Prostate cancer</v>
          </cell>
          <cell r="O359" t="str">
            <v>AllEth</v>
          </cell>
          <cell r="P359" t="str">
            <v>Female</v>
          </cell>
        </row>
        <row r="360">
          <cell r="L360" t="str">
            <v>2010Prostate cancerFemaleMaori</v>
          </cell>
          <cell r="M360">
            <v>2010</v>
          </cell>
          <cell r="N360" t="str">
            <v>Prostate cancer</v>
          </cell>
          <cell r="O360" t="str">
            <v>Maori</v>
          </cell>
          <cell r="P360" t="str">
            <v>Female</v>
          </cell>
        </row>
        <row r="361">
          <cell r="L361" t="str">
            <v>2010Prostate cancerFemaleNon-Maori</v>
          </cell>
          <cell r="M361">
            <v>2010</v>
          </cell>
          <cell r="N361" t="str">
            <v>Prostate cancer</v>
          </cell>
          <cell r="O361" t="str">
            <v>Non-Maori</v>
          </cell>
          <cell r="P361" t="str">
            <v>Female</v>
          </cell>
        </row>
        <row r="362">
          <cell r="L362" t="str">
            <v>2011All cancerFemaleAllEth</v>
          </cell>
          <cell r="M362">
            <v>2011</v>
          </cell>
          <cell r="N362" t="str">
            <v>All cancer</v>
          </cell>
          <cell r="O362" t="str">
            <v>AllEth</v>
          </cell>
          <cell r="P362" t="str">
            <v>Female</v>
          </cell>
          <cell r="Q362">
            <v>4241</v>
          </cell>
          <cell r="R362">
            <v>47.7</v>
          </cell>
        </row>
        <row r="363">
          <cell r="L363" t="str">
            <v>2011All cancerFemaleMaori</v>
          </cell>
          <cell r="M363">
            <v>2011</v>
          </cell>
          <cell r="N363" t="str">
            <v>All cancer</v>
          </cell>
          <cell r="O363" t="str">
            <v>Maori</v>
          </cell>
          <cell r="P363" t="str">
            <v>Female</v>
          </cell>
          <cell r="Q363">
            <v>511</v>
          </cell>
          <cell r="R363">
            <v>54.4</v>
          </cell>
        </row>
        <row r="364">
          <cell r="L364" t="str">
            <v>2011All cancerFemaleNon-Maori</v>
          </cell>
          <cell r="M364">
            <v>2011</v>
          </cell>
          <cell r="N364" t="str">
            <v>All cancer</v>
          </cell>
          <cell r="O364" t="str">
            <v>Non-Maori</v>
          </cell>
          <cell r="P364" t="str">
            <v>Female</v>
          </cell>
          <cell r="Q364">
            <v>3730</v>
          </cell>
          <cell r="R364">
            <v>46.9</v>
          </cell>
        </row>
        <row r="365">
          <cell r="L365" t="str">
            <v>2011All deathsFemaleAllEth</v>
          </cell>
          <cell r="M365">
            <v>2011</v>
          </cell>
          <cell r="N365" t="str">
            <v>All deaths</v>
          </cell>
          <cell r="O365" t="str">
            <v>AllEth</v>
          </cell>
          <cell r="P365" t="str">
            <v>Female</v>
          </cell>
          <cell r="Q365">
            <v>15348</v>
          </cell>
          <cell r="R365">
            <v>50.7</v>
          </cell>
        </row>
        <row r="366">
          <cell r="L366" t="str">
            <v>2011All deathsFemaleMaori</v>
          </cell>
          <cell r="M366">
            <v>2011</v>
          </cell>
          <cell r="N366" t="str">
            <v>All deaths</v>
          </cell>
          <cell r="O366" t="str">
            <v>Maori</v>
          </cell>
          <cell r="P366" t="str">
            <v>Female</v>
          </cell>
          <cell r="Q366">
            <v>1459</v>
          </cell>
          <cell r="R366">
            <v>48.2</v>
          </cell>
        </row>
        <row r="367">
          <cell r="L367" t="str">
            <v>2011All deathsFemaleNon-Maori</v>
          </cell>
          <cell r="M367">
            <v>2011</v>
          </cell>
          <cell r="N367" t="str">
            <v>All deaths</v>
          </cell>
          <cell r="O367" t="str">
            <v>Non-Maori</v>
          </cell>
          <cell r="P367" t="str">
            <v>Female</v>
          </cell>
          <cell r="Q367">
            <v>13889</v>
          </cell>
          <cell r="R367">
            <v>50.9</v>
          </cell>
        </row>
        <row r="368">
          <cell r="L368" t="str">
            <v>2011AssaultFemaleAllEth</v>
          </cell>
          <cell r="M368">
            <v>2011</v>
          </cell>
          <cell r="N368" t="str">
            <v>Assault</v>
          </cell>
          <cell r="O368" t="str">
            <v>AllEth</v>
          </cell>
          <cell r="P368" t="str">
            <v>Female</v>
          </cell>
          <cell r="Q368">
            <v>18</v>
          </cell>
          <cell r="R368">
            <v>33.299999999999997</v>
          </cell>
        </row>
        <row r="369">
          <cell r="L369" t="str">
            <v>2011AssaultFemaleMaori</v>
          </cell>
          <cell r="M369">
            <v>2011</v>
          </cell>
          <cell r="N369" t="str">
            <v>Assault</v>
          </cell>
          <cell r="O369" t="str">
            <v>Maori</v>
          </cell>
          <cell r="P369" t="str">
            <v>Female</v>
          </cell>
          <cell r="Q369">
            <v>5</v>
          </cell>
          <cell r="R369">
            <v>38.5</v>
          </cell>
        </row>
        <row r="370">
          <cell r="L370" t="str">
            <v>2011AssaultFemaleNon-Maori</v>
          </cell>
          <cell r="M370">
            <v>2011</v>
          </cell>
          <cell r="N370" t="str">
            <v>Assault</v>
          </cell>
          <cell r="O370" t="str">
            <v>Non-Maori</v>
          </cell>
          <cell r="P370" t="str">
            <v>Female</v>
          </cell>
          <cell r="Q370">
            <v>13</v>
          </cell>
          <cell r="R370">
            <v>31.7</v>
          </cell>
        </row>
        <row r="371">
          <cell r="L371" t="str">
            <v>2011Cerebrovascular diseaseFemaleAllEth</v>
          </cell>
          <cell r="M371">
            <v>2011</v>
          </cell>
          <cell r="N371" t="str">
            <v>Cerebrovascular disease</v>
          </cell>
          <cell r="O371" t="str">
            <v>AllEth</v>
          </cell>
          <cell r="P371" t="str">
            <v>Female</v>
          </cell>
          <cell r="Q371">
            <v>1653</v>
          </cell>
          <cell r="R371">
            <v>62</v>
          </cell>
        </row>
        <row r="372">
          <cell r="L372" t="str">
            <v>2011Cerebrovascular diseaseFemaleMaori</v>
          </cell>
          <cell r="M372">
            <v>2011</v>
          </cell>
          <cell r="N372" t="str">
            <v>Cerebrovascular disease</v>
          </cell>
          <cell r="O372" t="str">
            <v>Maori</v>
          </cell>
          <cell r="P372" t="str">
            <v>Female</v>
          </cell>
          <cell r="Q372">
            <v>88</v>
          </cell>
          <cell r="R372">
            <v>59.9</v>
          </cell>
        </row>
        <row r="373">
          <cell r="L373" t="str">
            <v>2011Cerebrovascular diseaseFemaleNon-Maori</v>
          </cell>
          <cell r="M373">
            <v>2011</v>
          </cell>
          <cell r="N373" t="str">
            <v>Cerebrovascular disease</v>
          </cell>
          <cell r="O373" t="str">
            <v>Non-Maori</v>
          </cell>
          <cell r="P373" t="str">
            <v>Female</v>
          </cell>
          <cell r="Q373">
            <v>1565</v>
          </cell>
          <cell r="R373">
            <v>62.2</v>
          </cell>
        </row>
        <row r="374">
          <cell r="L374" t="str">
            <v>2011Cervical cancerFemaleAllEth</v>
          </cell>
          <cell r="M374">
            <v>2011</v>
          </cell>
          <cell r="N374" t="str">
            <v>Cervical cancer</v>
          </cell>
          <cell r="O374" t="str">
            <v>AllEth</v>
          </cell>
          <cell r="P374" t="str">
            <v>Female</v>
          </cell>
          <cell r="Q374">
            <v>53</v>
          </cell>
          <cell r="R374">
            <v>100</v>
          </cell>
        </row>
        <row r="375">
          <cell r="L375" t="str">
            <v>2011Cervical cancerFemaleMaori</v>
          </cell>
          <cell r="M375">
            <v>2011</v>
          </cell>
          <cell r="N375" t="str">
            <v>Cervical cancer</v>
          </cell>
          <cell r="O375" t="str">
            <v>Maori</v>
          </cell>
          <cell r="P375" t="str">
            <v>Female</v>
          </cell>
          <cell r="Q375">
            <v>14</v>
          </cell>
          <cell r="R375">
            <v>100</v>
          </cell>
        </row>
        <row r="376">
          <cell r="L376" t="str">
            <v>2011Cervical cancerFemaleNon-Maori</v>
          </cell>
          <cell r="M376">
            <v>2011</v>
          </cell>
          <cell r="N376" t="str">
            <v>Cervical cancer</v>
          </cell>
          <cell r="O376" t="str">
            <v>Non-Maori</v>
          </cell>
          <cell r="P376" t="str">
            <v>Female</v>
          </cell>
          <cell r="Q376">
            <v>39</v>
          </cell>
          <cell r="R376">
            <v>100</v>
          </cell>
        </row>
        <row r="377">
          <cell r="L377" t="str">
            <v>2011Chronic lower respiratory diseasesFemaleAllEth</v>
          </cell>
          <cell r="M377">
            <v>2011</v>
          </cell>
          <cell r="N377" t="str">
            <v>Chronic lower respiratory diseases</v>
          </cell>
          <cell r="O377" t="str">
            <v>AllEth</v>
          </cell>
          <cell r="P377" t="str">
            <v>Female</v>
          </cell>
          <cell r="Q377">
            <v>875</v>
          </cell>
          <cell r="R377">
            <v>49.5</v>
          </cell>
        </row>
        <row r="378">
          <cell r="L378" t="str">
            <v>2011Chronic lower respiratory diseasesFemaleMaori</v>
          </cell>
          <cell r="M378">
            <v>2011</v>
          </cell>
          <cell r="N378" t="str">
            <v>Chronic lower respiratory diseases</v>
          </cell>
          <cell r="O378" t="str">
            <v>Maori</v>
          </cell>
          <cell r="P378" t="str">
            <v>Female</v>
          </cell>
          <cell r="Q378">
            <v>131</v>
          </cell>
          <cell r="R378">
            <v>58.5</v>
          </cell>
        </row>
        <row r="379">
          <cell r="L379" t="str">
            <v>2011Chronic lower respiratory diseasesFemaleNon-Maori</v>
          </cell>
          <cell r="M379">
            <v>2011</v>
          </cell>
          <cell r="N379" t="str">
            <v>Chronic lower respiratory diseases</v>
          </cell>
          <cell r="O379" t="str">
            <v>Non-Maori</v>
          </cell>
          <cell r="P379" t="str">
            <v>Female</v>
          </cell>
          <cell r="Q379">
            <v>744</v>
          </cell>
          <cell r="R379">
            <v>48.2</v>
          </cell>
        </row>
        <row r="380">
          <cell r="L380" t="str">
            <v>2011Colon, rectum and rectosigmoid junction cancerFemaleAllEth</v>
          </cell>
          <cell r="M380">
            <v>2011</v>
          </cell>
          <cell r="N380" t="str">
            <v>Colon, rectum and rectosigmoid junction cancer</v>
          </cell>
          <cell r="O380" t="str">
            <v>AllEth</v>
          </cell>
          <cell r="P380" t="str">
            <v>Female</v>
          </cell>
          <cell r="Q380">
            <v>580</v>
          </cell>
          <cell r="R380">
            <v>49.5</v>
          </cell>
        </row>
        <row r="381">
          <cell r="L381" t="str">
            <v>2011Colon, rectum and rectosigmoid junction cancerFemaleMaori</v>
          </cell>
          <cell r="M381">
            <v>2011</v>
          </cell>
          <cell r="N381" t="str">
            <v>Colon, rectum and rectosigmoid junction cancer</v>
          </cell>
          <cell r="O381" t="str">
            <v>Maori</v>
          </cell>
          <cell r="P381" t="str">
            <v>Female</v>
          </cell>
          <cell r="Q381">
            <v>32</v>
          </cell>
          <cell r="R381">
            <v>42.1</v>
          </cell>
        </row>
        <row r="382">
          <cell r="L382" t="str">
            <v>2011Colon, rectum and rectosigmoid junction cancerFemaleNon-Maori</v>
          </cell>
          <cell r="M382">
            <v>2011</v>
          </cell>
          <cell r="N382" t="str">
            <v>Colon, rectum and rectosigmoid junction cancer</v>
          </cell>
          <cell r="O382" t="str">
            <v>Non-Maori</v>
          </cell>
          <cell r="P382" t="str">
            <v>Female</v>
          </cell>
          <cell r="Q382">
            <v>548</v>
          </cell>
          <cell r="R382">
            <v>50</v>
          </cell>
        </row>
        <row r="383">
          <cell r="L383" t="str">
            <v>2011Diabetes mellitusFemaleAllEth</v>
          </cell>
          <cell r="M383">
            <v>2011</v>
          </cell>
          <cell r="N383" t="str">
            <v>Diabetes mellitus</v>
          </cell>
          <cell r="O383" t="str">
            <v>AllEth</v>
          </cell>
          <cell r="P383" t="str">
            <v>Female</v>
          </cell>
          <cell r="Q383">
            <v>397</v>
          </cell>
          <cell r="R383">
            <v>47.5</v>
          </cell>
        </row>
        <row r="384">
          <cell r="L384" t="str">
            <v>2011Diabetes mellitusFemaleMaori</v>
          </cell>
          <cell r="M384">
            <v>2011</v>
          </cell>
          <cell r="N384" t="str">
            <v>Diabetes mellitus</v>
          </cell>
          <cell r="O384" t="str">
            <v>Maori</v>
          </cell>
          <cell r="P384" t="str">
            <v>Female</v>
          </cell>
          <cell r="Q384">
            <v>81</v>
          </cell>
          <cell r="R384">
            <v>41.3</v>
          </cell>
        </row>
        <row r="385">
          <cell r="L385" t="str">
            <v>2011Diabetes mellitusFemaleNon-Maori</v>
          </cell>
          <cell r="M385">
            <v>2011</v>
          </cell>
          <cell r="N385" t="str">
            <v>Diabetes mellitus</v>
          </cell>
          <cell r="O385" t="str">
            <v>Non-Maori</v>
          </cell>
          <cell r="P385" t="str">
            <v>Female</v>
          </cell>
          <cell r="Q385">
            <v>316</v>
          </cell>
          <cell r="R385">
            <v>49.5</v>
          </cell>
        </row>
        <row r="386">
          <cell r="L386" t="str">
            <v>2011Diseases of the circulatory systemFemaleAllEth</v>
          </cell>
          <cell r="M386">
            <v>2011</v>
          </cell>
          <cell r="N386" t="str">
            <v>Diseases of the circulatory system</v>
          </cell>
          <cell r="O386" t="str">
            <v>AllEth</v>
          </cell>
          <cell r="P386" t="str">
            <v>Female</v>
          </cell>
          <cell r="Q386">
            <v>5552</v>
          </cell>
          <cell r="R386">
            <v>52.7</v>
          </cell>
        </row>
        <row r="387">
          <cell r="L387" t="str">
            <v>2011Diseases of the circulatory systemFemaleMaori</v>
          </cell>
          <cell r="M387">
            <v>2011</v>
          </cell>
          <cell r="N387" t="str">
            <v>Diseases of the circulatory system</v>
          </cell>
          <cell r="O387" t="str">
            <v>Maori</v>
          </cell>
          <cell r="P387" t="str">
            <v>Female</v>
          </cell>
          <cell r="Q387">
            <v>419</v>
          </cell>
          <cell r="R387">
            <v>49.1</v>
          </cell>
        </row>
        <row r="388">
          <cell r="L388" t="str">
            <v>2011Diseases of the circulatory systemFemaleNon-Maori</v>
          </cell>
          <cell r="M388">
            <v>2011</v>
          </cell>
          <cell r="N388" t="str">
            <v>Diseases of the circulatory system</v>
          </cell>
          <cell r="O388" t="str">
            <v>Non-Maori</v>
          </cell>
          <cell r="P388" t="str">
            <v>Female</v>
          </cell>
          <cell r="Q388">
            <v>5133</v>
          </cell>
          <cell r="R388">
            <v>53</v>
          </cell>
        </row>
        <row r="389">
          <cell r="L389" t="str">
            <v>2011Diseases of the respiratory systemFemaleAllEth</v>
          </cell>
          <cell r="M389">
            <v>2011</v>
          </cell>
          <cell r="N389" t="str">
            <v>Diseases of the respiratory system</v>
          </cell>
          <cell r="O389" t="str">
            <v>AllEth</v>
          </cell>
          <cell r="P389" t="str">
            <v>Female</v>
          </cell>
          <cell r="Q389">
            <v>1406</v>
          </cell>
          <cell r="R389">
            <v>51.6</v>
          </cell>
        </row>
        <row r="390">
          <cell r="L390" t="str">
            <v>2011Diseases of the respiratory systemFemaleMaori</v>
          </cell>
          <cell r="M390">
            <v>2011</v>
          </cell>
          <cell r="N390" t="str">
            <v>Diseases of the respiratory system</v>
          </cell>
          <cell r="O390" t="str">
            <v>Maori</v>
          </cell>
          <cell r="P390" t="str">
            <v>Female</v>
          </cell>
          <cell r="Q390">
            <v>148</v>
          </cell>
          <cell r="R390">
            <v>57.8</v>
          </cell>
        </row>
        <row r="391">
          <cell r="L391" t="str">
            <v>2011Diseases of the respiratory systemFemaleNon-Maori</v>
          </cell>
          <cell r="M391">
            <v>2011</v>
          </cell>
          <cell r="N391" t="str">
            <v>Diseases of the respiratory system</v>
          </cell>
          <cell r="O391" t="str">
            <v>Non-Maori</v>
          </cell>
          <cell r="P391" t="str">
            <v>Female</v>
          </cell>
          <cell r="Q391">
            <v>1258</v>
          </cell>
          <cell r="R391">
            <v>51</v>
          </cell>
        </row>
        <row r="392">
          <cell r="L392" t="str">
            <v>2011External causes of morbidity and mortalityFemaleAllEth</v>
          </cell>
          <cell r="M392">
            <v>2011</v>
          </cell>
          <cell r="N392" t="str">
            <v>External causes of morbidity and mortality</v>
          </cell>
          <cell r="O392" t="str">
            <v>AllEth</v>
          </cell>
          <cell r="P392" t="str">
            <v>Female</v>
          </cell>
          <cell r="Q392">
            <v>746</v>
          </cell>
          <cell r="R392">
            <v>36.799999999999997</v>
          </cell>
        </row>
        <row r="393">
          <cell r="L393" t="str">
            <v>2011External causes of morbidity and mortalityFemaleMaori</v>
          </cell>
          <cell r="M393">
            <v>2011</v>
          </cell>
          <cell r="N393" t="str">
            <v>External causes of morbidity and mortality</v>
          </cell>
          <cell r="O393" t="str">
            <v>Maori</v>
          </cell>
          <cell r="P393" t="str">
            <v>Female</v>
          </cell>
          <cell r="Q393">
            <v>83</v>
          </cell>
          <cell r="R393">
            <v>26</v>
          </cell>
        </row>
        <row r="394">
          <cell r="L394" t="str">
            <v>2011External causes of morbidity and mortalityFemaleNon-Maori</v>
          </cell>
          <cell r="M394">
            <v>2011</v>
          </cell>
          <cell r="N394" t="str">
            <v>External causes of morbidity and mortality</v>
          </cell>
          <cell r="O394" t="str">
            <v>Non-Maori</v>
          </cell>
          <cell r="P394" t="str">
            <v>Female</v>
          </cell>
          <cell r="Q394">
            <v>663</v>
          </cell>
          <cell r="R394">
            <v>38.799999999999997</v>
          </cell>
        </row>
        <row r="395">
          <cell r="L395" t="str">
            <v>2011Female breast cancerFemaleAllEth</v>
          </cell>
          <cell r="M395">
            <v>2011</v>
          </cell>
          <cell r="N395" t="str">
            <v>Female breast cancer</v>
          </cell>
          <cell r="O395" t="str">
            <v>AllEth</v>
          </cell>
          <cell r="P395" t="str">
            <v>Female</v>
          </cell>
          <cell r="Q395">
            <v>636</v>
          </cell>
          <cell r="R395">
            <v>100</v>
          </cell>
        </row>
        <row r="396">
          <cell r="L396" t="str">
            <v>2011Female breast cancerFemaleMaori</v>
          </cell>
          <cell r="M396">
            <v>2011</v>
          </cell>
          <cell r="N396" t="str">
            <v>Female breast cancer</v>
          </cell>
          <cell r="O396" t="str">
            <v>Maori</v>
          </cell>
          <cell r="P396" t="str">
            <v>Female</v>
          </cell>
          <cell r="Q396">
            <v>72</v>
          </cell>
          <cell r="R396">
            <v>100</v>
          </cell>
        </row>
        <row r="397">
          <cell r="L397" t="str">
            <v>2011Female breast cancerFemaleNon-Maori</v>
          </cell>
          <cell r="M397">
            <v>2011</v>
          </cell>
          <cell r="N397" t="str">
            <v>Female breast cancer</v>
          </cell>
          <cell r="O397" t="str">
            <v>Non-Maori</v>
          </cell>
          <cell r="P397" t="str">
            <v>Female</v>
          </cell>
          <cell r="Q397">
            <v>564</v>
          </cell>
          <cell r="R397">
            <v>100</v>
          </cell>
        </row>
        <row r="398">
          <cell r="L398" t="str">
            <v>2011Influenza and pneumoniaFemaleAllEth</v>
          </cell>
          <cell r="M398">
            <v>2011</v>
          </cell>
          <cell r="N398" t="str">
            <v>Influenza and pneumonia</v>
          </cell>
          <cell r="O398" t="str">
            <v>AllEth</v>
          </cell>
          <cell r="P398" t="str">
            <v>Female</v>
          </cell>
          <cell r="Q398">
            <v>384</v>
          </cell>
          <cell r="R398">
            <v>61.7</v>
          </cell>
        </row>
        <row r="399">
          <cell r="L399" t="str">
            <v>2011Influenza and pneumoniaFemaleMaori</v>
          </cell>
          <cell r="M399">
            <v>2011</v>
          </cell>
          <cell r="N399" t="str">
            <v>Influenza and pneumonia</v>
          </cell>
          <cell r="O399" t="str">
            <v>Maori</v>
          </cell>
          <cell r="P399" t="str">
            <v>Female</v>
          </cell>
          <cell r="Q399">
            <v>11</v>
          </cell>
          <cell r="R399">
            <v>52.4</v>
          </cell>
        </row>
        <row r="400">
          <cell r="L400" t="str">
            <v>2011Influenza and pneumoniaFemaleNon-Maori</v>
          </cell>
          <cell r="M400">
            <v>2011</v>
          </cell>
          <cell r="N400" t="str">
            <v>Influenza and pneumonia</v>
          </cell>
          <cell r="O400" t="str">
            <v>Non-Maori</v>
          </cell>
          <cell r="P400" t="str">
            <v>Female</v>
          </cell>
          <cell r="Q400">
            <v>373</v>
          </cell>
          <cell r="R400">
            <v>62.1</v>
          </cell>
        </row>
        <row r="401">
          <cell r="L401" t="str">
            <v>2011Intentional self-harmFemaleAllEth</v>
          </cell>
          <cell r="M401">
            <v>2011</v>
          </cell>
          <cell r="N401" t="str">
            <v>Intentional self-harm</v>
          </cell>
          <cell r="O401" t="str">
            <v>AllEth</v>
          </cell>
          <cell r="P401" t="str">
            <v>Female</v>
          </cell>
          <cell r="Q401">
            <v>117</v>
          </cell>
          <cell r="R401">
            <v>23.7</v>
          </cell>
        </row>
        <row r="402">
          <cell r="L402" t="str">
            <v>2011Intentional self-harmFemaleMaori</v>
          </cell>
          <cell r="M402">
            <v>2011</v>
          </cell>
          <cell r="N402" t="str">
            <v>Intentional self-harm</v>
          </cell>
          <cell r="O402" t="str">
            <v>Maori</v>
          </cell>
          <cell r="P402" t="str">
            <v>Female</v>
          </cell>
          <cell r="Q402">
            <v>32</v>
          </cell>
          <cell r="R402">
            <v>28.3</v>
          </cell>
        </row>
        <row r="403">
          <cell r="L403" t="str">
            <v>2011Intentional self-harmFemaleNon-Maori</v>
          </cell>
          <cell r="M403">
            <v>2011</v>
          </cell>
          <cell r="N403" t="str">
            <v>Intentional self-harm</v>
          </cell>
          <cell r="O403" t="str">
            <v>Non-Maori</v>
          </cell>
          <cell r="P403" t="str">
            <v>Female</v>
          </cell>
          <cell r="Q403">
            <v>85</v>
          </cell>
          <cell r="R403">
            <v>22.3</v>
          </cell>
        </row>
        <row r="404">
          <cell r="L404" t="str">
            <v>2011Ischaemic heart diseaseFemaleAllEth</v>
          </cell>
          <cell r="M404">
            <v>2011</v>
          </cell>
          <cell r="N404" t="str">
            <v>Ischaemic heart disease</v>
          </cell>
          <cell r="O404" t="str">
            <v>AllEth</v>
          </cell>
          <cell r="P404" t="str">
            <v>Female</v>
          </cell>
          <cell r="Q404">
            <v>2599</v>
          </cell>
          <cell r="R404">
            <v>47</v>
          </cell>
        </row>
        <row r="405">
          <cell r="L405" t="str">
            <v>2011Ischaemic heart diseaseFemaleMaori</v>
          </cell>
          <cell r="M405">
            <v>2011</v>
          </cell>
          <cell r="N405" t="str">
            <v>Ischaemic heart disease</v>
          </cell>
          <cell r="O405" t="str">
            <v>Maori</v>
          </cell>
          <cell r="P405" t="str">
            <v>Female</v>
          </cell>
          <cell r="Q405">
            <v>202</v>
          </cell>
          <cell r="R405">
            <v>43.3</v>
          </cell>
        </row>
        <row r="406">
          <cell r="L406" t="str">
            <v>2011Ischaemic heart diseaseFemaleNon-Maori</v>
          </cell>
          <cell r="M406">
            <v>2011</v>
          </cell>
          <cell r="N406" t="str">
            <v>Ischaemic heart disease</v>
          </cell>
          <cell r="O406" t="str">
            <v>Non-Maori</v>
          </cell>
          <cell r="P406" t="str">
            <v>Female</v>
          </cell>
          <cell r="Q406">
            <v>2397</v>
          </cell>
          <cell r="R406">
            <v>47.3</v>
          </cell>
        </row>
        <row r="407">
          <cell r="L407" t="str">
            <v>2011Lung cancerFemaleAllEth</v>
          </cell>
          <cell r="M407">
            <v>2011</v>
          </cell>
          <cell r="N407" t="str">
            <v>Lung cancer</v>
          </cell>
          <cell r="O407" t="str">
            <v>AllEth</v>
          </cell>
          <cell r="P407" t="str">
            <v>Female</v>
          </cell>
          <cell r="Q407">
            <v>773</v>
          </cell>
          <cell r="R407">
            <v>46</v>
          </cell>
        </row>
        <row r="408">
          <cell r="L408" t="str">
            <v>2011Lung cancerFemaleMaori</v>
          </cell>
          <cell r="M408">
            <v>2011</v>
          </cell>
          <cell r="N408" t="str">
            <v>Lung cancer</v>
          </cell>
          <cell r="O408" t="str">
            <v>Maori</v>
          </cell>
          <cell r="P408" t="str">
            <v>Female</v>
          </cell>
          <cell r="Q408">
            <v>174</v>
          </cell>
          <cell r="R408">
            <v>57.4</v>
          </cell>
        </row>
        <row r="409">
          <cell r="L409" t="str">
            <v>2011Lung cancerFemaleNon-Maori</v>
          </cell>
          <cell r="M409">
            <v>2011</v>
          </cell>
          <cell r="N409" t="str">
            <v>Lung cancer</v>
          </cell>
          <cell r="O409" t="str">
            <v>Non-Maori</v>
          </cell>
          <cell r="P409" t="str">
            <v>Female</v>
          </cell>
          <cell r="Q409">
            <v>599</v>
          </cell>
          <cell r="R409">
            <v>43.4</v>
          </cell>
        </row>
        <row r="410">
          <cell r="L410" t="str">
            <v>2011Melanoma of the skinFemaleAllEth</v>
          </cell>
          <cell r="M410">
            <v>2011</v>
          </cell>
          <cell r="N410" t="str">
            <v>Melanoma of the skin</v>
          </cell>
          <cell r="O410" t="str">
            <v>AllEth</v>
          </cell>
          <cell r="P410" t="str">
            <v>Female</v>
          </cell>
          <cell r="Q410">
            <v>116</v>
          </cell>
          <cell r="R410">
            <v>32.299999999999997</v>
          </cell>
        </row>
        <row r="411">
          <cell r="L411" t="str">
            <v>2011Melanoma of the skinFemaleMaori</v>
          </cell>
          <cell r="M411">
            <v>2011</v>
          </cell>
          <cell r="N411" t="str">
            <v>Melanoma of the skin</v>
          </cell>
          <cell r="O411" t="str">
            <v>Maori</v>
          </cell>
          <cell r="P411" t="str">
            <v>Female</v>
          </cell>
          <cell r="Q411">
            <v>1</v>
          </cell>
          <cell r="R411">
            <v>25</v>
          </cell>
        </row>
        <row r="412">
          <cell r="L412" t="str">
            <v>2011Melanoma of the skinFemaleNon-Maori</v>
          </cell>
          <cell r="M412">
            <v>2011</v>
          </cell>
          <cell r="N412" t="str">
            <v>Melanoma of the skin</v>
          </cell>
          <cell r="O412" t="str">
            <v>Non-Maori</v>
          </cell>
          <cell r="P412" t="str">
            <v>Female</v>
          </cell>
          <cell r="Q412">
            <v>115</v>
          </cell>
          <cell r="R412">
            <v>32.4</v>
          </cell>
        </row>
        <row r="413">
          <cell r="L413" t="str">
            <v>2011Motor vehicle accidentsFemaleAllEth</v>
          </cell>
          <cell r="M413">
            <v>2011</v>
          </cell>
          <cell r="N413" t="str">
            <v>Motor vehicle accidents</v>
          </cell>
          <cell r="O413" t="str">
            <v>AllEth</v>
          </cell>
          <cell r="P413" t="str">
            <v>Female</v>
          </cell>
          <cell r="Q413">
            <v>84</v>
          </cell>
          <cell r="R413">
            <v>27.5</v>
          </cell>
        </row>
        <row r="414">
          <cell r="L414" t="str">
            <v>2011Motor vehicle accidentsFemaleMaori</v>
          </cell>
          <cell r="M414">
            <v>2011</v>
          </cell>
          <cell r="N414" t="str">
            <v>Motor vehicle accidents</v>
          </cell>
          <cell r="O414" t="str">
            <v>Maori</v>
          </cell>
          <cell r="P414" t="str">
            <v>Female</v>
          </cell>
          <cell r="Q414">
            <v>16</v>
          </cell>
          <cell r="R414">
            <v>23.5</v>
          </cell>
        </row>
        <row r="415">
          <cell r="L415" t="str">
            <v>2011Motor vehicle accidentsFemaleNon-Maori</v>
          </cell>
          <cell r="M415">
            <v>2011</v>
          </cell>
          <cell r="N415" t="str">
            <v>Motor vehicle accidents</v>
          </cell>
          <cell r="O415" t="str">
            <v>Non-Maori</v>
          </cell>
          <cell r="P415" t="str">
            <v>Female</v>
          </cell>
          <cell r="Q415">
            <v>68</v>
          </cell>
          <cell r="R415">
            <v>28.7</v>
          </cell>
        </row>
        <row r="416">
          <cell r="L416" t="str">
            <v>2011Other forms of heart diseaseFemaleAllEth</v>
          </cell>
          <cell r="M416">
            <v>2011</v>
          </cell>
          <cell r="N416" t="str">
            <v>Other forms of heart disease</v>
          </cell>
          <cell r="O416" t="str">
            <v>AllEth</v>
          </cell>
          <cell r="P416" t="str">
            <v>Female</v>
          </cell>
          <cell r="Q416">
            <v>716</v>
          </cell>
          <cell r="R416">
            <v>55.7</v>
          </cell>
        </row>
        <row r="417">
          <cell r="L417" t="str">
            <v>2011Other forms of heart diseaseFemaleMaori</v>
          </cell>
          <cell r="M417">
            <v>2011</v>
          </cell>
          <cell r="N417" t="str">
            <v>Other forms of heart disease</v>
          </cell>
          <cell r="O417" t="str">
            <v>Maori</v>
          </cell>
          <cell r="P417" t="str">
            <v>Female</v>
          </cell>
          <cell r="Q417">
            <v>58</v>
          </cell>
          <cell r="R417">
            <v>50.9</v>
          </cell>
        </row>
        <row r="418">
          <cell r="L418" t="str">
            <v>2011Other forms of heart diseaseFemaleNon-Maori</v>
          </cell>
          <cell r="M418">
            <v>2011</v>
          </cell>
          <cell r="N418" t="str">
            <v>Other forms of heart disease</v>
          </cell>
          <cell r="O418" t="str">
            <v>Non-Maori</v>
          </cell>
          <cell r="P418" t="str">
            <v>Female</v>
          </cell>
          <cell r="Q418">
            <v>658</v>
          </cell>
          <cell r="R418">
            <v>56.2</v>
          </cell>
        </row>
        <row r="419">
          <cell r="L419" t="str">
            <v>2011Prostate cancerFemaleAllEth</v>
          </cell>
          <cell r="M419">
            <v>2011</v>
          </cell>
          <cell r="N419" t="str">
            <v>Prostate cancer</v>
          </cell>
          <cell r="O419" t="str">
            <v>AllEth</v>
          </cell>
          <cell r="P419" t="str">
            <v>Female</v>
          </cell>
        </row>
        <row r="420">
          <cell r="L420" t="str">
            <v>2011Prostate cancerFemaleMaori</v>
          </cell>
          <cell r="M420">
            <v>2011</v>
          </cell>
          <cell r="N420" t="str">
            <v>Prostate cancer</v>
          </cell>
          <cell r="O420" t="str">
            <v>Maori</v>
          </cell>
          <cell r="P420" t="str">
            <v>Female</v>
          </cell>
        </row>
        <row r="421">
          <cell r="L421" t="str">
            <v>2011Prostate cancerFemaleNon-Maori</v>
          </cell>
          <cell r="M421">
            <v>2011</v>
          </cell>
          <cell r="N421" t="str">
            <v>Prostate cancer</v>
          </cell>
          <cell r="O421" t="str">
            <v>Non-Maori</v>
          </cell>
          <cell r="P421" t="str">
            <v>Female</v>
          </cell>
        </row>
        <row r="422">
          <cell r="L422" t="str">
            <v>2012All cancerFemaleAllEth</v>
          </cell>
          <cell r="M422">
            <v>2012</v>
          </cell>
          <cell r="N422" t="str">
            <v>All cancer</v>
          </cell>
          <cell r="O422" t="str">
            <v>AllEth</v>
          </cell>
          <cell r="P422" t="str">
            <v>Female</v>
          </cell>
          <cell r="Q422">
            <v>4170</v>
          </cell>
          <cell r="R422">
            <v>46.8</v>
          </cell>
        </row>
        <row r="423">
          <cell r="L423" t="str">
            <v>2012All cancerFemaleMaori</v>
          </cell>
          <cell r="M423">
            <v>2012</v>
          </cell>
          <cell r="N423" t="str">
            <v>All cancer</v>
          </cell>
          <cell r="O423" t="str">
            <v>Maori</v>
          </cell>
          <cell r="P423" t="str">
            <v>Female</v>
          </cell>
          <cell r="Q423">
            <v>495</v>
          </cell>
          <cell r="R423">
            <v>52.9</v>
          </cell>
        </row>
        <row r="424">
          <cell r="L424" t="str">
            <v>2012All cancerFemaleNon-Maori</v>
          </cell>
          <cell r="M424">
            <v>2012</v>
          </cell>
          <cell r="N424" t="str">
            <v>All cancer</v>
          </cell>
          <cell r="O424" t="str">
            <v>Non-Maori</v>
          </cell>
          <cell r="P424" t="str">
            <v>Female</v>
          </cell>
          <cell r="Q424">
            <v>3675</v>
          </cell>
          <cell r="R424">
            <v>46.1</v>
          </cell>
        </row>
        <row r="425">
          <cell r="L425" t="str">
            <v>2012All deathsFemaleAllEth</v>
          </cell>
          <cell r="M425">
            <v>2012</v>
          </cell>
          <cell r="N425" t="str">
            <v>All deaths</v>
          </cell>
          <cell r="O425" t="str">
            <v>AllEth</v>
          </cell>
          <cell r="P425" t="str">
            <v>Female</v>
          </cell>
          <cell r="Q425">
            <v>15129</v>
          </cell>
          <cell r="R425">
            <v>50</v>
          </cell>
        </row>
        <row r="426">
          <cell r="L426" t="str">
            <v>2012All deathsFemaleMaori</v>
          </cell>
          <cell r="M426">
            <v>2012</v>
          </cell>
          <cell r="N426" t="str">
            <v>All deaths</v>
          </cell>
          <cell r="O426" t="str">
            <v>Maori</v>
          </cell>
          <cell r="P426" t="str">
            <v>Female</v>
          </cell>
          <cell r="Q426">
            <v>1421</v>
          </cell>
          <cell r="R426">
            <v>46.4</v>
          </cell>
        </row>
        <row r="427">
          <cell r="L427" t="str">
            <v>2012All deathsFemaleNon-Maori</v>
          </cell>
          <cell r="M427">
            <v>2012</v>
          </cell>
          <cell r="N427" t="str">
            <v>All deaths</v>
          </cell>
          <cell r="O427" t="str">
            <v>Non-Maori</v>
          </cell>
          <cell r="P427" t="str">
            <v>Female</v>
          </cell>
          <cell r="Q427">
            <v>13708</v>
          </cell>
          <cell r="R427">
            <v>50.4</v>
          </cell>
        </row>
        <row r="428">
          <cell r="L428" t="str">
            <v>2012AssaultFemaleAllEth</v>
          </cell>
          <cell r="M428">
            <v>2012</v>
          </cell>
          <cell r="N428" t="str">
            <v>Assault</v>
          </cell>
          <cell r="O428" t="str">
            <v>AllEth</v>
          </cell>
          <cell r="P428" t="str">
            <v>Female</v>
          </cell>
          <cell r="Q428">
            <v>25</v>
          </cell>
          <cell r="R428">
            <v>43.9</v>
          </cell>
        </row>
        <row r="429">
          <cell r="L429" t="str">
            <v>2012AssaultFemaleMaori</v>
          </cell>
          <cell r="M429">
            <v>2012</v>
          </cell>
          <cell r="N429" t="str">
            <v>Assault</v>
          </cell>
          <cell r="O429" t="str">
            <v>Maori</v>
          </cell>
          <cell r="P429" t="str">
            <v>Female</v>
          </cell>
          <cell r="Q429">
            <v>4</v>
          </cell>
          <cell r="R429">
            <v>23.5</v>
          </cell>
        </row>
        <row r="430">
          <cell r="L430" t="str">
            <v>2012AssaultFemaleNon-Maori</v>
          </cell>
          <cell r="M430">
            <v>2012</v>
          </cell>
          <cell r="N430" t="str">
            <v>Assault</v>
          </cell>
          <cell r="O430" t="str">
            <v>Non-Maori</v>
          </cell>
          <cell r="P430" t="str">
            <v>Female</v>
          </cell>
          <cell r="Q430">
            <v>21</v>
          </cell>
          <cell r="R430">
            <v>52.5</v>
          </cell>
        </row>
        <row r="431">
          <cell r="L431" t="str">
            <v>2012Cerebrovascular diseaseFemaleAllEth</v>
          </cell>
          <cell r="M431">
            <v>2012</v>
          </cell>
          <cell r="N431" t="str">
            <v>Cerebrovascular disease</v>
          </cell>
          <cell r="O431" t="str">
            <v>AllEth</v>
          </cell>
          <cell r="P431" t="str">
            <v>Female</v>
          </cell>
          <cell r="Q431">
            <v>1643</v>
          </cell>
          <cell r="R431">
            <v>62.9</v>
          </cell>
        </row>
        <row r="432">
          <cell r="L432" t="str">
            <v>2012Cerebrovascular diseaseFemaleMaori</v>
          </cell>
          <cell r="M432">
            <v>2012</v>
          </cell>
          <cell r="N432" t="str">
            <v>Cerebrovascular disease</v>
          </cell>
          <cell r="O432" t="str">
            <v>Maori</v>
          </cell>
          <cell r="P432" t="str">
            <v>Female</v>
          </cell>
          <cell r="Q432">
            <v>72</v>
          </cell>
          <cell r="R432">
            <v>55</v>
          </cell>
        </row>
        <row r="433">
          <cell r="L433" t="str">
            <v>2012Cerebrovascular diseaseFemaleNon-Maori</v>
          </cell>
          <cell r="M433">
            <v>2012</v>
          </cell>
          <cell r="N433" t="str">
            <v>Cerebrovascular disease</v>
          </cell>
          <cell r="O433" t="str">
            <v>Non-Maori</v>
          </cell>
          <cell r="P433" t="str">
            <v>Female</v>
          </cell>
          <cell r="Q433">
            <v>1571</v>
          </cell>
          <cell r="R433">
            <v>63.3</v>
          </cell>
        </row>
        <row r="434">
          <cell r="L434" t="str">
            <v>2012Cervical cancerFemaleAllEth</v>
          </cell>
          <cell r="M434">
            <v>2012</v>
          </cell>
          <cell r="N434" t="str">
            <v>Cervical cancer</v>
          </cell>
          <cell r="O434" t="str">
            <v>AllEth</v>
          </cell>
          <cell r="P434" t="str">
            <v>Female</v>
          </cell>
          <cell r="Q434">
            <v>56</v>
          </cell>
          <cell r="R434">
            <v>100</v>
          </cell>
        </row>
        <row r="435">
          <cell r="L435" t="str">
            <v>2012Cervical cancerFemaleMaori</v>
          </cell>
          <cell r="M435">
            <v>2012</v>
          </cell>
          <cell r="N435" t="str">
            <v>Cervical cancer</v>
          </cell>
          <cell r="O435" t="str">
            <v>Maori</v>
          </cell>
          <cell r="P435" t="str">
            <v>Female</v>
          </cell>
          <cell r="Q435">
            <v>11</v>
          </cell>
          <cell r="R435">
            <v>100</v>
          </cell>
        </row>
        <row r="436">
          <cell r="L436" t="str">
            <v>2012Cervical cancerFemaleNon-Maori</v>
          </cell>
          <cell r="M436">
            <v>2012</v>
          </cell>
          <cell r="N436" t="str">
            <v>Cervical cancer</v>
          </cell>
          <cell r="O436" t="str">
            <v>Non-Maori</v>
          </cell>
          <cell r="P436" t="str">
            <v>Female</v>
          </cell>
          <cell r="Q436">
            <v>45</v>
          </cell>
          <cell r="R436">
            <v>100</v>
          </cell>
        </row>
        <row r="437">
          <cell r="L437" t="str">
            <v>2012Chronic lower respiratory diseasesFemaleAllEth</v>
          </cell>
          <cell r="M437">
            <v>2012</v>
          </cell>
          <cell r="N437" t="str">
            <v>Chronic lower respiratory diseases</v>
          </cell>
          <cell r="O437" t="str">
            <v>AllEth</v>
          </cell>
          <cell r="P437" t="str">
            <v>Female</v>
          </cell>
          <cell r="Q437">
            <v>865</v>
          </cell>
          <cell r="R437">
            <v>50.4</v>
          </cell>
        </row>
        <row r="438">
          <cell r="L438" t="str">
            <v>2012Chronic lower respiratory diseasesFemaleMaori</v>
          </cell>
          <cell r="M438">
            <v>2012</v>
          </cell>
          <cell r="N438" t="str">
            <v>Chronic lower respiratory diseases</v>
          </cell>
          <cell r="O438" t="str">
            <v>Maori</v>
          </cell>
          <cell r="P438" t="str">
            <v>Female</v>
          </cell>
          <cell r="Q438">
            <v>123</v>
          </cell>
          <cell r="R438">
            <v>55.4</v>
          </cell>
        </row>
        <row r="439">
          <cell r="L439" t="str">
            <v>2012Chronic lower respiratory diseasesFemaleNon-Maori</v>
          </cell>
          <cell r="M439">
            <v>2012</v>
          </cell>
          <cell r="N439" t="str">
            <v>Chronic lower respiratory diseases</v>
          </cell>
          <cell r="O439" t="str">
            <v>Non-Maori</v>
          </cell>
          <cell r="P439" t="str">
            <v>Female</v>
          </cell>
          <cell r="Q439">
            <v>742</v>
          </cell>
          <cell r="R439">
            <v>49.7</v>
          </cell>
        </row>
        <row r="440">
          <cell r="L440" t="str">
            <v>2012Colon, rectum and rectosigmoid junction cancerFemaleAllEth</v>
          </cell>
          <cell r="M440">
            <v>2012</v>
          </cell>
          <cell r="N440" t="str">
            <v>Colon, rectum and rectosigmoid junction cancer</v>
          </cell>
          <cell r="O440" t="str">
            <v>AllEth</v>
          </cell>
          <cell r="P440" t="str">
            <v>Female</v>
          </cell>
          <cell r="Q440">
            <v>610</v>
          </cell>
          <cell r="R440">
            <v>48.3</v>
          </cell>
        </row>
        <row r="441">
          <cell r="L441" t="str">
            <v>2012Colon, rectum and rectosigmoid junction cancerFemaleMaori</v>
          </cell>
          <cell r="M441">
            <v>2012</v>
          </cell>
          <cell r="N441" t="str">
            <v>Colon, rectum and rectosigmoid junction cancer</v>
          </cell>
          <cell r="O441" t="str">
            <v>Maori</v>
          </cell>
          <cell r="P441" t="str">
            <v>Female</v>
          </cell>
          <cell r="Q441">
            <v>28</v>
          </cell>
          <cell r="R441">
            <v>45.9</v>
          </cell>
        </row>
        <row r="442">
          <cell r="L442" t="str">
            <v>2012Colon, rectum and rectosigmoid junction cancerFemaleNon-Maori</v>
          </cell>
          <cell r="M442">
            <v>2012</v>
          </cell>
          <cell r="N442" t="str">
            <v>Colon, rectum and rectosigmoid junction cancer</v>
          </cell>
          <cell r="O442" t="str">
            <v>Non-Maori</v>
          </cell>
          <cell r="P442" t="str">
            <v>Female</v>
          </cell>
          <cell r="Q442">
            <v>582</v>
          </cell>
          <cell r="R442">
            <v>48.5</v>
          </cell>
        </row>
        <row r="443">
          <cell r="L443" t="str">
            <v>2012Diabetes mellitusFemaleAllEth</v>
          </cell>
          <cell r="M443">
            <v>2012</v>
          </cell>
          <cell r="N443" t="str">
            <v>Diabetes mellitus</v>
          </cell>
          <cell r="O443" t="str">
            <v>AllEth</v>
          </cell>
          <cell r="P443" t="str">
            <v>Female</v>
          </cell>
          <cell r="Q443">
            <v>377</v>
          </cell>
          <cell r="R443">
            <v>46.7</v>
          </cell>
        </row>
        <row r="444">
          <cell r="L444" t="str">
            <v>2012Diabetes mellitusFemaleMaori</v>
          </cell>
          <cell r="M444">
            <v>2012</v>
          </cell>
          <cell r="N444" t="str">
            <v>Diabetes mellitus</v>
          </cell>
          <cell r="O444" t="str">
            <v>Maori</v>
          </cell>
          <cell r="P444" t="str">
            <v>Female</v>
          </cell>
          <cell r="Q444">
            <v>82</v>
          </cell>
          <cell r="R444">
            <v>44.3</v>
          </cell>
        </row>
        <row r="445">
          <cell r="L445" t="str">
            <v>2012Diabetes mellitusFemaleNon-Maori</v>
          </cell>
          <cell r="M445">
            <v>2012</v>
          </cell>
          <cell r="N445" t="str">
            <v>Diabetes mellitus</v>
          </cell>
          <cell r="O445" t="str">
            <v>Non-Maori</v>
          </cell>
          <cell r="P445" t="str">
            <v>Female</v>
          </cell>
          <cell r="Q445">
            <v>295</v>
          </cell>
          <cell r="R445">
            <v>47.4</v>
          </cell>
        </row>
        <row r="446">
          <cell r="L446" t="str">
            <v>2012Diseases of the circulatory systemFemaleAllEth</v>
          </cell>
          <cell r="M446">
            <v>2012</v>
          </cell>
          <cell r="N446" t="str">
            <v>Diseases of the circulatory system</v>
          </cell>
          <cell r="O446" t="str">
            <v>AllEth</v>
          </cell>
          <cell r="P446" t="str">
            <v>Female</v>
          </cell>
          <cell r="Q446">
            <v>5336</v>
          </cell>
          <cell r="R446">
            <v>51.5</v>
          </cell>
        </row>
        <row r="447">
          <cell r="L447" t="str">
            <v>2012Diseases of the circulatory systemFemaleMaori</v>
          </cell>
          <cell r="M447">
            <v>2012</v>
          </cell>
          <cell r="N447" t="str">
            <v>Diseases of the circulatory system</v>
          </cell>
          <cell r="O447" t="str">
            <v>Maori</v>
          </cell>
          <cell r="P447" t="str">
            <v>Female</v>
          </cell>
          <cell r="Q447">
            <v>383</v>
          </cell>
          <cell r="R447">
            <v>43.8</v>
          </cell>
        </row>
        <row r="448">
          <cell r="L448" t="str">
            <v>2012Diseases of the circulatory systemFemaleNon-Maori</v>
          </cell>
          <cell r="M448">
            <v>2012</v>
          </cell>
          <cell r="N448" t="str">
            <v>Diseases of the circulatory system</v>
          </cell>
          <cell r="O448" t="str">
            <v>Non-Maori</v>
          </cell>
          <cell r="P448" t="str">
            <v>Female</v>
          </cell>
          <cell r="Q448">
            <v>4953</v>
          </cell>
          <cell r="R448">
            <v>52.2</v>
          </cell>
        </row>
        <row r="449">
          <cell r="L449" t="str">
            <v>2012Diseases of the respiratory systemFemaleAllEth</v>
          </cell>
          <cell r="M449">
            <v>2012</v>
          </cell>
          <cell r="N449" t="str">
            <v>Diseases of the respiratory system</v>
          </cell>
          <cell r="O449" t="str">
            <v>AllEth</v>
          </cell>
          <cell r="P449" t="str">
            <v>Female</v>
          </cell>
          <cell r="Q449">
            <v>1452</v>
          </cell>
          <cell r="R449">
            <v>51.5</v>
          </cell>
        </row>
        <row r="450">
          <cell r="L450" t="str">
            <v>2012Diseases of the respiratory systemFemaleMaori</v>
          </cell>
          <cell r="M450">
            <v>2012</v>
          </cell>
          <cell r="N450" t="str">
            <v>Diseases of the respiratory system</v>
          </cell>
          <cell r="O450" t="str">
            <v>Maori</v>
          </cell>
          <cell r="P450" t="str">
            <v>Female</v>
          </cell>
          <cell r="Q450">
            <v>150</v>
          </cell>
          <cell r="R450">
            <v>54.3</v>
          </cell>
        </row>
        <row r="451">
          <cell r="L451" t="str">
            <v>2012Diseases of the respiratory systemFemaleNon-Maori</v>
          </cell>
          <cell r="M451">
            <v>2012</v>
          </cell>
          <cell r="N451" t="str">
            <v>Diseases of the respiratory system</v>
          </cell>
          <cell r="O451" t="str">
            <v>Non-Maori</v>
          </cell>
          <cell r="P451" t="str">
            <v>Female</v>
          </cell>
          <cell r="Q451">
            <v>1302</v>
          </cell>
          <cell r="R451">
            <v>51.2</v>
          </cell>
        </row>
        <row r="452">
          <cell r="L452" t="str">
            <v>2012External causes of morbidity and mortalityFemaleAllEth</v>
          </cell>
          <cell r="M452">
            <v>2012</v>
          </cell>
          <cell r="N452" t="str">
            <v>External causes of morbidity and mortality</v>
          </cell>
          <cell r="O452" t="str">
            <v>AllEth</v>
          </cell>
          <cell r="P452" t="str">
            <v>Female</v>
          </cell>
          <cell r="Q452">
            <v>700</v>
          </cell>
          <cell r="R452">
            <v>36.5</v>
          </cell>
        </row>
        <row r="453">
          <cell r="L453" t="str">
            <v>2012External causes of morbidity and mortalityFemaleMaori</v>
          </cell>
          <cell r="M453">
            <v>2012</v>
          </cell>
          <cell r="N453" t="str">
            <v>External causes of morbidity and mortality</v>
          </cell>
          <cell r="O453" t="str">
            <v>Maori</v>
          </cell>
          <cell r="P453" t="str">
            <v>Female</v>
          </cell>
          <cell r="Q453">
            <v>99</v>
          </cell>
          <cell r="R453">
            <v>28.9</v>
          </cell>
        </row>
        <row r="454">
          <cell r="L454" t="str">
            <v>2012External causes of morbidity and mortalityFemaleNon-Maori</v>
          </cell>
          <cell r="M454">
            <v>2012</v>
          </cell>
          <cell r="N454" t="str">
            <v>External causes of morbidity and mortality</v>
          </cell>
          <cell r="O454" t="str">
            <v>Non-Maori</v>
          </cell>
          <cell r="P454" t="str">
            <v>Female</v>
          </cell>
          <cell r="Q454">
            <v>601</v>
          </cell>
          <cell r="R454">
            <v>38.200000000000003</v>
          </cell>
        </row>
        <row r="455">
          <cell r="L455" t="str">
            <v>2012Female breast cancerFemaleAllEth</v>
          </cell>
          <cell r="M455">
            <v>2012</v>
          </cell>
          <cell r="N455" t="str">
            <v>Female breast cancer</v>
          </cell>
          <cell r="O455" t="str">
            <v>AllEth</v>
          </cell>
          <cell r="P455" t="str">
            <v>Female</v>
          </cell>
          <cell r="Q455">
            <v>617</v>
          </cell>
          <cell r="R455">
            <v>100</v>
          </cell>
        </row>
        <row r="456">
          <cell r="L456" t="str">
            <v>2012Female breast cancerFemaleMaori</v>
          </cell>
          <cell r="M456">
            <v>2012</v>
          </cell>
          <cell r="N456" t="str">
            <v>Female breast cancer</v>
          </cell>
          <cell r="O456" t="str">
            <v>Maori</v>
          </cell>
          <cell r="P456" t="str">
            <v>Female</v>
          </cell>
          <cell r="Q456">
            <v>73</v>
          </cell>
          <cell r="R456">
            <v>100</v>
          </cell>
        </row>
        <row r="457">
          <cell r="L457" t="str">
            <v>2012Female breast cancerFemaleNon-Maori</v>
          </cell>
          <cell r="M457">
            <v>2012</v>
          </cell>
          <cell r="N457" t="str">
            <v>Female breast cancer</v>
          </cell>
          <cell r="O457" t="str">
            <v>Non-Maori</v>
          </cell>
          <cell r="P457" t="str">
            <v>Female</v>
          </cell>
          <cell r="Q457">
            <v>544</v>
          </cell>
          <cell r="R457">
            <v>100</v>
          </cell>
        </row>
        <row r="458">
          <cell r="L458" t="str">
            <v>2012Influenza and pneumoniaFemaleAllEth</v>
          </cell>
          <cell r="M458">
            <v>2012</v>
          </cell>
          <cell r="N458" t="str">
            <v>Influenza and pneumonia</v>
          </cell>
          <cell r="O458" t="str">
            <v>AllEth</v>
          </cell>
          <cell r="P458" t="str">
            <v>Female</v>
          </cell>
          <cell r="Q458">
            <v>419</v>
          </cell>
          <cell r="R458">
            <v>58.2</v>
          </cell>
        </row>
        <row r="459">
          <cell r="L459" t="str">
            <v>2012Influenza and pneumoniaFemaleMaori</v>
          </cell>
          <cell r="M459">
            <v>2012</v>
          </cell>
          <cell r="N459" t="str">
            <v>Influenza and pneumonia</v>
          </cell>
          <cell r="O459" t="str">
            <v>Maori</v>
          </cell>
          <cell r="P459" t="str">
            <v>Female</v>
          </cell>
          <cell r="Q459">
            <v>21</v>
          </cell>
          <cell r="R459">
            <v>48.8</v>
          </cell>
        </row>
        <row r="460">
          <cell r="L460" t="str">
            <v>2012Influenza and pneumoniaFemaleNon-Maori</v>
          </cell>
          <cell r="M460">
            <v>2012</v>
          </cell>
          <cell r="N460" t="str">
            <v>Influenza and pneumonia</v>
          </cell>
          <cell r="O460" t="str">
            <v>Non-Maori</v>
          </cell>
          <cell r="P460" t="str">
            <v>Female</v>
          </cell>
          <cell r="Q460">
            <v>398</v>
          </cell>
          <cell r="R460">
            <v>58.8</v>
          </cell>
        </row>
        <row r="461">
          <cell r="L461" t="str">
            <v>2012Intentional self-harmFemaleAllEth</v>
          </cell>
          <cell r="M461">
            <v>2012</v>
          </cell>
          <cell r="N461" t="str">
            <v>Intentional self-harm</v>
          </cell>
          <cell r="O461" t="str">
            <v>AllEth</v>
          </cell>
          <cell r="P461" t="str">
            <v>Female</v>
          </cell>
          <cell r="Q461">
            <v>145</v>
          </cell>
          <cell r="R461">
            <v>26.4</v>
          </cell>
        </row>
        <row r="462">
          <cell r="L462" t="str">
            <v>2012Intentional self-harmFemaleMaori</v>
          </cell>
          <cell r="M462">
            <v>2012</v>
          </cell>
          <cell r="N462" t="str">
            <v>Intentional self-harm</v>
          </cell>
          <cell r="O462" t="str">
            <v>Maori</v>
          </cell>
          <cell r="P462" t="str">
            <v>Female</v>
          </cell>
          <cell r="Q462">
            <v>37</v>
          </cell>
          <cell r="R462">
            <v>31.1</v>
          </cell>
        </row>
        <row r="463">
          <cell r="L463" t="str">
            <v>2012Intentional self-harmFemaleNon-Maori</v>
          </cell>
          <cell r="M463">
            <v>2012</v>
          </cell>
          <cell r="N463" t="str">
            <v>Intentional self-harm</v>
          </cell>
          <cell r="O463" t="str">
            <v>Non-Maori</v>
          </cell>
          <cell r="P463" t="str">
            <v>Female</v>
          </cell>
          <cell r="Q463">
            <v>108</v>
          </cell>
          <cell r="R463">
            <v>25.1</v>
          </cell>
        </row>
        <row r="464">
          <cell r="L464" t="str">
            <v>2012Ischaemic heart diseaseFemaleAllEth</v>
          </cell>
          <cell r="M464">
            <v>2012</v>
          </cell>
          <cell r="N464" t="str">
            <v>Ischaemic heart disease</v>
          </cell>
          <cell r="O464" t="str">
            <v>AllEth</v>
          </cell>
          <cell r="P464" t="str">
            <v>Female</v>
          </cell>
          <cell r="Q464">
            <v>2387</v>
          </cell>
          <cell r="R464">
            <v>44.7</v>
          </cell>
        </row>
        <row r="465">
          <cell r="L465" t="str">
            <v>2012Ischaemic heart diseaseFemaleMaori</v>
          </cell>
          <cell r="M465">
            <v>2012</v>
          </cell>
          <cell r="N465" t="str">
            <v>Ischaemic heart disease</v>
          </cell>
          <cell r="O465" t="str">
            <v>Maori</v>
          </cell>
          <cell r="P465" t="str">
            <v>Female</v>
          </cell>
          <cell r="Q465">
            <v>178</v>
          </cell>
          <cell r="R465">
            <v>38.200000000000003</v>
          </cell>
        </row>
        <row r="466">
          <cell r="L466" t="str">
            <v>2012Ischaemic heart diseaseFemaleNon-Maori</v>
          </cell>
          <cell r="M466">
            <v>2012</v>
          </cell>
          <cell r="N466" t="str">
            <v>Ischaemic heart disease</v>
          </cell>
          <cell r="O466" t="str">
            <v>Non-Maori</v>
          </cell>
          <cell r="P466" t="str">
            <v>Female</v>
          </cell>
          <cell r="Q466">
            <v>2209</v>
          </cell>
          <cell r="R466">
            <v>45.3</v>
          </cell>
        </row>
        <row r="467">
          <cell r="L467" t="str">
            <v>2012Lung cancerFemaleAllEth</v>
          </cell>
          <cell r="M467">
            <v>2012</v>
          </cell>
          <cell r="N467" t="str">
            <v>Lung cancer</v>
          </cell>
          <cell r="O467" t="str">
            <v>AllEth</v>
          </cell>
          <cell r="P467" t="str">
            <v>Female</v>
          </cell>
          <cell r="Q467">
            <v>737</v>
          </cell>
          <cell r="R467">
            <v>45.3</v>
          </cell>
        </row>
        <row r="468">
          <cell r="L468" t="str">
            <v>2012Lung cancerFemaleMaori</v>
          </cell>
          <cell r="M468">
            <v>2012</v>
          </cell>
          <cell r="N468" t="str">
            <v>Lung cancer</v>
          </cell>
          <cell r="O468" t="str">
            <v>Maori</v>
          </cell>
          <cell r="P468" t="str">
            <v>Female</v>
          </cell>
          <cell r="Q468">
            <v>168</v>
          </cell>
          <cell r="R468">
            <v>54.5</v>
          </cell>
        </row>
        <row r="469">
          <cell r="L469" t="str">
            <v>2012Lung cancerFemaleNon-Maori</v>
          </cell>
          <cell r="M469">
            <v>2012</v>
          </cell>
          <cell r="N469" t="str">
            <v>Lung cancer</v>
          </cell>
          <cell r="O469" t="str">
            <v>Non-Maori</v>
          </cell>
          <cell r="P469" t="str">
            <v>Female</v>
          </cell>
          <cell r="Q469">
            <v>569</v>
          </cell>
          <cell r="R469">
            <v>43.1</v>
          </cell>
        </row>
        <row r="470">
          <cell r="L470" t="str">
            <v>2012Melanoma of the skinFemaleAllEth</v>
          </cell>
          <cell r="M470">
            <v>2012</v>
          </cell>
          <cell r="N470" t="str">
            <v>Melanoma of the skin</v>
          </cell>
          <cell r="O470" t="str">
            <v>AllEth</v>
          </cell>
          <cell r="P470" t="str">
            <v>Female</v>
          </cell>
          <cell r="Q470">
            <v>132</v>
          </cell>
          <cell r="R470">
            <v>37.299999999999997</v>
          </cell>
        </row>
        <row r="471">
          <cell r="L471" t="str">
            <v>2012Melanoma of the skinFemaleMaori</v>
          </cell>
          <cell r="M471">
            <v>2012</v>
          </cell>
          <cell r="N471" t="str">
            <v>Melanoma of the skin</v>
          </cell>
          <cell r="O471" t="str">
            <v>Maori</v>
          </cell>
          <cell r="P471" t="str">
            <v>Female</v>
          </cell>
          <cell r="Q471">
            <v>2</v>
          </cell>
          <cell r="R471">
            <v>66.7</v>
          </cell>
        </row>
        <row r="472">
          <cell r="L472" t="str">
            <v>2012Melanoma of the skinFemaleNon-Maori</v>
          </cell>
          <cell r="M472">
            <v>2012</v>
          </cell>
          <cell r="N472" t="str">
            <v>Melanoma of the skin</v>
          </cell>
          <cell r="O472" t="str">
            <v>Non-Maori</v>
          </cell>
          <cell r="P472" t="str">
            <v>Female</v>
          </cell>
          <cell r="Q472">
            <v>130</v>
          </cell>
          <cell r="R472">
            <v>37</v>
          </cell>
        </row>
        <row r="473">
          <cell r="L473" t="str">
            <v>2012Motor vehicle accidentsFemaleAllEth</v>
          </cell>
          <cell r="M473">
            <v>2012</v>
          </cell>
          <cell r="N473" t="str">
            <v>Motor vehicle accidents</v>
          </cell>
          <cell r="O473" t="str">
            <v>AllEth</v>
          </cell>
          <cell r="P473" t="str">
            <v>Female</v>
          </cell>
          <cell r="Q473">
            <v>92</v>
          </cell>
          <cell r="R473">
            <v>26.5</v>
          </cell>
        </row>
        <row r="474">
          <cell r="L474" t="str">
            <v>2012Motor vehicle accidentsFemaleMaori</v>
          </cell>
          <cell r="M474">
            <v>2012</v>
          </cell>
          <cell r="N474" t="str">
            <v>Motor vehicle accidents</v>
          </cell>
          <cell r="O474" t="str">
            <v>Maori</v>
          </cell>
          <cell r="P474" t="str">
            <v>Female</v>
          </cell>
          <cell r="Q474">
            <v>20</v>
          </cell>
          <cell r="R474">
            <v>22.7</v>
          </cell>
        </row>
        <row r="475">
          <cell r="L475" t="str">
            <v>2012Motor vehicle accidentsFemaleNon-Maori</v>
          </cell>
          <cell r="M475">
            <v>2012</v>
          </cell>
          <cell r="N475" t="str">
            <v>Motor vehicle accidents</v>
          </cell>
          <cell r="O475" t="str">
            <v>Non-Maori</v>
          </cell>
          <cell r="P475" t="str">
            <v>Female</v>
          </cell>
          <cell r="Q475">
            <v>72</v>
          </cell>
          <cell r="R475">
            <v>27.8</v>
          </cell>
        </row>
        <row r="476">
          <cell r="L476" t="str">
            <v>2012Other forms of heart diseaseFemaleAllEth</v>
          </cell>
          <cell r="M476">
            <v>2012</v>
          </cell>
          <cell r="N476" t="str">
            <v>Other forms of heart disease</v>
          </cell>
          <cell r="O476" t="str">
            <v>AllEth</v>
          </cell>
          <cell r="P476" t="str">
            <v>Female</v>
          </cell>
          <cell r="Q476">
            <v>758</v>
          </cell>
          <cell r="R476">
            <v>54.8</v>
          </cell>
        </row>
        <row r="477">
          <cell r="L477" t="str">
            <v>2012Other forms of heart diseaseFemaleMaori</v>
          </cell>
          <cell r="M477">
            <v>2012</v>
          </cell>
          <cell r="N477" t="str">
            <v>Other forms of heart disease</v>
          </cell>
          <cell r="O477" t="str">
            <v>Maori</v>
          </cell>
          <cell r="P477" t="str">
            <v>Female</v>
          </cell>
          <cell r="Q477">
            <v>65</v>
          </cell>
          <cell r="R477">
            <v>42.2</v>
          </cell>
        </row>
        <row r="478">
          <cell r="L478" t="str">
            <v>2012Other forms of heart diseaseFemaleNon-Maori</v>
          </cell>
          <cell r="M478">
            <v>2012</v>
          </cell>
          <cell r="N478" t="str">
            <v>Other forms of heart disease</v>
          </cell>
          <cell r="O478" t="str">
            <v>Non-Maori</v>
          </cell>
          <cell r="P478" t="str">
            <v>Female</v>
          </cell>
          <cell r="Q478">
            <v>693</v>
          </cell>
          <cell r="R478">
            <v>56.3</v>
          </cell>
        </row>
        <row r="479">
          <cell r="L479" t="str">
            <v>2012Prostate cancerFemaleAllEth</v>
          </cell>
          <cell r="M479">
            <v>2012</v>
          </cell>
          <cell r="N479" t="str">
            <v>Prostate cancer</v>
          </cell>
          <cell r="O479" t="str">
            <v>AllEth</v>
          </cell>
          <cell r="P479" t="str">
            <v>Female</v>
          </cell>
        </row>
        <row r="480">
          <cell r="L480" t="str">
            <v>2012Prostate cancerFemaleMaori</v>
          </cell>
          <cell r="M480">
            <v>2012</v>
          </cell>
          <cell r="N480" t="str">
            <v>Prostate cancer</v>
          </cell>
          <cell r="O480" t="str">
            <v>Maori</v>
          </cell>
          <cell r="P480" t="str">
            <v>Female</v>
          </cell>
        </row>
        <row r="481">
          <cell r="L481" t="str">
            <v>2012Prostate cancerFemaleNon-Maori</v>
          </cell>
          <cell r="M481">
            <v>2012</v>
          </cell>
          <cell r="N481" t="str">
            <v>Prostate cancer</v>
          </cell>
          <cell r="O481" t="str">
            <v>Non-Maori</v>
          </cell>
          <cell r="P481" t="str">
            <v>Female</v>
          </cell>
        </row>
        <row r="482">
          <cell r="L482" t="str">
            <v>2013All cancerFemaleAllEth</v>
          </cell>
          <cell r="M482">
            <v>2013</v>
          </cell>
          <cell r="N482" t="str">
            <v>All cancer</v>
          </cell>
          <cell r="O482" t="str">
            <v>AllEth</v>
          </cell>
          <cell r="P482" t="str">
            <v>Female</v>
          </cell>
          <cell r="Q482">
            <v>4242</v>
          </cell>
          <cell r="R482">
            <v>46.8</v>
          </cell>
        </row>
        <row r="483">
          <cell r="L483" t="str">
            <v>2013All cancerFemaleMaori</v>
          </cell>
          <cell r="M483">
            <v>2013</v>
          </cell>
          <cell r="N483" t="str">
            <v>All cancer</v>
          </cell>
          <cell r="O483" t="str">
            <v>Maori</v>
          </cell>
          <cell r="P483" t="str">
            <v>Female</v>
          </cell>
          <cell r="Q483">
            <v>530</v>
          </cell>
          <cell r="R483">
            <v>53.6</v>
          </cell>
        </row>
        <row r="484">
          <cell r="L484" t="str">
            <v>2013All cancerFemaleNon-Maori</v>
          </cell>
          <cell r="M484">
            <v>2013</v>
          </cell>
          <cell r="N484" t="str">
            <v>All cancer</v>
          </cell>
          <cell r="O484" t="str">
            <v>Non-Maori</v>
          </cell>
          <cell r="P484" t="str">
            <v>Female</v>
          </cell>
          <cell r="Q484">
            <v>3712</v>
          </cell>
          <cell r="R484">
            <v>46</v>
          </cell>
        </row>
        <row r="485">
          <cell r="L485" t="str">
            <v>2013All deathsFemaleAllEth</v>
          </cell>
          <cell r="M485">
            <v>2013</v>
          </cell>
          <cell r="N485" t="str">
            <v>All deaths</v>
          </cell>
          <cell r="O485" t="str">
            <v>AllEth</v>
          </cell>
          <cell r="P485" t="str">
            <v>Female</v>
          </cell>
          <cell r="Q485">
            <v>14640</v>
          </cell>
          <cell r="R485">
            <v>49.4</v>
          </cell>
        </row>
        <row r="486">
          <cell r="L486" t="str">
            <v>2013All deathsFemaleMaori</v>
          </cell>
          <cell r="M486">
            <v>2013</v>
          </cell>
          <cell r="N486" t="str">
            <v>All deaths</v>
          </cell>
          <cell r="O486" t="str">
            <v>Maori</v>
          </cell>
          <cell r="P486" t="str">
            <v>Female</v>
          </cell>
          <cell r="Q486">
            <v>1480</v>
          </cell>
          <cell r="R486">
            <v>47.4</v>
          </cell>
        </row>
        <row r="487">
          <cell r="L487" t="str">
            <v>2013All deathsFemaleNon-Maori</v>
          </cell>
          <cell r="M487">
            <v>2013</v>
          </cell>
          <cell r="N487" t="str">
            <v>All deaths</v>
          </cell>
          <cell r="O487" t="str">
            <v>Non-Maori</v>
          </cell>
          <cell r="P487" t="str">
            <v>Female</v>
          </cell>
          <cell r="Q487">
            <v>13160</v>
          </cell>
          <cell r="R487">
            <v>49.6</v>
          </cell>
        </row>
        <row r="488">
          <cell r="L488" t="str">
            <v>2013AssaultFemaleAllEth</v>
          </cell>
          <cell r="M488">
            <v>2013</v>
          </cell>
          <cell r="N488" t="str">
            <v>Assault</v>
          </cell>
          <cell r="O488" t="str">
            <v>AllEth</v>
          </cell>
          <cell r="P488" t="str">
            <v>Female</v>
          </cell>
          <cell r="Q488">
            <v>14</v>
          </cell>
          <cell r="R488">
            <v>25.9</v>
          </cell>
        </row>
        <row r="489">
          <cell r="L489" t="str">
            <v>2013AssaultFemaleMaori</v>
          </cell>
          <cell r="M489">
            <v>2013</v>
          </cell>
          <cell r="N489" t="str">
            <v>Assault</v>
          </cell>
          <cell r="O489" t="str">
            <v>Maori</v>
          </cell>
          <cell r="P489" t="str">
            <v>Female</v>
          </cell>
          <cell r="Q489">
            <v>8</v>
          </cell>
          <cell r="R489">
            <v>30.8</v>
          </cell>
        </row>
        <row r="490">
          <cell r="L490" t="str">
            <v>2013AssaultFemaleNon-Maori</v>
          </cell>
          <cell r="M490">
            <v>2013</v>
          </cell>
          <cell r="N490" t="str">
            <v>Assault</v>
          </cell>
          <cell r="O490" t="str">
            <v>Non-Maori</v>
          </cell>
          <cell r="P490" t="str">
            <v>Female</v>
          </cell>
          <cell r="Q490">
            <v>6</v>
          </cell>
          <cell r="R490">
            <v>21.4</v>
          </cell>
        </row>
        <row r="491">
          <cell r="L491" t="str">
            <v>2013Cerebrovascular diseaseFemaleAllEth</v>
          </cell>
          <cell r="M491">
            <v>2013</v>
          </cell>
          <cell r="N491" t="str">
            <v>Cerebrovascular disease</v>
          </cell>
          <cell r="O491" t="str">
            <v>AllEth</v>
          </cell>
          <cell r="P491" t="str">
            <v>Female</v>
          </cell>
          <cell r="Q491">
            <v>1378</v>
          </cell>
          <cell r="R491">
            <v>59.5</v>
          </cell>
        </row>
        <row r="492">
          <cell r="L492" t="str">
            <v>2013Cerebrovascular diseaseFemaleMaori</v>
          </cell>
          <cell r="M492">
            <v>2013</v>
          </cell>
          <cell r="N492" t="str">
            <v>Cerebrovascular disease</v>
          </cell>
          <cell r="O492" t="str">
            <v>Maori</v>
          </cell>
          <cell r="P492" t="str">
            <v>Female</v>
          </cell>
          <cell r="Q492">
            <v>91</v>
          </cell>
          <cell r="R492">
            <v>54.8</v>
          </cell>
        </row>
        <row r="493">
          <cell r="L493" t="str">
            <v>2013Cerebrovascular diseaseFemaleNon-Maori</v>
          </cell>
          <cell r="M493">
            <v>2013</v>
          </cell>
          <cell r="N493" t="str">
            <v>Cerebrovascular disease</v>
          </cell>
          <cell r="O493" t="str">
            <v>Non-Maori</v>
          </cell>
          <cell r="P493" t="str">
            <v>Female</v>
          </cell>
          <cell r="Q493">
            <v>1287</v>
          </cell>
          <cell r="R493">
            <v>59.9</v>
          </cell>
        </row>
        <row r="494">
          <cell r="L494" t="str">
            <v>2013Cervical cancerFemaleAllEth</v>
          </cell>
          <cell r="M494">
            <v>2013</v>
          </cell>
          <cell r="N494" t="str">
            <v>Cervical cancer</v>
          </cell>
          <cell r="O494" t="str">
            <v>AllEth</v>
          </cell>
          <cell r="P494" t="str">
            <v>Female</v>
          </cell>
          <cell r="Q494">
            <v>54</v>
          </cell>
          <cell r="R494">
            <v>100</v>
          </cell>
        </row>
        <row r="495">
          <cell r="L495" t="str">
            <v>2013Cervical cancerFemaleMaori</v>
          </cell>
          <cell r="M495">
            <v>2013</v>
          </cell>
          <cell r="N495" t="str">
            <v>Cervical cancer</v>
          </cell>
          <cell r="O495" t="str">
            <v>Maori</v>
          </cell>
          <cell r="P495" t="str">
            <v>Female</v>
          </cell>
          <cell r="Q495">
            <v>12</v>
          </cell>
          <cell r="R495">
            <v>100</v>
          </cell>
        </row>
        <row r="496">
          <cell r="L496" t="str">
            <v>2013Cervical cancerFemaleNon-Maori</v>
          </cell>
          <cell r="M496">
            <v>2013</v>
          </cell>
          <cell r="N496" t="str">
            <v>Cervical cancer</v>
          </cell>
          <cell r="O496" t="str">
            <v>Non-Maori</v>
          </cell>
          <cell r="P496" t="str">
            <v>Female</v>
          </cell>
          <cell r="Q496">
            <v>42</v>
          </cell>
          <cell r="R496">
            <v>100</v>
          </cell>
        </row>
        <row r="497">
          <cell r="L497" t="str">
            <v>2013Chronic lower respiratory diseasesFemaleAllEth</v>
          </cell>
          <cell r="M497">
            <v>2013</v>
          </cell>
          <cell r="N497" t="str">
            <v>Chronic lower respiratory diseases</v>
          </cell>
          <cell r="O497" t="str">
            <v>AllEth</v>
          </cell>
          <cell r="P497" t="str">
            <v>Female</v>
          </cell>
          <cell r="Q497">
            <v>822</v>
          </cell>
          <cell r="R497">
            <v>48.9</v>
          </cell>
        </row>
        <row r="498">
          <cell r="L498" t="str">
            <v>2013Chronic lower respiratory diseasesFemaleMaori</v>
          </cell>
          <cell r="M498">
            <v>2013</v>
          </cell>
          <cell r="N498" t="str">
            <v>Chronic lower respiratory diseases</v>
          </cell>
          <cell r="O498" t="str">
            <v>Maori</v>
          </cell>
          <cell r="P498" t="str">
            <v>Female</v>
          </cell>
          <cell r="Q498">
            <v>122</v>
          </cell>
          <cell r="R498">
            <v>58.7</v>
          </cell>
        </row>
        <row r="499">
          <cell r="L499" t="str">
            <v>2013Chronic lower respiratory diseasesFemaleNon-Maori</v>
          </cell>
          <cell r="M499">
            <v>2013</v>
          </cell>
          <cell r="N499" t="str">
            <v>Chronic lower respiratory diseases</v>
          </cell>
          <cell r="O499" t="str">
            <v>Non-Maori</v>
          </cell>
          <cell r="P499" t="str">
            <v>Female</v>
          </cell>
          <cell r="Q499">
            <v>700</v>
          </cell>
          <cell r="R499">
            <v>47.5</v>
          </cell>
        </row>
        <row r="500">
          <cell r="L500" t="str">
            <v>2013Colon, rectum and rectosigmoid junction cancerFemaleAllEth</v>
          </cell>
          <cell r="M500">
            <v>2013</v>
          </cell>
          <cell r="N500" t="str">
            <v>Colon, rectum and rectosigmoid junction cancer</v>
          </cell>
          <cell r="O500" t="str">
            <v>AllEth</v>
          </cell>
          <cell r="P500" t="str">
            <v>Female</v>
          </cell>
          <cell r="Q500">
            <v>579</v>
          </cell>
          <cell r="R500">
            <v>47.3</v>
          </cell>
        </row>
        <row r="501">
          <cell r="L501" t="str">
            <v>2013Colon, rectum and rectosigmoid junction cancerFemaleMaori</v>
          </cell>
          <cell r="M501">
            <v>2013</v>
          </cell>
          <cell r="N501" t="str">
            <v>Colon, rectum and rectosigmoid junction cancer</v>
          </cell>
          <cell r="O501" t="str">
            <v>Maori</v>
          </cell>
          <cell r="P501" t="str">
            <v>Female</v>
          </cell>
          <cell r="Q501">
            <v>32</v>
          </cell>
          <cell r="R501">
            <v>46.4</v>
          </cell>
        </row>
        <row r="502">
          <cell r="L502" t="str">
            <v>2013Colon, rectum and rectosigmoid junction cancerFemaleNon-Maori</v>
          </cell>
          <cell r="M502">
            <v>2013</v>
          </cell>
          <cell r="N502" t="str">
            <v>Colon, rectum and rectosigmoid junction cancer</v>
          </cell>
          <cell r="O502" t="str">
            <v>Non-Maori</v>
          </cell>
          <cell r="P502" t="str">
            <v>Female</v>
          </cell>
          <cell r="Q502">
            <v>547</v>
          </cell>
          <cell r="R502">
            <v>47.4</v>
          </cell>
        </row>
        <row r="503">
          <cell r="L503" t="str">
            <v>2013Diabetes mellitusFemaleAllEth</v>
          </cell>
          <cell r="M503">
            <v>2013</v>
          </cell>
          <cell r="N503" t="str">
            <v>Diabetes mellitus</v>
          </cell>
          <cell r="O503" t="str">
            <v>AllEth</v>
          </cell>
          <cell r="P503" t="str">
            <v>Female</v>
          </cell>
          <cell r="Q503">
            <v>356</v>
          </cell>
          <cell r="R503">
            <v>44.9</v>
          </cell>
        </row>
        <row r="504">
          <cell r="L504" t="str">
            <v>2013Diabetes mellitusFemaleMaori</v>
          </cell>
          <cell r="M504">
            <v>2013</v>
          </cell>
          <cell r="N504" t="str">
            <v>Diabetes mellitus</v>
          </cell>
          <cell r="O504" t="str">
            <v>Maori</v>
          </cell>
          <cell r="P504" t="str">
            <v>Female</v>
          </cell>
          <cell r="Q504">
            <v>74</v>
          </cell>
          <cell r="R504">
            <v>43.8</v>
          </cell>
        </row>
        <row r="505">
          <cell r="L505" t="str">
            <v>2013Diabetes mellitusFemaleNon-Maori</v>
          </cell>
          <cell r="M505">
            <v>2013</v>
          </cell>
          <cell r="N505" t="str">
            <v>Diabetes mellitus</v>
          </cell>
          <cell r="O505" t="str">
            <v>Non-Maori</v>
          </cell>
          <cell r="P505" t="str">
            <v>Female</v>
          </cell>
          <cell r="Q505">
            <v>282</v>
          </cell>
          <cell r="R505">
            <v>45.2</v>
          </cell>
        </row>
        <row r="506">
          <cell r="L506" t="str">
            <v>2013Diseases of the circulatory systemFemaleAllEth</v>
          </cell>
          <cell r="M506">
            <v>2013</v>
          </cell>
          <cell r="N506" t="str">
            <v>Diseases of the circulatory system</v>
          </cell>
          <cell r="O506" t="str">
            <v>AllEth</v>
          </cell>
          <cell r="P506" t="str">
            <v>Female</v>
          </cell>
          <cell r="Q506">
            <v>4891</v>
          </cell>
          <cell r="R506">
            <v>50.1</v>
          </cell>
        </row>
        <row r="507">
          <cell r="L507" t="str">
            <v>2013Diseases of the circulatory systemFemaleMaori</v>
          </cell>
          <cell r="M507">
            <v>2013</v>
          </cell>
          <cell r="N507" t="str">
            <v>Diseases of the circulatory system</v>
          </cell>
          <cell r="O507" t="str">
            <v>Maori</v>
          </cell>
          <cell r="P507" t="str">
            <v>Female</v>
          </cell>
          <cell r="Q507">
            <v>423</v>
          </cell>
          <cell r="R507">
            <v>44.1</v>
          </cell>
        </row>
        <row r="508">
          <cell r="L508" t="str">
            <v>2013Diseases of the circulatory systemFemaleNon-Maori</v>
          </cell>
          <cell r="M508">
            <v>2013</v>
          </cell>
          <cell r="N508" t="str">
            <v>Diseases of the circulatory system</v>
          </cell>
          <cell r="O508" t="str">
            <v>Non-Maori</v>
          </cell>
          <cell r="P508" t="str">
            <v>Female</v>
          </cell>
          <cell r="Q508">
            <v>4468</v>
          </cell>
          <cell r="R508">
            <v>50.7</v>
          </cell>
        </row>
        <row r="509">
          <cell r="L509" t="str">
            <v>2013Diseases of the respiratory systemFemaleAllEth</v>
          </cell>
          <cell r="M509">
            <v>2013</v>
          </cell>
          <cell r="N509" t="str">
            <v>Diseases of the respiratory system</v>
          </cell>
          <cell r="O509" t="str">
            <v>AllEth</v>
          </cell>
          <cell r="P509" t="str">
            <v>Female</v>
          </cell>
          <cell r="Q509">
            <v>1384</v>
          </cell>
          <cell r="R509">
            <v>51</v>
          </cell>
        </row>
        <row r="510">
          <cell r="L510" t="str">
            <v>2013Diseases of the respiratory systemFemaleMaori</v>
          </cell>
          <cell r="M510">
            <v>2013</v>
          </cell>
          <cell r="N510" t="str">
            <v>Diseases of the respiratory system</v>
          </cell>
          <cell r="O510" t="str">
            <v>Maori</v>
          </cell>
          <cell r="P510" t="str">
            <v>Female</v>
          </cell>
          <cell r="Q510">
            <v>154</v>
          </cell>
          <cell r="R510">
            <v>59.7</v>
          </cell>
        </row>
        <row r="511">
          <cell r="L511" t="str">
            <v>2013Diseases of the respiratory systemFemaleNon-Maori</v>
          </cell>
          <cell r="M511">
            <v>2013</v>
          </cell>
          <cell r="N511" t="str">
            <v>Diseases of the respiratory system</v>
          </cell>
          <cell r="O511" t="str">
            <v>Non-Maori</v>
          </cell>
          <cell r="P511" t="str">
            <v>Female</v>
          </cell>
          <cell r="Q511">
            <v>1230</v>
          </cell>
          <cell r="R511">
            <v>50</v>
          </cell>
        </row>
        <row r="512">
          <cell r="L512" t="str">
            <v>2013External causes of morbidity and mortalityFemaleAllEth</v>
          </cell>
          <cell r="M512">
            <v>2013</v>
          </cell>
          <cell r="N512" t="str">
            <v>External causes of morbidity and mortality</v>
          </cell>
          <cell r="O512" t="str">
            <v>AllEth</v>
          </cell>
          <cell r="P512" t="str">
            <v>Female</v>
          </cell>
          <cell r="Q512">
            <v>643</v>
          </cell>
          <cell r="R512">
            <v>36.200000000000003</v>
          </cell>
        </row>
        <row r="513">
          <cell r="L513" t="str">
            <v>2013External causes of morbidity and mortalityFemaleMaori</v>
          </cell>
          <cell r="M513">
            <v>2013</v>
          </cell>
          <cell r="N513" t="str">
            <v>External causes of morbidity and mortality</v>
          </cell>
          <cell r="O513" t="str">
            <v>Maori</v>
          </cell>
          <cell r="P513" t="str">
            <v>Female</v>
          </cell>
          <cell r="Q513">
            <v>98</v>
          </cell>
          <cell r="R513">
            <v>31.9</v>
          </cell>
        </row>
        <row r="514">
          <cell r="L514" t="str">
            <v>2013External causes of morbidity and mortalityFemaleNon-Maori</v>
          </cell>
          <cell r="M514">
            <v>2013</v>
          </cell>
          <cell r="N514" t="str">
            <v>External causes of morbidity and mortality</v>
          </cell>
          <cell r="O514" t="str">
            <v>Non-Maori</v>
          </cell>
          <cell r="P514" t="str">
            <v>Female</v>
          </cell>
          <cell r="Q514">
            <v>545</v>
          </cell>
          <cell r="R514">
            <v>37.200000000000003</v>
          </cell>
        </row>
        <row r="515">
          <cell r="L515" t="str">
            <v>2013Female breast cancerFemaleAllEth</v>
          </cell>
          <cell r="M515">
            <v>2013</v>
          </cell>
          <cell r="N515" t="str">
            <v>Female breast cancer</v>
          </cell>
          <cell r="O515" t="str">
            <v>AllEth</v>
          </cell>
          <cell r="P515" t="str">
            <v>Female</v>
          </cell>
          <cell r="Q515">
            <v>633</v>
          </cell>
          <cell r="R515">
            <v>100</v>
          </cell>
        </row>
        <row r="516">
          <cell r="L516" t="str">
            <v>2013Female breast cancerFemaleMaori</v>
          </cell>
          <cell r="M516">
            <v>2013</v>
          </cell>
          <cell r="N516" t="str">
            <v>Female breast cancer</v>
          </cell>
          <cell r="O516" t="str">
            <v>Maori</v>
          </cell>
          <cell r="P516" t="str">
            <v>Female</v>
          </cell>
          <cell r="Q516">
            <v>93</v>
          </cell>
          <cell r="R516">
            <v>100</v>
          </cell>
        </row>
        <row r="517">
          <cell r="L517" t="str">
            <v>2013Female breast cancerFemaleNon-Maori</v>
          </cell>
          <cell r="M517">
            <v>2013</v>
          </cell>
          <cell r="N517" t="str">
            <v>Female breast cancer</v>
          </cell>
          <cell r="O517" t="str">
            <v>Non-Maori</v>
          </cell>
          <cell r="P517" t="str">
            <v>Female</v>
          </cell>
          <cell r="Q517">
            <v>540</v>
          </cell>
          <cell r="R517">
            <v>100</v>
          </cell>
        </row>
        <row r="518">
          <cell r="L518" t="str">
            <v>2013Influenza and pneumoniaFemaleAllEth</v>
          </cell>
          <cell r="M518">
            <v>2013</v>
          </cell>
          <cell r="N518" t="str">
            <v>Influenza and pneumonia</v>
          </cell>
          <cell r="O518" t="str">
            <v>AllEth</v>
          </cell>
          <cell r="P518" t="str">
            <v>Female</v>
          </cell>
          <cell r="Q518">
            <v>391</v>
          </cell>
          <cell r="R518">
            <v>60.5</v>
          </cell>
        </row>
        <row r="519">
          <cell r="L519" t="str">
            <v>2013Influenza and pneumoniaFemaleMaori</v>
          </cell>
          <cell r="M519">
            <v>2013</v>
          </cell>
          <cell r="N519" t="str">
            <v>Influenza and pneumonia</v>
          </cell>
          <cell r="O519" t="str">
            <v>Maori</v>
          </cell>
          <cell r="P519" t="str">
            <v>Female</v>
          </cell>
          <cell r="Q519">
            <v>24</v>
          </cell>
          <cell r="R519">
            <v>72.7</v>
          </cell>
        </row>
        <row r="520">
          <cell r="L520" t="str">
            <v>2013Influenza and pneumoniaFemaleNon-Maori</v>
          </cell>
          <cell r="M520">
            <v>2013</v>
          </cell>
          <cell r="N520" t="str">
            <v>Influenza and pneumonia</v>
          </cell>
          <cell r="O520" t="str">
            <v>Non-Maori</v>
          </cell>
          <cell r="P520" t="str">
            <v>Female</v>
          </cell>
          <cell r="Q520">
            <v>367</v>
          </cell>
          <cell r="R520">
            <v>59.9</v>
          </cell>
        </row>
        <row r="521">
          <cell r="L521" t="str">
            <v>2013Intentional self-harmFemaleAllEth</v>
          </cell>
          <cell r="M521">
            <v>2013</v>
          </cell>
          <cell r="N521" t="str">
            <v>Intentional self-harm</v>
          </cell>
          <cell r="O521" t="str">
            <v>AllEth</v>
          </cell>
          <cell r="P521" t="str">
            <v>Female</v>
          </cell>
          <cell r="Q521">
            <v>147</v>
          </cell>
          <cell r="R521">
            <v>28.7</v>
          </cell>
        </row>
        <row r="522">
          <cell r="L522" t="str">
            <v>2013Intentional self-harmFemaleMaori</v>
          </cell>
          <cell r="M522">
            <v>2013</v>
          </cell>
          <cell r="N522" t="str">
            <v>Intentional self-harm</v>
          </cell>
          <cell r="O522" t="str">
            <v>Maori</v>
          </cell>
          <cell r="P522" t="str">
            <v>Female</v>
          </cell>
          <cell r="Q522">
            <v>39</v>
          </cell>
          <cell r="R522">
            <v>37.1</v>
          </cell>
        </row>
        <row r="523">
          <cell r="L523" t="str">
            <v>2013Intentional self-harmFemaleNon-Maori</v>
          </cell>
          <cell r="M523">
            <v>2013</v>
          </cell>
          <cell r="N523" t="str">
            <v>Intentional self-harm</v>
          </cell>
          <cell r="O523" t="str">
            <v>Non-Maori</v>
          </cell>
          <cell r="P523" t="str">
            <v>Female</v>
          </cell>
          <cell r="Q523">
            <v>108</v>
          </cell>
          <cell r="R523">
            <v>26.5</v>
          </cell>
        </row>
        <row r="524">
          <cell r="L524" t="str">
            <v>2013Ischaemic heart diseaseFemaleAllEth</v>
          </cell>
          <cell r="M524">
            <v>2013</v>
          </cell>
          <cell r="N524" t="str">
            <v>Ischaemic heart disease</v>
          </cell>
          <cell r="O524" t="str">
            <v>AllEth</v>
          </cell>
          <cell r="P524" t="str">
            <v>Female</v>
          </cell>
          <cell r="Q524">
            <v>2217</v>
          </cell>
          <cell r="R524">
            <v>44.1</v>
          </cell>
        </row>
        <row r="525">
          <cell r="L525" t="str">
            <v>2013Ischaemic heart diseaseFemaleMaori</v>
          </cell>
          <cell r="M525">
            <v>2013</v>
          </cell>
          <cell r="N525" t="str">
            <v>Ischaemic heart disease</v>
          </cell>
          <cell r="O525" t="str">
            <v>Maori</v>
          </cell>
          <cell r="P525" t="str">
            <v>Female</v>
          </cell>
          <cell r="Q525">
            <v>192</v>
          </cell>
          <cell r="R525">
            <v>40</v>
          </cell>
        </row>
        <row r="526">
          <cell r="L526" t="str">
            <v>2013Ischaemic heart diseaseFemaleNon-Maori</v>
          </cell>
          <cell r="M526">
            <v>2013</v>
          </cell>
          <cell r="N526" t="str">
            <v>Ischaemic heart disease</v>
          </cell>
          <cell r="O526" t="str">
            <v>Non-Maori</v>
          </cell>
          <cell r="P526" t="str">
            <v>Female</v>
          </cell>
          <cell r="Q526">
            <v>2025</v>
          </cell>
          <cell r="R526">
            <v>44.5</v>
          </cell>
        </row>
        <row r="527">
          <cell r="L527" t="str">
            <v>2013Lung cancerFemaleAllEth</v>
          </cell>
          <cell r="M527">
            <v>2013</v>
          </cell>
          <cell r="N527" t="str">
            <v>Lung cancer</v>
          </cell>
          <cell r="O527" t="str">
            <v>AllEth</v>
          </cell>
          <cell r="P527" t="str">
            <v>Female</v>
          </cell>
          <cell r="Q527">
            <v>792</v>
          </cell>
          <cell r="R527">
            <v>47.8</v>
          </cell>
        </row>
        <row r="528">
          <cell r="L528" t="str">
            <v>2013Lung cancerFemaleMaori</v>
          </cell>
          <cell r="M528">
            <v>2013</v>
          </cell>
          <cell r="N528" t="str">
            <v>Lung cancer</v>
          </cell>
          <cell r="O528" t="str">
            <v>Maori</v>
          </cell>
          <cell r="P528" t="str">
            <v>Female</v>
          </cell>
          <cell r="Q528">
            <v>168</v>
          </cell>
          <cell r="R528">
            <v>56.2</v>
          </cell>
        </row>
        <row r="529">
          <cell r="L529" t="str">
            <v>2013Lung cancerFemaleNon-Maori</v>
          </cell>
          <cell r="M529">
            <v>2013</v>
          </cell>
          <cell r="N529" t="str">
            <v>Lung cancer</v>
          </cell>
          <cell r="O529" t="str">
            <v>Non-Maori</v>
          </cell>
          <cell r="P529" t="str">
            <v>Female</v>
          </cell>
          <cell r="Q529">
            <v>624</v>
          </cell>
          <cell r="R529">
            <v>46</v>
          </cell>
        </row>
        <row r="530">
          <cell r="L530" t="str">
            <v>2013Melanoma of the skinFemaleAllEth</v>
          </cell>
          <cell r="M530">
            <v>2013</v>
          </cell>
          <cell r="N530" t="str">
            <v>Melanoma of the skin</v>
          </cell>
          <cell r="O530" t="str">
            <v>AllEth</v>
          </cell>
          <cell r="P530" t="str">
            <v>Female</v>
          </cell>
          <cell r="Q530">
            <v>124</v>
          </cell>
          <cell r="R530">
            <v>34.799999999999997</v>
          </cell>
        </row>
        <row r="531">
          <cell r="L531" t="str">
            <v>2013Melanoma of the skinFemaleMaori</v>
          </cell>
          <cell r="M531">
            <v>2013</v>
          </cell>
          <cell r="N531" t="str">
            <v>Melanoma of the skin</v>
          </cell>
          <cell r="O531" t="str">
            <v>Maori</v>
          </cell>
          <cell r="P531" t="str">
            <v>Female</v>
          </cell>
          <cell r="Q531">
            <v>4</v>
          </cell>
          <cell r="R531">
            <v>44.4</v>
          </cell>
        </row>
        <row r="532">
          <cell r="L532" t="str">
            <v>2013Melanoma of the skinFemaleNon-Maori</v>
          </cell>
          <cell r="M532">
            <v>2013</v>
          </cell>
          <cell r="N532" t="str">
            <v>Melanoma of the skin</v>
          </cell>
          <cell r="O532" t="str">
            <v>Non-Maori</v>
          </cell>
          <cell r="P532" t="str">
            <v>Female</v>
          </cell>
          <cell r="Q532">
            <v>120</v>
          </cell>
          <cell r="R532">
            <v>34.6</v>
          </cell>
        </row>
        <row r="533">
          <cell r="L533" t="str">
            <v>2013Motor vehicle accidentsFemaleAllEth</v>
          </cell>
          <cell r="M533">
            <v>2013</v>
          </cell>
          <cell r="N533" t="str">
            <v>Motor vehicle accidents</v>
          </cell>
          <cell r="O533" t="str">
            <v>AllEth</v>
          </cell>
          <cell r="P533" t="str">
            <v>Female</v>
          </cell>
          <cell r="Q533">
            <v>81</v>
          </cell>
          <cell r="R533">
            <v>28.8</v>
          </cell>
        </row>
        <row r="534">
          <cell r="L534" t="str">
            <v>2013Motor vehicle accidentsFemaleMaori</v>
          </cell>
          <cell r="M534">
            <v>2013</v>
          </cell>
          <cell r="N534" t="str">
            <v>Motor vehicle accidents</v>
          </cell>
          <cell r="O534" t="str">
            <v>Maori</v>
          </cell>
          <cell r="P534" t="str">
            <v>Female</v>
          </cell>
          <cell r="Q534">
            <v>20</v>
          </cell>
          <cell r="R534">
            <v>32.299999999999997</v>
          </cell>
        </row>
        <row r="535">
          <cell r="L535" t="str">
            <v>2013Motor vehicle accidentsFemaleNon-Maori</v>
          </cell>
          <cell r="M535">
            <v>2013</v>
          </cell>
          <cell r="N535" t="str">
            <v>Motor vehicle accidents</v>
          </cell>
          <cell r="O535" t="str">
            <v>Non-Maori</v>
          </cell>
          <cell r="P535" t="str">
            <v>Female</v>
          </cell>
          <cell r="Q535">
            <v>61</v>
          </cell>
          <cell r="R535">
            <v>27.9</v>
          </cell>
        </row>
        <row r="536">
          <cell r="L536" t="str">
            <v>2013Other forms of heart diseaseFemaleAllEth</v>
          </cell>
          <cell r="M536">
            <v>2013</v>
          </cell>
          <cell r="N536" t="str">
            <v>Other forms of heart disease</v>
          </cell>
          <cell r="O536" t="str">
            <v>AllEth</v>
          </cell>
          <cell r="P536" t="str">
            <v>Female</v>
          </cell>
          <cell r="Q536">
            <v>703</v>
          </cell>
          <cell r="R536">
            <v>52</v>
          </cell>
        </row>
        <row r="537">
          <cell r="L537" t="str">
            <v>2013Other forms of heart diseaseFemaleMaori</v>
          </cell>
          <cell r="M537">
            <v>2013</v>
          </cell>
          <cell r="N537" t="str">
            <v>Other forms of heart disease</v>
          </cell>
          <cell r="O537" t="str">
            <v>Maori</v>
          </cell>
          <cell r="P537" t="str">
            <v>Female</v>
          </cell>
          <cell r="Q537">
            <v>65</v>
          </cell>
          <cell r="R537">
            <v>37.799999999999997</v>
          </cell>
        </row>
        <row r="538">
          <cell r="L538" t="str">
            <v>2013Other forms of heart diseaseFemaleNon-Maori</v>
          </cell>
          <cell r="M538">
            <v>2013</v>
          </cell>
          <cell r="N538" t="str">
            <v>Other forms of heart disease</v>
          </cell>
          <cell r="O538" t="str">
            <v>Non-Maori</v>
          </cell>
          <cell r="P538" t="str">
            <v>Female</v>
          </cell>
          <cell r="Q538">
            <v>638</v>
          </cell>
          <cell r="R538">
            <v>54.1</v>
          </cell>
        </row>
        <row r="539">
          <cell r="L539" t="str">
            <v>2013Prostate cancerFemaleAllEth</v>
          </cell>
          <cell r="M539">
            <v>2013</v>
          </cell>
          <cell r="N539" t="str">
            <v>Prostate cancer</v>
          </cell>
          <cell r="O539" t="str">
            <v>AllEth</v>
          </cell>
          <cell r="P539" t="str">
            <v>Female</v>
          </cell>
        </row>
        <row r="540">
          <cell r="L540" t="str">
            <v>2013Prostate cancerFemaleMaori</v>
          </cell>
          <cell r="M540">
            <v>2013</v>
          </cell>
          <cell r="N540" t="str">
            <v>Prostate cancer</v>
          </cell>
          <cell r="O540" t="str">
            <v>Maori</v>
          </cell>
          <cell r="P540" t="str">
            <v>Female</v>
          </cell>
        </row>
        <row r="541">
          <cell r="L541" t="str">
            <v>2013Prostate cancerFemaleNon-Maori</v>
          </cell>
          <cell r="M541">
            <v>2013</v>
          </cell>
          <cell r="N541" t="str">
            <v>Prostate cancer</v>
          </cell>
          <cell r="O541" t="str">
            <v>Non-Maori</v>
          </cell>
          <cell r="P541" t="str">
            <v>Female</v>
          </cell>
        </row>
        <row r="542">
          <cell r="L542" t="str">
            <v>2014All cancerFemaleAllEth</v>
          </cell>
          <cell r="M542">
            <v>2014</v>
          </cell>
          <cell r="N542" t="str">
            <v>All cancer</v>
          </cell>
          <cell r="O542" t="str">
            <v>AllEth</v>
          </cell>
          <cell r="P542" t="str">
            <v>Female</v>
          </cell>
          <cell r="Q542">
            <v>4352</v>
          </cell>
          <cell r="R542">
            <v>47</v>
          </cell>
        </row>
        <row r="543">
          <cell r="L543" t="str">
            <v>2014All cancerFemaleMaori</v>
          </cell>
          <cell r="M543">
            <v>2014</v>
          </cell>
          <cell r="N543" t="str">
            <v>All cancer</v>
          </cell>
          <cell r="O543" t="str">
            <v>Maori</v>
          </cell>
          <cell r="P543" t="str">
            <v>Female</v>
          </cell>
          <cell r="Q543">
            <v>521</v>
          </cell>
          <cell r="R543">
            <v>53.5</v>
          </cell>
        </row>
        <row r="544">
          <cell r="L544" t="str">
            <v>2014All cancerFemaleNon-Maori</v>
          </cell>
          <cell r="M544">
            <v>2014</v>
          </cell>
          <cell r="N544" t="str">
            <v>All cancer</v>
          </cell>
          <cell r="O544" t="str">
            <v>Non-Maori</v>
          </cell>
          <cell r="P544" t="str">
            <v>Female</v>
          </cell>
          <cell r="Q544">
            <v>3831</v>
          </cell>
          <cell r="R544">
            <v>46.3</v>
          </cell>
        </row>
        <row r="545">
          <cell r="L545" t="str">
            <v>2014All deathsFemaleAllEth</v>
          </cell>
          <cell r="M545">
            <v>2014</v>
          </cell>
          <cell r="N545" t="str">
            <v>All deaths</v>
          </cell>
          <cell r="O545" t="str">
            <v>AllEth</v>
          </cell>
          <cell r="P545" t="str">
            <v>Female</v>
          </cell>
          <cell r="Q545">
            <v>15457</v>
          </cell>
          <cell r="R545">
            <v>49.6</v>
          </cell>
        </row>
        <row r="546">
          <cell r="L546" t="str">
            <v>2014All deathsFemaleMaori</v>
          </cell>
          <cell r="M546">
            <v>2014</v>
          </cell>
          <cell r="N546" t="str">
            <v>All deaths</v>
          </cell>
          <cell r="O546" t="str">
            <v>Maori</v>
          </cell>
          <cell r="P546" t="str">
            <v>Female</v>
          </cell>
          <cell r="Q546">
            <v>1495</v>
          </cell>
          <cell r="R546">
            <v>46.6</v>
          </cell>
        </row>
        <row r="547">
          <cell r="L547" t="str">
            <v>2014All deathsFemaleNon-Maori</v>
          </cell>
          <cell r="M547">
            <v>2014</v>
          </cell>
          <cell r="N547" t="str">
            <v>All deaths</v>
          </cell>
          <cell r="O547" t="str">
            <v>Non-Maori</v>
          </cell>
          <cell r="P547" t="str">
            <v>Female</v>
          </cell>
          <cell r="Q547">
            <v>13962</v>
          </cell>
          <cell r="R547">
            <v>49.9</v>
          </cell>
        </row>
        <row r="548">
          <cell r="L548" t="str">
            <v>2014AssaultFemaleAllEth</v>
          </cell>
          <cell r="M548">
            <v>2014</v>
          </cell>
          <cell r="N548" t="str">
            <v>Assault</v>
          </cell>
          <cell r="O548" t="str">
            <v>AllEth</v>
          </cell>
          <cell r="P548" t="str">
            <v>Female</v>
          </cell>
          <cell r="Q548">
            <v>14</v>
          </cell>
          <cell r="R548">
            <v>31.1</v>
          </cell>
        </row>
        <row r="549">
          <cell r="L549" t="str">
            <v>2014AssaultFemaleMaori</v>
          </cell>
          <cell r="M549">
            <v>2014</v>
          </cell>
          <cell r="N549" t="str">
            <v>Assault</v>
          </cell>
          <cell r="O549" t="str">
            <v>Maori</v>
          </cell>
          <cell r="P549" t="str">
            <v>Female</v>
          </cell>
          <cell r="Q549">
            <v>3</v>
          </cell>
          <cell r="R549">
            <v>17.600000000000001</v>
          </cell>
        </row>
        <row r="550">
          <cell r="L550" t="str">
            <v>2014AssaultFemaleNon-Maori</v>
          </cell>
          <cell r="M550">
            <v>2014</v>
          </cell>
          <cell r="N550" t="str">
            <v>Assault</v>
          </cell>
          <cell r="O550" t="str">
            <v>Non-Maori</v>
          </cell>
          <cell r="P550" t="str">
            <v>Female</v>
          </cell>
          <cell r="Q550">
            <v>11</v>
          </cell>
          <cell r="R550">
            <v>39.299999999999997</v>
          </cell>
        </row>
        <row r="551">
          <cell r="L551" t="str">
            <v>2014Cerebrovascular diseaseFemaleAllEth</v>
          </cell>
          <cell r="M551">
            <v>2014</v>
          </cell>
          <cell r="N551" t="str">
            <v>Cerebrovascular disease</v>
          </cell>
          <cell r="O551" t="str">
            <v>AllEth</v>
          </cell>
          <cell r="P551" t="str">
            <v>Female</v>
          </cell>
          <cell r="Q551">
            <v>1533</v>
          </cell>
          <cell r="R551">
            <v>59.7</v>
          </cell>
        </row>
        <row r="552">
          <cell r="L552" t="str">
            <v>2014Cerebrovascular diseaseFemaleMaori</v>
          </cell>
          <cell r="M552">
            <v>2014</v>
          </cell>
          <cell r="N552" t="str">
            <v>Cerebrovascular disease</v>
          </cell>
          <cell r="O552" t="str">
            <v>Maori</v>
          </cell>
          <cell r="P552" t="str">
            <v>Female</v>
          </cell>
          <cell r="Q552">
            <v>94</v>
          </cell>
          <cell r="R552">
            <v>57.3</v>
          </cell>
        </row>
        <row r="553">
          <cell r="L553" t="str">
            <v>2014Cerebrovascular diseaseFemaleNon-Maori</v>
          </cell>
          <cell r="M553">
            <v>2014</v>
          </cell>
          <cell r="N553" t="str">
            <v>Cerebrovascular disease</v>
          </cell>
          <cell r="O553" t="str">
            <v>Non-Maori</v>
          </cell>
          <cell r="P553" t="str">
            <v>Female</v>
          </cell>
          <cell r="Q553">
            <v>1439</v>
          </cell>
          <cell r="R553">
            <v>59.8</v>
          </cell>
        </row>
        <row r="554">
          <cell r="L554" t="str">
            <v>2014Cervical cancerFemaleAllEth</v>
          </cell>
          <cell r="M554">
            <v>2014</v>
          </cell>
          <cell r="N554" t="str">
            <v>Cervical cancer</v>
          </cell>
          <cell r="O554" t="str">
            <v>AllEth</v>
          </cell>
          <cell r="P554" t="str">
            <v>Female</v>
          </cell>
          <cell r="Q554">
            <v>46</v>
          </cell>
          <cell r="R554">
            <v>100</v>
          </cell>
        </row>
        <row r="555">
          <cell r="L555" t="str">
            <v>2014Cervical cancerFemaleMaori</v>
          </cell>
          <cell r="M555">
            <v>2014</v>
          </cell>
          <cell r="N555" t="str">
            <v>Cervical cancer</v>
          </cell>
          <cell r="O555" t="str">
            <v>Maori</v>
          </cell>
          <cell r="P555" t="str">
            <v>Female</v>
          </cell>
          <cell r="Q555">
            <v>10</v>
          </cell>
          <cell r="R555">
            <v>100</v>
          </cell>
        </row>
        <row r="556">
          <cell r="L556" t="str">
            <v>2014Cervical cancerFemaleNon-Maori</v>
          </cell>
          <cell r="M556">
            <v>2014</v>
          </cell>
          <cell r="N556" t="str">
            <v>Cervical cancer</v>
          </cell>
          <cell r="O556" t="str">
            <v>Non-Maori</v>
          </cell>
          <cell r="P556" t="str">
            <v>Female</v>
          </cell>
          <cell r="Q556">
            <v>36</v>
          </cell>
          <cell r="R556">
            <v>100</v>
          </cell>
        </row>
        <row r="557">
          <cell r="L557" t="str">
            <v>2014Chronic lower respiratory diseasesFemaleAllEth</v>
          </cell>
          <cell r="M557">
            <v>2014</v>
          </cell>
          <cell r="N557" t="str">
            <v>Chronic lower respiratory diseases</v>
          </cell>
          <cell r="O557" t="str">
            <v>AllEth</v>
          </cell>
          <cell r="P557" t="str">
            <v>Female</v>
          </cell>
          <cell r="Q557">
            <v>955</v>
          </cell>
          <cell r="R557">
            <v>52.3</v>
          </cell>
        </row>
        <row r="558">
          <cell r="L558" t="str">
            <v>2014Chronic lower respiratory diseasesFemaleMaori</v>
          </cell>
          <cell r="M558">
            <v>2014</v>
          </cell>
          <cell r="N558" t="str">
            <v>Chronic lower respiratory diseases</v>
          </cell>
          <cell r="O558" t="str">
            <v>Maori</v>
          </cell>
          <cell r="P558" t="str">
            <v>Female</v>
          </cell>
          <cell r="Q558">
            <v>132</v>
          </cell>
          <cell r="R558">
            <v>55.7</v>
          </cell>
        </row>
        <row r="559">
          <cell r="L559" t="str">
            <v>2014Chronic lower respiratory diseasesFemaleNon-Maori</v>
          </cell>
          <cell r="M559">
            <v>2014</v>
          </cell>
          <cell r="N559" t="str">
            <v>Chronic lower respiratory diseases</v>
          </cell>
          <cell r="O559" t="str">
            <v>Non-Maori</v>
          </cell>
          <cell r="P559" t="str">
            <v>Female</v>
          </cell>
          <cell r="Q559">
            <v>823</v>
          </cell>
          <cell r="R559">
            <v>51.8</v>
          </cell>
        </row>
        <row r="560">
          <cell r="L560" t="str">
            <v>2014Colon, rectum and rectosigmoid junction cancerFemaleAllEth</v>
          </cell>
          <cell r="M560">
            <v>2014</v>
          </cell>
          <cell r="N560" t="str">
            <v>Colon, rectum and rectosigmoid junction cancer</v>
          </cell>
          <cell r="O560" t="str">
            <v>AllEth</v>
          </cell>
          <cell r="P560" t="str">
            <v>Female</v>
          </cell>
          <cell r="Q560">
            <v>612</v>
          </cell>
          <cell r="R560">
            <v>49</v>
          </cell>
        </row>
        <row r="561">
          <cell r="L561" t="str">
            <v>2014Colon, rectum and rectosigmoid junction cancerFemaleMaori</v>
          </cell>
          <cell r="M561">
            <v>2014</v>
          </cell>
          <cell r="N561" t="str">
            <v>Colon, rectum and rectosigmoid junction cancer</v>
          </cell>
          <cell r="O561" t="str">
            <v>Maori</v>
          </cell>
          <cell r="P561" t="str">
            <v>Female</v>
          </cell>
          <cell r="Q561">
            <v>34</v>
          </cell>
          <cell r="R561">
            <v>43.6</v>
          </cell>
        </row>
        <row r="562">
          <cell r="L562" t="str">
            <v>2014Colon, rectum and rectosigmoid junction cancerFemaleNon-Maori</v>
          </cell>
          <cell r="M562">
            <v>2014</v>
          </cell>
          <cell r="N562" t="str">
            <v>Colon, rectum and rectosigmoid junction cancer</v>
          </cell>
          <cell r="O562" t="str">
            <v>Non-Maori</v>
          </cell>
          <cell r="P562" t="str">
            <v>Female</v>
          </cell>
          <cell r="Q562">
            <v>578</v>
          </cell>
          <cell r="R562">
            <v>49.4</v>
          </cell>
        </row>
        <row r="563">
          <cell r="L563" t="str">
            <v>2014Diabetes mellitusFemaleAllEth</v>
          </cell>
          <cell r="M563">
            <v>2014</v>
          </cell>
          <cell r="N563" t="str">
            <v>Diabetes mellitus</v>
          </cell>
          <cell r="O563" t="str">
            <v>AllEth</v>
          </cell>
          <cell r="P563" t="str">
            <v>Female</v>
          </cell>
          <cell r="Q563">
            <v>360</v>
          </cell>
          <cell r="R563">
            <v>45.5</v>
          </cell>
        </row>
        <row r="564">
          <cell r="L564" t="str">
            <v>2014Diabetes mellitusFemaleMaori</v>
          </cell>
          <cell r="M564">
            <v>2014</v>
          </cell>
          <cell r="N564" t="str">
            <v>Diabetes mellitus</v>
          </cell>
          <cell r="O564" t="str">
            <v>Maori</v>
          </cell>
          <cell r="P564" t="str">
            <v>Female</v>
          </cell>
          <cell r="Q564">
            <v>66</v>
          </cell>
          <cell r="R564">
            <v>42</v>
          </cell>
        </row>
        <row r="565">
          <cell r="L565" t="str">
            <v>2014Diabetes mellitusFemaleNon-Maori</v>
          </cell>
          <cell r="M565">
            <v>2014</v>
          </cell>
          <cell r="N565" t="str">
            <v>Diabetes mellitus</v>
          </cell>
          <cell r="O565" t="str">
            <v>Non-Maori</v>
          </cell>
          <cell r="P565" t="str">
            <v>Female</v>
          </cell>
          <cell r="Q565">
            <v>294</v>
          </cell>
          <cell r="R565">
            <v>46.4</v>
          </cell>
        </row>
        <row r="566">
          <cell r="L566" t="str">
            <v>2014Diseases of the circulatory systemFemaleAllEth</v>
          </cell>
          <cell r="M566">
            <v>2014</v>
          </cell>
          <cell r="N566" t="str">
            <v>Diseases of the circulatory system</v>
          </cell>
          <cell r="O566" t="str">
            <v>AllEth</v>
          </cell>
          <cell r="P566" t="str">
            <v>Female</v>
          </cell>
          <cell r="Q566">
            <v>5224</v>
          </cell>
          <cell r="R566">
            <v>50.4</v>
          </cell>
        </row>
        <row r="567">
          <cell r="L567" t="str">
            <v>2014Diseases of the circulatory systemFemaleMaori</v>
          </cell>
          <cell r="M567">
            <v>2014</v>
          </cell>
          <cell r="N567" t="str">
            <v>Diseases of the circulatory system</v>
          </cell>
          <cell r="O567" t="str">
            <v>Maori</v>
          </cell>
          <cell r="P567" t="str">
            <v>Female</v>
          </cell>
          <cell r="Q567">
            <v>439</v>
          </cell>
          <cell r="R567">
            <v>43</v>
          </cell>
        </row>
        <row r="568">
          <cell r="L568" t="str">
            <v>2014Diseases of the circulatory systemFemaleNon-Maori</v>
          </cell>
          <cell r="M568">
            <v>2014</v>
          </cell>
          <cell r="N568" t="str">
            <v>Diseases of the circulatory system</v>
          </cell>
          <cell r="O568" t="str">
            <v>Non-Maori</v>
          </cell>
          <cell r="P568" t="str">
            <v>Female</v>
          </cell>
          <cell r="Q568">
            <v>4785</v>
          </cell>
          <cell r="R568">
            <v>51.2</v>
          </cell>
        </row>
        <row r="569">
          <cell r="L569" t="str">
            <v>2014Diseases of the respiratory systemFemaleAllEth</v>
          </cell>
          <cell r="M569">
            <v>2014</v>
          </cell>
          <cell r="N569" t="str">
            <v>Diseases of the respiratory system</v>
          </cell>
          <cell r="O569" t="str">
            <v>AllEth</v>
          </cell>
          <cell r="P569" t="str">
            <v>Female</v>
          </cell>
          <cell r="Q569">
            <v>1503</v>
          </cell>
          <cell r="R569">
            <v>51.6</v>
          </cell>
        </row>
        <row r="570">
          <cell r="L570" t="str">
            <v>2014Diseases of the respiratory systemFemaleMaori</v>
          </cell>
          <cell r="M570">
            <v>2014</v>
          </cell>
          <cell r="N570" t="str">
            <v>Diseases of the respiratory system</v>
          </cell>
          <cell r="O570" t="str">
            <v>Maori</v>
          </cell>
          <cell r="P570" t="str">
            <v>Female</v>
          </cell>
          <cell r="Q570">
            <v>151</v>
          </cell>
          <cell r="R570">
            <v>51.9</v>
          </cell>
        </row>
        <row r="571">
          <cell r="L571" t="str">
            <v>2014Diseases of the respiratory systemFemaleNon-Maori</v>
          </cell>
          <cell r="M571">
            <v>2014</v>
          </cell>
          <cell r="N571" t="str">
            <v>Diseases of the respiratory system</v>
          </cell>
          <cell r="O571" t="str">
            <v>Non-Maori</v>
          </cell>
          <cell r="P571" t="str">
            <v>Female</v>
          </cell>
          <cell r="Q571">
            <v>1352</v>
          </cell>
          <cell r="R571">
            <v>51.6</v>
          </cell>
        </row>
        <row r="572">
          <cell r="L572" t="str">
            <v>2014External causes of morbidity and mortalityFemaleAllEth</v>
          </cell>
          <cell r="M572">
            <v>2014</v>
          </cell>
          <cell r="N572" t="str">
            <v>External causes of morbidity and mortality</v>
          </cell>
          <cell r="O572" t="str">
            <v>AllEth</v>
          </cell>
          <cell r="P572" t="str">
            <v>Female</v>
          </cell>
          <cell r="Q572">
            <v>692</v>
          </cell>
          <cell r="R572">
            <v>37.200000000000003</v>
          </cell>
        </row>
        <row r="573">
          <cell r="L573" t="str">
            <v>2014External causes of morbidity and mortalityFemaleMaori</v>
          </cell>
          <cell r="M573">
            <v>2014</v>
          </cell>
          <cell r="N573" t="str">
            <v>External causes of morbidity and mortality</v>
          </cell>
          <cell r="O573" t="str">
            <v>Maori</v>
          </cell>
          <cell r="P573" t="str">
            <v>Female</v>
          </cell>
          <cell r="Q573">
            <v>91</v>
          </cell>
          <cell r="R573">
            <v>29.3</v>
          </cell>
        </row>
        <row r="574">
          <cell r="L574" t="str">
            <v>2014External causes of morbidity and mortalityFemaleNon-Maori</v>
          </cell>
          <cell r="M574">
            <v>2014</v>
          </cell>
          <cell r="N574" t="str">
            <v>External causes of morbidity and mortality</v>
          </cell>
          <cell r="O574" t="str">
            <v>Non-Maori</v>
          </cell>
          <cell r="P574" t="str">
            <v>Female</v>
          </cell>
          <cell r="Q574">
            <v>601</v>
          </cell>
          <cell r="R574">
            <v>38.799999999999997</v>
          </cell>
        </row>
        <row r="575">
          <cell r="L575" t="str">
            <v>2014Female breast cancerFemaleAllEth</v>
          </cell>
          <cell r="M575">
            <v>2014</v>
          </cell>
          <cell r="N575" t="str">
            <v>Female breast cancer</v>
          </cell>
          <cell r="O575" t="str">
            <v>AllEth</v>
          </cell>
          <cell r="P575" t="str">
            <v>Female</v>
          </cell>
          <cell r="Q575">
            <v>607</v>
          </cell>
          <cell r="R575">
            <v>100</v>
          </cell>
        </row>
        <row r="576">
          <cell r="L576" t="str">
            <v>2014Female breast cancerFemaleMaori</v>
          </cell>
          <cell r="M576">
            <v>2014</v>
          </cell>
          <cell r="N576" t="str">
            <v>Female breast cancer</v>
          </cell>
          <cell r="O576" t="str">
            <v>Maori</v>
          </cell>
          <cell r="P576" t="str">
            <v>Female</v>
          </cell>
          <cell r="Q576">
            <v>68</v>
          </cell>
          <cell r="R576">
            <v>100</v>
          </cell>
        </row>
        <row r="577">
          <cell r="L577" t="str">
            <v>2014Female breast cancerFemaleNon-Maori</v>
          </cell>
          <cell r="M577">
            <v>2014</v>
          </cell>
          <cell r="N577" t="str">
            <v>Female breast cancer</v>
          </cell>
          <cell r="O577" t="str">
            <v>Non-Maori</v>
          </cell>
          <cell r="P577" t="str">
            <v>Female</v>
          </cell>
          <cell r="Q577">
            <v>539</v>
          </cell>
          <cell r="R577">
            <v>100</v>
          </cell>
        </row>
        <row r="578">
          <cell r="L578" t="str">
            <v>2014Influenza and pneumoniaFemaleAllEth</v>
          </cell>
          <cell r="M578">
            <v>2014</v>
          </cell>
          <cell r="N578" t="str">
            <v>Influenza and pneumonia</v>
          </cell>
          <cell r="O578" t="str">
            <v>AllEth</v>
          </cell>
          <cell r="P578" t="str">
            <v>Female</v>
          </cell>
          <cell r="Q578">
            <v>396</v>
          </cell>
          <cell r="R578">
            <v>56.1</v>
          </cell>
        </row>
        <row r="579">
          <cell r="L579" t="str">
            <v>2014Influenza and pneumoniaFemaleMaori</v>
          </cell>
          <cell r="M579">
            <v>2014</v>
          </cell>
          <cell r="N579" t="str">
            <v>Influenza and pneumonia</v>
          </cell>
          <cell r="O579" t="str">
            <v>Maori</v>
          </cell>
          <cell r="P579" t="str">
            <v>Female</v>
          </cell>
          <cell r="Q579">
            <v>19</v>
          </cell>
          <cell r="R579">
            <v>44.2</v>
          </cell>
        </row>
        <row r="580">
          <cell r="L580" t="str">
            <v>2014Influenza and pneumoniaFemaleNon-Maori</v>
          </cell>
          <cell r="M580">
            <v>2014</v>
          </cell>
          <cell r="N580" t="str">
            <v>Influenza and pneumonia</v>
          </cell>
          <cell r="O580" t="str">
            <v>Non-Maori</v>
          </cell>
          <cell r="P580" t="str">
            <v>Female</v>
          </cell>
          <cell r="Q580">
            <v>377</v>
          </cell>
          <cell r="R580">
            <v>56.9</v>
          </cell>
        </row>
        <row r="581">
          <cell r="L581" t="str">
            <v>2014Intentional self-harmFemaleAllEth</v>
          </cell>
          <cell r="M581">
            <v>2014</v>
          </cell>
          <cell r="N581" t="str">
            <v>Intentional self-harm</v>
          </cell>
          <cell r="O581" t="str">
            <v>AllEth</v>
          </cell>
          <cell r="P581" t="str">
            <v>Female</v>
          </cell>
          <cell r="Q581">
            <v>129</v>
          </cell>
          <cell r="R581">
            <v>25.4</v>
          </cell>
        </row>
        <row r="582">
          <cell r="L582" t="str">
            <v>2014Intentional self-harmFemaleMaori</v>
          </cell>
          <cell r="M582">
            <v>2014</v>
          </cell>
          <cell r="N582" t="str">
            <v>Intentional self-harm</v>
          </cell>
          <cell r="O582" t="str">
            <v>Maori</v>
          </cell>
          <cell r="P582" t="str">
            <v>Female</v>
          </cell>
          <cell r="Q582">
            <v>25</v>
          </cell>
          <cell r="R582">
            <v>27.5</v>
          </cell>
        </row>
        <row r="583">
          <cell r="L583" t="str">
            <v>2014Intentional self-harmFemaleNon-Maori</v>
          </cell>
          <cell r="M583">
            <v>2014</v>
          </cell>
          <cell r="N583" t="str">
            <v>Intentional self-harm</v>
          </cell>
          <cell r="O583" t="str">
            <v>Non-Maori</v>
          </cell>
          <cell r="P583" t="str">
            <v>Female</v>
          </cell>
          <cell r="Q583">
            <v>104</v>
          </cell>
          <cell r="R583">
            <v>24.9</v>
          </cell>
        </row>
        <row r="584">
          <cell r="L584" t="str">
            <v>2014Ischaemic heart diseaseFemaleAllEth</v>
          </cell>
          <cell r="M584">
            <v>2014</v>
          </cell>
          <cell r="N584" t="str">
            <v>Ischaemic heart disease</v>
          </cell>
          <cell r="O584" t="str">
            <v>AllEth</v>
          </cell>
          <cell r="P584" t="str">
            <v>Female</v>
          </cell>
          <cell r="Q584">
            <v>2263</v>
          </cell>
          <cell r="R584">
            <v>44.4</v>
          </cell>
        </row>
        <row r="585">
          <cell r="L585" t="str">
            <v>2014Ischaemic heart diseaseFemaleMaori</v>
          </cell>
          <cell r="M585">
            <v>2014</v>
          </cell>
          <cell r="N585" t="str">
            <v>Ischaemic heart disease</v>
          </cell>
          <cell r="O585" t="str">
            <v>Maori</v>
          </cell>
          <cell r="P585" t="str">
            <v>Female</v>
          </cell>
          <cell r="Q585">
            <v>186</v>
          </cell>
          <cell r="R585">
            <v>37.4</v>
          </cell>
        </row>
        <row r="586">
          <cell r="L586" t="str">
            <v>2014Ischaemic heart diseaseFemaleNon-Maori</v>
          </cell>
          <cell r="M586">
            <v>2014</v>
          </cell>
          <cell r="N586" t="str">
            <v>Ischaemic heart disease</v>
          </cell>
          <cell r="O586" t="str">
            <v>Non-Maori</v>
          </cell>
          <cell r="P586" t="str">
            <v>Female</v>
          </cell>
          <cell r="Q586">
            <v>2077</v>
          </cell>
          <cell r="R586">
            <v>45.1</v>
          </cell>
        </row>
        <row r="587">
          <cell r="L587" t="str">
            <v>2014Lung cancerFemaleAllEth</v>
          </cell>
          <cell r="M587">
            <v>2014</v>
          </cell>
          <cell r="N587" t="str">
            <v>Lung cancer</v>
          </cell>
          <cell r="O587" t="str">
            <v>AllEth</v>
          </cell>
          <cell r="P587" t="str">
            <v>Female</v>
          </cell>
          <cell r="Q587">
            <v>790</v>
          </cell>
          <cell r="R587">
            <v>47.1</v>
          </cell>
        </row>
        <row r="588">
          <cell r="L588" t="str">
            <v>2014Lung cancerFemaleMaori</v>
          </cell>
          <cell r="M588">
            <v>2014</v>
          </cell>
          <cell r="N588" t="str">
            <v>Lung cancer</v>
          </cell>
          <cell r="O588" t="str">
            <v>Maori</v>
          </cell>
          <cell r="P588" t="str">
            <v>Female</v>
          </cell>
          <cell r="Q588">
            <v>180</v>
          </cell>
          <cell r="R588">
            <v>55.2</v>
          </cell>
        </row>
        <row r="589">
          <cell r="L589" t="str">
            <v>2014Lung cancerFemaleNon-Maori</v>
          </cell>
          <cell r="M589">
            <v>2014</v>
          </cell>
          <cell r="N589" t="str">
            <v>Lung cancer</v>
          </cell>
          <cell r="O589" t="str">
            <v>Non-Maori</v>
          </cell>
          <cell r="P589" t="str">
            <v>Female</v>
          </cell>
          <cell r="Q589">
            <v>610</v>
          </cell>
          <cell r="R589">
            <v>45.1</v>
          </cell>
        </row>
        <row r="590">
          <cell r="L590" t="str">
            <v>2014Melanoma of the skinFemaleAllEth</v>
          </cell>
          <cell r="M590">
            <v>2014</v>
          </cell>
          <cell r="N590" t="str">
            <v>Melanoma of the skin</v>
          </cell>
          <cell r="O590" t="str">
            <v>AllEth</v>
          </cell>
          <cell r="P590" t="str">
            <v>Female</v>
          </cell>
          <cell r="Q590">
            <v>141</v>
          </cell>
          <cell r="R590">
            <v>37.299999999999997</v>
          </cell>
        </row>
        <row r="591">
          <cell r="L591" t="str">
            <v>2014Melanoma of the skinFemaleMaori</v>
          </cell>
          <cell r="M591">
            <v>2014</v>
          </cell>
          <cell r="N591" t="str">
            <v>Melanoma of the skin</v>
          </cell>
          <cell r="O591" t="str">
            <v>Maori</v>
          </cell>
          <cell r="P591" t="str">
            <v>Female</v>
          </cell>
          <cell r="Q591">
            <v>1</v>
          </cell>
          <cell r="R591">
            <v>33.299999999999997</v>
          </cell>
        </row>
        <row r="592">
          <cell r="L592" t="str">
            <v>2014Melanoma of the skinFemaleNon-Maori</v>
          </cell>
          <cell r="M592">
            <v>2014</v>
          </cell>
          <cell r="N592" t="str">
            <v>Melanoma of the skin</v>
          </cell>
          <cell r="O592" t="str">
            <v>Non-Maori</v>
          </cell>
          <cell r="P592" t="str">
            <v>Female</v>
          </cell>
          <cell r="Q592">
            <v>140</v>
          </cell>
          <cell r="R592">
            <v>37.299999999999997</v>
          </cell>
        </row>
        <row r="593">
          <cell r="L593" t="str">
            <v>2014Motor vehicle accidentsFemaleAllEth</v>
          </cell>
          <cell r="M593">
            <v>2014</v>
          </cell>
          <cell r="N593" t="str">
            <v>Motor vehicle accidents</v>
          </cell>
          <cell r="O593" t="str">
            <v>AllEth</v>
          </cell>
          <cell r="P593" t="str">
            <v>Female</v>
          </cell>
          <cell r="Q593">
            <v>108</v>
          </cell>
          <cell r="R593">
            <v>34.299999999999997</v>
          </cell>
        </row>
        <row r="594">
          <cell r="L594" t="str">
            <v>2014Motor vehicle accidentsFemaleMaori</v>
          </cell>
          <cell r="M594">
            <v>2014</v>
          </cell>
          <cell r="N594" t="str">
            <v>Motor vehicle accidents</v>
          </cell>
          <cell r="O594" t="str">
            <v>Maori</v>
          </cell>
          <cell r="P594" t="str">
            <v>Female</v>
          </cell>
          <cell r="Q594">
            <v>22</v>
          </cell>
          <cell r="R594">
            <v>31.9</v>
          </cell>
        </row>
        <row r="595">
          <cell r="L595" t="str">
            <v>2014Motor vehicle accidentsFemaleNon-Maori</v>
          </cell>
          <cell r="M595">
            <v>2014</v>
          </cell>
          <cell r="N595" t="str">
            <v>Motor vehicle accidents</v>
          </cell>
          <cell r="O595" t="str">
            <v>Non-Maori</v>
          </cell>
          <cell r="P595" t="str">
            <v>Female</v>
          </cell>
          <cell r="Q595">
            <v>86</v>
          </cell>
          <cell r="R595">
            <v>35</v>
          </cell>
        </row>
        <row r="596">
          <cell r="L596" t="str">
            <v>2014Other forms of heart diseaseFemaleAllEth</v>
          </cell>
          <cell r="M596">
            <v>2014</v>
          </cell>
          <cell r="N596" t="str">
            <v>Other forms of heart disease</v>
          </cell>
          <cell r="O596" t="str">
            <v>AllEth</v>
          </cell>
          <cell r="P596" t="str">
            <v>Female</v>
          </cell>
          <cell r="Q596">
            <v>760</v>
          </cell>
          <cell r="R596">
            <v>51.4</v>
          </cell>
        </row>
        <row r="597">
          <cell r="L597" t="str">
            <v>2014Other forms of heart diseaseFemaleMaori</v>
          </cell>
          <cell r="M597">
            <v>2014</v>
          </cell>
          <cell r="N597" t="str">
            <v>Other forms of heart disease</v>
          </cell>
          <cell r="O597" t="str">
            <v>Maori</v>
          </cell>
          <cell r="P597" t="str">
            <v>Female</v>
          </cell>
          <cell r="Q597">
            <v>76</v>
          </cell>
          <cell r="R597">
            <v>41.1</v>
          </cell>
        </row>
        <row r="598">
          <cell r="L598" t="str">
            <v>2014Other forms of heart diseaseFemaleNon-Maori</v>
          </cell>
          <cell r="M598">
            <v>2014</v>
          </cell>
          <cell r="N598" t="str">
            <v>Other forms of heart disease</v>
          </cell>
          <cell r="O598" t="str">
            <v>Non-Maori</v>
          </cell>
          <cell r="P598" t="str">
            <v>Female</v>
          </cell>
          <cell r="Q598">
            <v>684</v>
          </cell>
          <cell r="R598">
            <v>52.9</v>
          </cell>
        </row>
        <row r="599">
          <cell r="L599" t="str">
            <v>2014Prostate cancerFemaleAllEth</v>
          </cell>
          <cell r="M599">
            <v>2014</v>
          </cell>
          <cell r="N599" t="str">
            <v>Prostate cancer</v>
          </cell>
          <cell r="O599" t="str">
            <v>AllEth</v>
          </cell>
          <cell r="P599" t="str">
            <v>Female</v>
          </cell>
        </row>
        <row r="600">
          <cell r="L600" t="str">
            <v>2014Prostate cancerFemaleMaori</v>
          </cell>
          <cell r="M600">
            <v>2014</v>
          </cell>
          <cell r="N600" t="str">
            <v>Prostate cancer</v>
          </cell>
          <cell r="O600" t="str">
            <v>Maori</v>
          </cell>
          <cell r="P600" t="str">
            <v>Female</v>
          </cell>
        </row>
        <row r="601">
          <cell r="L601" t="str">
            <v>2014Prostate cancerFemaleNon-Maori</v>
          </cell>
          <cell r="M601">
            <v>2014</v>
          </cell>
          <cell r="N601" t="str">
            <v>Prostate cancer</v>
          </cell>
          <cell r="O601" t="str">
            <v>Non-Maori</v>
          </cell>
          <cell r="P601" t="str">
            <v>Female</v>
          </cell>
        </row>
      </sheetData>
      <sheetData sheetId="6"/>
      <sheetData sheetId="7">
        <row r="1">
          <cell r="A1">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ealth.govt.nz/system/files/documents/publications/methodology-report-2016-17-nzhs-dec17v2.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2"/>
  <sheetViews>
    <sheetView tabSelected="1" zoomScaleNormal="100" workbookViewId="0">
      <selection activeCell="D28" sqref="D28"/>
    </sheetView>
  </sheetViews>
  <sheetFormatPr defaultColWidth="8.88671875" defaultRowHeight="13.2" x14ac:dyDescent="0.25"/>
  <cols>
    <col min="1" max="2" width="20.6640625" style="5" customWidth="1"/>
    <col min="3" max="3" width="20.6640625" style="10" customWidth="1"/>
    <col min="4" max="4" width="20.6640625" style="5" customWidth="1"/>
    <col min="5" max="5" width="6.44140625" style="5" customWidth="1"/>
    <col min="6" max="6" width="6.6640625" style="5" customWidth="1"/>
    <col min="7" max="7" width="5.6640625" style="5" customWidth="1"/>
    <col min="8" max="8" width="5.6640625" style="11" customWidth="1"/>
    <col min="9" max="16384" width="8.88671875" style="4"/>
  </cols>
  <sheetData>
    <row r="1" spans="1:15" ht="15.6" x14ac:dyDescent="0.25">
      <c r="A1" s="9" t="s">
        <v>36</v>
      </c>
    </row>
    <row r="2" spans="1:15" x14ac:dyDescent="0.25">
      <c r="A2" s="12" t="s">
        <v>37</v>
      </c>
    </row>
    <row r="3" spans="1:15" x14ac:dyDescent="0.25">
      <c r="A3" s="94" t="s">
        <v>113</v>
      </c>
      <c r="B3" s="94"/>
      <c r="C3" s="94"/>
      <c r="D3" s="94"/>
      <c r="E3" s="94"/>
      <c r="F3" s="94"/>
      <c r="G3" s="94"/>
    </row>
    <row r="4" spans="1:15" x14ac:dyDescent="0.25">
      <c r="A4" s="94"/>
      <c r="B4" s="94"/>
      <c r="C4" s="94"/>
      <c r="D4" s="94"/>
      <c r="E4" s="94"/>
      <c r="F4" s="94"/>
      <c r="G4" s="94"/>
    </row>
    <row r="5" spans="1:15" x14ac:dyDescent="0.25">
      <c r="A5" s="35"/>
      <c r="B5" s="35"/>
      <c r="C5" s="35"/>
      <c r="D5" s="35"/>
      <c r="E5" s="35"/>
      <c r="F5" s="35"/>
      <c r="G5" s="35"/>
    </row>
    <row r="6" spans="1:15" x14ac:dyDescent="0.25">
      <c r="A6" s="13" t="s">
        <v>99</v>
      </c>
    </row>
    <row r="7" spans="1:15" x14ac:dyDescent="0.25">
      <c r="A7" s="13"/>
    </row>
    <row r="8" spans="1:15" ht="12.75" customHeight="1" x14ac:dyDescent="0.25">
      <c r="A8" s="95" t="s">
        <v>100</v>
      </c>
      <c r="B8" s="95"/>
      <c r="C8" s="95"/>
      <c r="D8" s="95"/>
      <c r="E8" s="95"/>
      <c r="F8" s="95"/>
      <c r="G8" s="95"/>
      <c r="H8" s="5"/>
    </row>
    <row r="9" spans="1:15" x14ac:dyDescent="0.25">
      <c r="A9" s="95"/>
      <c r="B9" s="95"/>
      <c r="C9" s="95"/>
      <c r="D9" s="95"/>
      <c r="E9" s="95"/>
      <c r="F9" s="95"/>
      <c r="G9" s="95"/>
      <c r="H9" s="5"/>
    </row>
    <row r="10" spans="1:15" x14ac:dyDescent="0.25">
      <c r="A10" s="11"/>
      <c r="B10" s="11"/>
      <c r="C10" s="11"/>
      <c r="D10" s="11"/>
      <c r="E10" s="11"/>
      <c r="F10" s="11"/>
      <c r="G10" s="11"/>
    </row>
    <row r="11" spans="1:15" x14ac:dyDescent="0.25">
      <c r="A11" s="12" t="s">
        <v>101</v>
      </c>
      <c r="B11" s="12"/>
      <c r="C11" s="12"/>
      <c r="D11" s="12"/>
      <c r="E11" s="12"/>
      <c r="F11" s="12"/>
      <c r="G11" s="12"/>
      <c r="H11" s="12"/>
    </row>
    <row r="12" spans="1:15" ht="29.25" customHeight="1" x14ac:dyDescent="0.25">
      <c r="A12" s="14" t="s">
        <v>83</v>
      </c>
      <c r="B12" s="15" t="s">
        <v>84</v>
      </c>
      <c r="C12" s="14" t="s">
        <v>85</v>
      </c>
      <c r="D12" s="16"/>
      <c r="E12" s="97"/>
      <c r="F12" s="97"/>
      <c r="G12" s="97"/>
      <c r="H12" s="97"/>
    </row>
    <row r="13" spans="1:15" ht="13.8" x14ac:dyDescent="0.25">
      <c r="A13" s="17" t="s">
        <v>114</v>
      </c>
      <c r="B13" s="18" t="s">
        <v>115</v>
      </c>
      <c r="C13" s="17" t="s">
        <v>116</v>
      </c>
      <c r="D13" s="19"/>
      <c r="E13" s="96"/>
      <c r="F13" s="96"/>
      <c r="G13" s="96"/>
      <c r="H13" s="96"/>
    </row>
    <row r="14" spans="1:15" ht="13.8" x14ac:dyDescent="0.25">
      <c r="A14" s="17" t="s">
        <v>117</v>
      </c>
      <c r="B14" s="18">
        <v>162</v>
      </c>
      <c r="C14" s="17" t="s">
        <v>118</v>
      </c>
      <c r="D14" s="19"/>
      <c r="E14" s="96"/>
      <c r="F14" s="96"/>
      <c r="G14" s="96"/>
      <c r="H14" s="96"/>
    </row>
    <row r="15" spans="1:15" ht="13.8" x14ac:dyDescent="0.25">
      <c r="A15" s="17" t="s">
        <v>119</v>
      </c>
      <c r="B15" s="18" t="s">
        <v>120</v>
      </c>
      <c r="C15" s="17" t="s">
        <v>121</v>
      </c>
      <c r="D15" s="19"/>
      <c r="E15" s="96"/>
      <c r="F15" s="96"/>
      <c r="G15" s="96"/>
      <c r="H15" s="96"/>
    </row>
    <row r="16" spans="1:15" ht="13.8" x14ac:dyDescent="0.3">
      <c r="J16" s="20"/>
      <c r="K16" s="20"/>
      <c r="L16" s="21"/>
      <c r="M16" s="22"/>
      <c r="N16" s="23"/>
      <c r="O16" s="24"/>
    </row>
    <row r="17" spans="1:15" ht="13.8" x14ac:dyDescent="0.3">
      <c r="A17" s="12" t="s">
        <v>38</v>
      </c>
      <c r="J17" s="20"/>
      <c r="K17" s="20"/>
      <c r="L17" s="24"/>
      <c r="M17" s="22"/>
      <c r="N17" s="23"/>
      <c r="O17" s="24"/>
    </row>
    <row r="18" spans="1:15" ht="13.8" x14ac:dyDescent="0.3">
      <c r="A18" s="5" t="s">
        <v>102</v>
      </c>
      <c r="C18" s="5"/>
      <c r="H18" s="5"/>
      <c r="J18" s="20"/>
      <c r="K18" s="20"/>
      <c r="L18" s="21"/>
      <c r="M18" s="22"/>
      <c r="N18" s="23"/>
      <c r="O18" s="24"/>
    </row>
    <row r="19" spans="1:15" ht="13.8" x14ac:dyDescent="0.3">
      <c r="J19" s="20"/>
      <c r="K19" s="20"/>
      <c r="L19" s="24"/>
      <c r="M19" s="22"/>
      <c r="N19" s="23"/>
      <c r="O19" s="24"/>
    </row>
    <row r="20" spans="1:15" ht="13.8" x14ac:dyDescent="0.3">
      <c r="A20" s="12" t="s">
        <v>39</v>
      </c>
      <c r="J20" s="20"/>
      <c r="K20" s="20"/>
      <c r="L20" s="24"/>
      <c r="M20" s="22"/>
      <c r="N20" s="23"/>
      <c r="O20" s="24"/>
    </row>
    <row r="21" spans="1:15" ht="12.75" customHeight="1" x14ac:dyDescent="0.3">
      <c r="A21" s="95" t="s">
        <v>106</v>
      </c>
      <c r="B21" s="95"/>
      <c r="C21" s="95"/>
      <c r="D21" s="95"/>
      <c r="E21" s="95"/>
      <c r="F21" s="95"/>
      <c r="G21" s="95"/>
      <c r="H21" s="95"/>
      <c r="J21" s="20"/>
      <c r="K21" s="20"/>
      <c r="L21" s="24"/>
      <c r="M21" s="22"/>
      <c r="N21" s="23"/>
      <c r="O21" s="24"/>
    </row>
    <row r="22" spans="1:15" ht="13.8" x14ac:dyDescent="0.3">
      <c r="A22" s="95"/>
      <c r="B22" s="95"/>
      <c r="C22" s="95"/>
      <c r="D22" s="95"/>
      <c r="E22" s="95"/>
      <c r="F22" s="95"/>
      <c r="G22" s="95"/>
      <c r="H22" s="95"/>
      <c r="J22" s="20"/>
      <c r="K22" s="20"/>
      <c r="L22" s="24"/>
      <c r="M22" s="22"/>
      <c r="N22" s="23"/>
      <c r="O22" s="24"/>
    </row>
    <row r="23" spans="1:15" ht="13.8" x14ac:dyDescent="0.3">
      <c r="A23" s="95"/>
      <c r="B23" s="95"/>
      <c r="C23" s="95"/>
      <c r="D23" s="95"/>
      <c r="E23" s="95"/>
      <c r="F23" s="95"/>
      <c r="G23" s="95"/>
      <c r="H23" s="95"/>
      <c r="J23" s="20"/>
      <c r="K23" s="20"/>
      <c r="L23" s="21"/>
      <c r="M23" s="22"/>
      <c r="N23" s="23"/>
      <c r="O23" s="24"/>
    </row>
    <row r="24" spans="1:15" ht="13.8" x14ac:dyDescent="0.3">
      <c r="A24" s="95"/>
      <c r="B24" s="95"/>
      <c r="C24" s="95"/>
      <c r="D24" s="95"/>
      <c r="E24" s="95"/>
      <c r="F24" s="95"/>
      <c r="G24" s="95"/>
      <c r="H24" s="95"/>
      <c r="J24" s="20"/>
      <c r="K24" s="20"/>
      <c r="L24" s="21"/>
      <c r="M24" s="22"/>
      <c r="N24" s="23"/>
      <c r="O24" s="24"/>
    </row>
    <row r="25" spans="1:15" ht="13.8" x14ac:dyDescent="0.3">
      <c r="A25" s="95"/>
      <c r="B25" s="95"/>
      <c r="C25" s="95"/>
      <c r="D25" s="95"/>
      <c r="E25" s="95"/>
      <c r="F25" s="95"/>
      <c r="G25" s="95"/>
      <c r="H25" s="95"/>
      <c r="J25" s="20"/>
      <c r="K25" s="20"/>
      <c r="L25" s="21"/>
      <c r="M25" s="22"/>
      <c r="N25" s="23"/>
      <c r="O25" s="24"/>
    </row>
    <row r="26" spans="1:15" ht="13.8" x14ac:dyDescent="0.3">
      <c r="A26" s="11"/>
      <c r="B26" s="11"/>
      <c r="C26" s="11"/>
      <c r="D26" s="11"/>
      <c r="E26" s="11"/>
      <c r="F26" s="11"/>
      <c r="G26" s="11"/>
      <c r="J26" s="20"/>
      <c r="K26" s="20"/>
      <c r="L26" s="21"/>
      <c r="M26" s="22"/>
      <c r="N26" s="23"/>
      <c r="O26" s="24"/>
    </row>
    <row r="27" spans="1:15" ht="13.8" x14ac:dyDescent="0.3">
      <c r="A27" s="5" t="s">
        <v>86</v>
      </c>
      <c r="J27" s="20"/>
      <c r="K27" s="20"/>
      <c r="L27" s="21"/>
      <c r="M27" s="22"/>
      <c r="N27" s="23"/>
      <c r="O27" s="24"/>
    </row>
    <row r="28" spans="1:15" ht="13.8" x14ac:dyDescent="0.3">
      <c r="J28" s="20"/>
      <c r="K28" s="20"/>
      <c r="L28" s="24"/>
      <c r="M28" s="22"/>
      <c r="N28" s="23"/>
      <c r="O28" s="24"/>
    </row>
    <row r="29" spans="1:15" ht="13.8" x14ac:dyDescent="0.3">
      <c r="A29" s="12" t="s">
        <v>87</v>
      </c>
      <c r="J29" s="20"/>
      <c r="K29" s="20"/>
      <c r="L29" s="21"/>
      <c r="M29" s="22"/>
      <c r="N29" s="23"/>
      <c r="O29" s="24"/>
    </row>
    <row r="30" spans="1:15" ht="12.75" customHeight="1" x14ac:dyDescent="0.3">
      <c r="A30" s="95" t="s">
        <v>107</v>
      </c>
      <c r="B30" s="95"/>
      <c r="C30" s="95"/>
      <c r="D30" s="95"/>
      <c r="E30" s="95"/>
      <c r="F30" s="95"/>
      <c r="G30" s="95"/>
      <c r="H30" s="95"/>
      <c r="J30" s="20"/>
      <c r="K30" s="20"/>
      <c r="L30" s="21"/>
      <c r="M30" s="22"/>
      <c r="N30" s="23"/>
      <c r="O30" s="24"/>
    </row>
    <row r="31" spans="1:15" ht="13.8" x14ac:dyDescent="0.3">
      <c r="A31" s="95"/>
      <c r="B31" s="95"/>
      <c r="C31" s="95"/>
      <c r="D31" s="95"/>
      <c r="E31" s="95"/>
      <c r="F31" s="95"/>
      <c r="G31" s="95"/>
      <c r="H31" s="95"/>
      <c r="J31" s="20"/>
      <c r="K31" s="20"/>
      <c r="L31" s="21"/>
      <c r="M31" s="22"/>
      <c r="N31" s="23"/>
      <c r="O31" s="24"/>
    </row>
    <row r="32" spans="1:15" ht="13.8" x14ac:dyDescent="0.3">
      <c r="A32" s="95"/>
      <c r="B32" s="95"/>
      <c r="C32" s="95"/>
      <c r="D32" s="95"/>
      <c r="E32" s="95"/>
      <c r="F32" s="95"/>
      <c r="G32" s="95"/>
      <c r="H32" s="95"/>
      <c r="J32" s="20"/>
      <c r="K32" s="20"/>
      <c r="L32" s="21"/>
      <c r="M32" s="22"/>
      <c r="N32" s="23"/>
      <c r="O32" s="24"/>
    </row>
    <row r="33" spans="1:15" ht="13.8" x14ac:dyDescent="0.3">
      <c r="A33" s="11"/>
      <c r="B33" s="11"/>
      <c r="C33" s="11"/>
      <c r="D33" s="11"/>
      <c r="E33" s="11"/>
      <c r="F33" s="11"/>
      <c r="G33" s="11"/>
      <c r="J33" s="20"/>
      <c r="K33" s="20"/>
      <c r="L33" s="21"/>
      <c r="M33" s="22"/>
      <c r="N33" s="23"/>
      <c r="O33" s="24"/>
    </row>
    <row r="34" spans="1:15" ht="12.75" customHeight="1" x14ac:dyDescent="0.3">
      <c r="A34" s="95" t="s">
        <v>108</v>
      </c>
      <c r="B34" s="95"/>
      <c r="C34" s="95"/>
      <c r="D34" s="95"/>
      <c r="E34" s="95"/>
      <c r="F34" s="95"/>
      <c r="G34" s="95"/>
      <c r="H34" s="95"/>
      <c r="J34" s="20"/>
      <c r="K34" s="20"/>
      <c r="L34" s="21"/>
      <c r="M34" s="22"/>
      <c r="N34" s="23"/>
      <c r="O34" s="24"/>
    </row>
    <row r="35" spans="1:15" ht="13.8" x14ac:dyDescent="0.3">
      <c r="A35" s="95"/>
      <c r="B35" s="95"/>
      <c r="C35" s="95"/>
      <c r="D35" s="95"/>
      <c r="E35" s="95"/>
      <c r="F35" s="95"/>
      <c r="G35" s="95"/>
      <c r="H35" s="95"/>
      <c r="J35" s="20"/>
      <c r="K35" s="20"/>
      <c r="L35" s="24"/>
      <c r="M35" s="22"/>
      <c r="N35" s="23"/>
      <c r="O35" s="24"/>
    </row>
    <row r="36" spans="1:15" ht="13.8" x14ac:dyDescent="0.3">
      <c r="A36" s="95"/>
      <c r="B36" s="95"/>
      <c r="C36" s="95"/>
      <c r="D36" s="95"/>
      <c r="E36" s="95"/>
      <c r="F36" s="95"/>
      <c r="G36" s="95"/>
      <c r="H36" s="95"/>
      <c r="J36" s="20"/>
      <c r="K36" s="20"/>
      <c r="L36" s="21"/>
      <c r="M36" s="22"/>
      <c r="N36" s="23"/>
      <c r="O36" s="24"/>
    </row>
    <row r="37" spans="1:15" ht="13.8" x14ac:dyDescent="0.3">
      <c r="A37" s="95"/>
      <c r="B37" s="95"/>
      <c r="C37" s="95"/>
      <c r="D37" s="95"/>
      <c r="E37" s="95"/>
      <c r="F37" s="95"/>
      <c r="G37" s="95"/>
      <c r="H37" s="95"/>
      <c r="J37" s="20"/>
      <c r="K37" s="20"/>
      <c r="L37" s="21"/>
      <c r="M37" s="22"/>
      <c r="N37" s="23"/>
      <c r="O37" s="24"/>
    </row>
    <row r="38" spans="1:15" ht="13.8" x14ac:dyDescent="0.3">
      <c r="J38" s="20"/>
      <c r="K38" s="20"/>
      <c r="L38" s="24"/>
      <c r="M38" s="22"/>
      <c r="N38" s="23"/>
      <c r="O38" s="24"/>
    </row>
    <row r="39" spans="1:15" ht="13.8" x14ac:dyDescent="0.3">
      <c r="A39" s="13" t="s">
        <v>103</v>
      </c>
      <c r="B39" s="11"/>
      <c r="C39" s="11"/>
      <c r="D39" s="11"/>
      <c r="E39" s="11"/>
      <c r="F39" s="11"/>
      <c r="G39" s="11"/>
      <c r="J39" s="20"/>
      <c r="K39" s="20"/>
      <c r="L39" s="21"/>
      <c r="M39" s="22"/>
      <c r="N39" s="23"/>
      <c r="O39" s="24"/>
    </row>
    <row r="40" spans="1:15" ht="13.8" x14ac:dyDescent="0.3">
      <c r="J40" s="20"/>
      <c r="K40" s="20"/>
      <c r="L40" s="21"/>
      <c r="M40" s="22"/>
      <c r="N40" s="23"/>
      <c r="O40" s="24"/>
    </row>
    <row r="41" spans="1:15" ht="14.4" thickBot="1" x14ac:dyDescent="0.35">
      <c r="A41" s="12" t="s">
        <v>88</v>
      </c>
      <c r="J41" s="20"/>
      <c r="K41" s="20"/>
      <c r="L41" s="21"/>
      <c r="M41" s="22"/>
      <c r="N41" s="23"/>
      <c r="O41" s="24"/>
    </row>
    <row r="42" spans="1:15" ht="33" customHeight="1" thickBot="1" x14ac:dyDescent="0.35">
      <c r="A42" s="25" t="s">
        <v>91</v>
      </c>
      <c r="B42" s="25" t="s">
        <v>40</v>
      </c>
      <c r="C42" s="26" t="s">
        <v>41</v>
      </c>
      <c r="J42" s="20"/>
      <c r="K42" s="20"/>
      <c r="L42" s="21"/>
      <c r="M42" s="22"/>
      <c r="N42" s="23"/>
      <c r="O42" s="24"/>
    </row>
    <row r="43" spans="1:15" ht="13.8" x14ac:dyDescent="0.3">
      <c r="A43" s="27" t="s">
        <v>42</v>
      </c>
      <c r="B43" s="28">
        <v>67404</v>
      </c>
      <c r="C43" s="29">
        <v>12.81</v>
      </c>
      <c r="J43" s="20"/>
      <c r="K43" s="20"/>
      <c r="L43" s="21"/>
      <c r="M43" s="22"/>
      <c r="N43" s="23"/>
      <c r="O43" s="24"/>
    </row>
    <row r="44" spans="1:15" ht="13.8" x14ac:dyDescent="0.3">
      <c r="A44" s="27" t="s">
        <v>43</v>
      </c>
      <c r="B44" s="28">
        <v>66186</v>
      </c>
      <c r="C44" s="29">
        <v>12.58</v>
      </c>
      <c r="J44" s="20"/>
      <c r="K44" s="20"/>
      <c r="L44" s="21"/>
      <c r="M44" s="22"/>
      <c r="N44" s="23"/>
      <c r="O44" s="24"/>
    </row>
    <row r="45" spans="1:15" ht="13.8" x14ac:dyDescent="0.3">
      <c r="A45" s="27" t="s">
        <v>44</v>
      </c>
      <c r="B45" s="28">
        <v>62838</v>
      </c>
      <c r="C45" s="29">
        <v>11.94</v>
      </c>
      <c r="J45" s="20"/>
      <c r="K45" s="20"/>
      <c r="L45" s="21"/>
      <c r="M45" s="22"/>
      <c r="N45" s="23"/>
      <c r="O45" s="24"/>
    </row>
    <row r="46" spans="1:15" ht="13.8" x14ac:dyDescent="0.3">
      <c r="A46" s="27" t="s">
        <v>45</v>
      </c>
      <c r="B46" s="28">
        <v>49587</v>
      </c>
      <c r="C46" s="29">
        <v>9.42</v>
      </c>
      <c r="J46" s="20"/>
      <c r="K46" s="20"/>
      <c r="L46" s="21"/>
      <c r="M46" s="22"/>
      <c r="N46" s="23"/>
      <c r="O46" s="24"/>
    </row>
    <row r="47" spans="1:15" ht="13.8" x14ac:dyDescent="0.3">
      <c r="A47" s="27" t="s">
        <v>46</v>
      </c>
      <c r="B47" s="28">
        <v>42153</v>
      </c>
      <c r="C47" s="29">
        <v>8.01</v>
      </c>
      <c r="J47" s="20"/>
      <c r="K47" s="20"/>
      <c r="L47" s="21"/>
      <c r="M47" s="22"/>
      <c r="N47" s="23"/>
      <c r="O47" s="24"/>
    </row>
    <row r="48" spans="1:15" ht="13.8" x14ac:dyDescent="0.3">
      <c r="A48" s="27" t="s">
        <v>47</v>
      </c>
      <c r="B48" s="28">
        <v>40218</v>
      </c>
      <c r="C48" s="29">
        <v>7.64</v>
      </c>
      <c r="J48" s="20"/>
      <c r="K48" s="30"/>
      <c r="L48" s="30"/>
      <c r="M48" s="30"/>
      <c r="N48" s="30"/>
      <c r="O48" s="30"/>
    </row>
    <row r="49" spans="1:15" ht="13.8" x14ac:dyDescent="0.3">
      <c r="A49" s="27" t="s">
        <v>48</v>
      </c>
      <c r="B49" s="28">
        <v>39231</v>
      </c>
      <c r="C49" s="29">
        <v>7.46</v>
      </c>
      <c r="J49" s="20"/>
      <c r="K49" s="30"/>
      <c r="L49" s="30"/>
      <c r="M49" s="30"/>
      <c r="N49" s="30"/>
      <c r="O49" s="30"/>
    </row>
    <row r="50" spans="1:15" ht="13.8" x14ac:dyDescent="0.3">
      <c r="A50" s="27" t="s">
        <v>49</v>
      </c>
      <c r="B50" s="28">
        <v>38412</v>
      </c>
      <c r="C50" s="29">
        <v>7.3</v>
      </c>
      <c r="J50" s="20"/>
      <c r="K50" s="20"/>
      <c r="L50" s="21"/>
      <c r="M50" s="22"/>
      <c r="N50" s="23"/>
      <c r="O50" s="24"/>
    </row>
    <row r="51" spans="1:15" ht="13.8" x14ac:dyDescent="0.3">
      <c r="A51" s="27" t="s">
        <v>50</v>
      </c>
      <c r="B51" s="28">
        <v>32832</v>
      </c>
      <c r="C51" s="29">
        <v>6.24</v>
      </c>
      <c r="J51" s="20"/>
      <c r="K51" s="20"/>
      <c r="L51" s="21"/>
      <c r="M51" s="22"/>
      <c r="N51" s="23"/>
      <c r="O51" s="24"/>
    </row>
    <row r="52" spans="1:15" ht="13.8" x14ac:dyDescent="0.3">
      <c r="A52" s="27" t="s">
        <v>51</v>
      </c>
      <c r="B52" s="28">
        <v>25101</v>
      </c>
      <c r="C52" s="29">
        <v>4.7699999999999996</v>
      </c>
      <c r="J52" s="20"/>
      <c r="K52" s="20"/>
      <c r="L52" s="21"/>
      <c r="M52" s="22"/>
      <c r="N52" s="23"/>
      <c r="O52" s="24"/>
    </row>
    <row r="53" spans="1:15" ht="13.8" x14ac:dyDescent="0.3">
      <c r="A53" s="27" t="s">
        <v>52</v>
      </c>
      <c r="B53" s="28">
        <v>19335</v>
      </c>
      <c r="C53" s="29">
        <v>3.67</v>
      </c>
      <c r="J53" s="20"/>
      <c r="K53" s="20"/>
      <c r="L53" s="21"/>
      <c r="M53" s="22"/>
      <c r="N53" s="23"/>
      <c r="O53" s="24"/>
    </row>
    <row r="54" spans="1:15" ht="13.8" x14ac:dyDescent="0.3">
      <c r="A54" s="27" t="s">
        <v>53</v>
      </c>
      <c r="B54" s="28">
        <v>13740</v>
      </c>
      <c r="C54" s="29">
        <v>2.61</v>
      </c>
      <c r="J54" s="20"/>
      <c r="K54" s="20"/>
      <c r="L54" s="21"/>
      <c r="M54" s="22"/>
      <c r="N54" s="23"/>
      <c r="O54" s="24"/>
    </row>
    <row r="55" spans="1:15" ht="13.8" x14ac:dyDescent="0.3">
      <c r="A55" s="27" t="s">
        <v>54</v>
      </c>
      <c r="B55" s="28">
        <v>11424</v>
      </c>
      <c r="C55" s="29">
        <v>2.17</v>
      </c>
      <c r="J55" s="20"/>
      <c r="K55" s="20"/>
      <c r="L55" s="21"/>
      <c r="M55" s="22"/>
      <c r="N55" s="23"/>
      <c r="O55" s="24"/>
    </row>
    <row r="56" spans="1:15" ht="13.8" x14ac:dyDescent="0.3">
      <c r="A56" s="27" t="s">
        <v>55</v>
      </c>
      <c r="B56" s="27">
        <v>8043</v>
      </c>
      <c r="C56" s="29">
        <v>1.53</v>
      </c>
      <c r="J56" s="20"/>
      <c r="K56" s="20"/>
      <c r="L56" s="21"/>
      <c r="M56" s="22"/>
      <c r="N56" s="23"/>
      <c r="O56" s="24"/>
    </row>
    <row r="57" spans="1:15" ht="13.8" x14ac:dyDescent="0.3">
      <c r="A57" s="27" t="s">
        <v>56</v>
      </c>
      <c r="B57" s="27">
        <v>5046</v>
      </c>
      <c r="C57" s="29">
        <v>0.96</v>
      </c>
      <c r="J57" s="20"/>
      <c r="K57" s="30"/>
      <c r="L57" s="30"/>
      <c r="M57" s="30"/>
      <c r="N57" s="30"/>
      <c r="O57" s="30"/>
    </row>
    <row r="58" spans="1:15" ht="13.8" x14ac:dyDescent="0.3">
      <c r="A58" s="27" t="s">
        <v>57</v>
      </c>
      <c r="B58" s="27">
        <v>2736</v>
      </c>
      <c r="C58" s="29">
        <v>0.52</v>
      </c>
      <c r="J58" s="20"/>
      <c r="K58" s="20"/>
      <c r="L58" s="21"/>
      <c r="M58" s="22"/>
      <c r="N58" s="23"/>
      <c r="O58" s="24"/>
    </row>
    <row r="59" spans="1:15" ht="13.8" x14ac:dyDescent="0.3">
      <c r="A59" s="27" t="s">
        <v>58</v>
      </c>
      <c r="B59" s="27">
        <v>1251</v>
      </c>
      <c r="C59" s="29">
        <v>0.24</v>
      </c>
      <c r="J59" s="20"/>
      <c r="K59" s="20"/>
      <c r="L59" s="21"/>
      <c r="M59" s="22"/>
      <c r="N59" s="23"/>
      <c r="O59" s="24"/>
    </row>
    <row r="60" spans="1:15" ht="14.4" thickBot="1" x14ac:dyDescent="0.35">
      <c r="A60" s="31" t="s">
        <v>59</v>
      </c>
      <c r="B60" s="31">
        <v>699</v>
      </c>
      <c r="C60" s="32">
        <v>0.13</v>
      </c>
      <c r="J60" s="20"/>
      <c r="K60" s="20"/>
      <c r="L60" s="21"/>
      <c r="M60" s="22"/>
      <c r="N60" s="23"/>
      <c r="O60" s="24"/>
    </row>
    <row r="61" spans="1:15" ht="13.8" x14ac:dyDescent="0.3">
      <c r="J61" s="20"/>
      <c r="K61" s="20"/>
      <c r="L61" s="24"/>
      <c r="M61" s="22"/>
      <c r="N61" s="23"/>
      <c r="O61" s="24"/>
    </row>
    <row r="62" spans="1:15" ht="13.8" x14ac:dyDescent="0.3">
      <c r="A62" s="12" t="s">
        <v>60</v>
      </c>
      <c r="J62" s="20"/>
      <c r="K62" s="20"/>
      <c r="L62" s="21"/>
      <c r="M62" s="22"/>
      <c r="N62" s="23"/>
      <c r="O62" s="24"/>
    </row>
    <row r="63" spans="1:15" ht="13.8" x14ac:dyDescent="0.3">
      <c r="A63" s="95" t="s">
        <v>89</v>
      </c>
      <c r="B63" s="95"/>
      <c r="C63" s="95"/>
      <c r="D63" s="95"/>
      <c r="E63" s="95"/>
      <c r="F63" s="95"/>
      <c r="G63" s="95"/>
      <c r="H63" s="95"/>
      <c r="J63" s="20"/>
      <c r="K63" s="30"/>
      <c r="L63" s="30"/>
      <c r="M63" s="30"/>
      <c r="N63" s="30"/>
      <c r="O63" s="30"/>
    </row>
    <row r="64" spans="1:15" ht="13.8" x14ac:dyDescent="0.3">
      <c r="A64" s="95"/>
      <c r="B64" s="95"/>
      <c r="C64" s="95"/>
      <c r="D64" s="95"/>
      <c r="E64" s="95"/>
      <c r="F64" s="95"/>
      <c r="G64" s="95"/>
      <c r="H64" s="95"/>
      <c r="J64" s="20"/>
      <c r="K64" s="20"/>
      <c r="L64" s="21"/>
      <c r="M64" s="22"/>
      <c r="N64" s="23"/>
      <c r="O64" s="24"/>
    </row>
    <row r="65" spans="1:15" ht="13.8" x14ac:dyDescent="0.3">
      <c r="A65" s="95"/>
      <c r="B65" s="95"/>
      <c r="C65" s="95"/>
      <c r="D65" s="95"/>
      <c r="E65" s="95"/>
      <c r="F65" s="95"/>
      <c r="G65" s="95"/>
      <c r="H65" s="95"/>
      <c r="J65" s="20"/>
      <c r="K65" s="20"/>
      <c r="L65" s="21"/>
      <c r="M65" s="22"/>
      <c r="N65" s="23"/>
      <c r="O65" s="24"/>
    </row>
    <row r="66" spans="1:15" ht="13.8" x14ac:dyDescent="0.3">
      <c r="J66" s="20"/>
      <c r="K66" s="20"/>
      <c r="L66" s="21"/>
      <c r="M66" s="22"/>
      <c r="N66" s="23"/>
      <c r="O66" s="24"/>
    </row>
    <row r="67" spans="1:15" ht="13.8" x14ac:dyDescent="0.3">
      <c r="A67" s="95" t="s">
        <v>90</v>
      </c>
      <c r="B67" s="95"/>
      <c r="C67" s="95"/>
      <c r="D67" s="95"/>
      <c r="E67" s="95"/>
      <c r="F67" s="95"/>
      <c r="G67" s="95"/>
      <c r="H67" s="95"/>
      <c r="J67" s="20"/>
      <c r="K67" s="20"/>
      <c r="L67" s="21"/>
      <c r="M67" s="22"/>
      <c r="N67" s="23"/>
      <c r="O67" s="24"/>
    </row>
    <row r="68" spans="1:15" ht="13.8" x14ac:dyDescent="0.3">
      <c r="A68" s="95"/>
      <c r="B68" s="95"/>
      <c r="C68" s="95"/>
      <c r="D68" s="95"/>
      <c r="E68" s="95"/>
      <c r="F68" s="95"/>
      <c r="G68" s="95"/>
      <c r="H68" s="95"/>
      <c r="J68" s="20"/>
      <c r="K68" s="20"/>
      <c r="L68" s="24"/>
      <c r="M68" s="22"/>
      <c r="N68" s="23"/>
      <c r="O68" s="24"/>
    </row>
    <row r="69" spans="1:15" ht="13.8" x14ac:dyDescent="0.3">
      <c r="J69" s="20"/>
      <c r="K69" s="30"/>
      <c r="L69" s="30"/>
      <c r="M69" s="30"/>
      <c r="N69" s="30"/>
      <c r="O69" s="30"/>
    </row>
    <row r="70" spans="1:15" ht="13.8" x14ac:dyDescent="0.3">
      <c r="A70" s="12" t="s">
        <v>61</v>
      </c>
      <c r="J70" s="20"/>
      <c r="K70" s="20"/>
      <c r="L70" s="24"/>
      <c r="M70" s="22"/>
      <c r="N70" s="23"/>
      <c r="O70" s="24"/>
    </row>
    <row r="71" spans="1:15" ht="13.8" x14ac:dyDescent="0.3">
      <c r="A71" s="95" t="s">
        <v>109</v>
      </c>
      <c r="B71" s="95"/>
      <c r="C71" s="95"/>
      <c r="D71" s="95"/>
      <c r="E71" s="95"/>
      <c r="F71" s="95"/>
      <c r="G71" s="95"/>
      <c r="H71" s="95"/>
      <c r="J71" s="20"/>
      <c r="K71" s="20"/>
      <c r="L71" s="24"/>
      <c r="M71" s="22"/>
      <c r="N71" s="23"/>
      <c r="O71" s="24"/>
    </row>
    <row r="72" spans="1:15" ht="13.8" x14ac:dyDescent="0.3">
      <c r="A72" s="95"/>
      <c r="B72" s="95"/>
      <c r="C72" s="95"/>
      <c r="D72" s="95"/>
      <c r="E72" s="95"/>
      <c r="F72" s="95"/>
      <c r="G72" s="95"/>
      <c r="H72" s="95"/>
      <c r="J72" s="20"/>
      <c r="K72" s="20"/>
      <c r="L72" s="24"/>
      <c r="M72" s="22"/>
      <c r="N72" s="23"/>
      <c r="O72" s="24"/>
    </row>
    <row r="73" spans="1:15" ht="13.8" x14ac:dyDescent="0.3">
      <c r="A73" s="95"/>
      <c r="B73" s="95"/>
      <c r="C73" s="95"/>
      <c r="D73" s="95"/>
      <c r="E73" s="95"/>
      <c r="F73" s="95"/>
      <c r="G73" s="95"/>
      <c r="H73" s="95"/>
      <c r="J73" s="20"/>
      <c r="K73" s="20"/>
      <c r="L73" s="24"/>
      <c r="M73" s="22"/>
      <c r="N73" s="23"/>
      <c r="O73" s="24"/>
    </row>
    <row r="74" spans="1:15" ht="13.8" x14ac:dyDescent="0.3">
      <c r="A74" s="95"/>
      <c r="B74" s="95"/>
      <c r="C74" s="95"/>
      <c r="D74" s="95"/>
      <c r="E74" s="95"/>
      <c r="F74" s="95"/>
      <c r="G74" s="95"/>
      <c r="H74" s="95"/>
      <c r="J74" s="20"/>
      <c r="K74" s="20"/>
      <c r="L74" s="24"/>
      <c r="M74" s="22"/>
      <c r="N74" s="23"/>
      <c r="O74" s="24"/>
    </row>
    <row r="75" spans="1:15" ht="13.8" x14ac:dyDescent="0.3">
      <c r="A75" s="95"/>
      <c r="B75" s="95"/>
      <c r="C75" s="95"/>
      <c r="D75" s="95"/>
      <c r="E75" s="95"/>
      <c r="F75" s="95"/>
      <c r="G75" s="95"/>
      <c r="H75" s="95"/>
      <c r="J75" s="20"/>
      <c r="K75" s="20"/>
      <c r="L75" s="24"/>
      <c r="M75" s="22"/>
      <c r="N75" s="23"/>
      <c r="O75" s="24"/>
    </row>
    <row r="76" spans="1:15" ht="13.8" x14ac:dyDescent="0.3">
      <c r="J76" s="20"/>
      <c r="K76" s="20"/>
      <c r="L76" s="24"/>
      <c r="M76" s="22"/>
      <c r="N76" s="23"/>
      <c r="O76" s="24"/>
    </row>
    <row r="77" spans="1:15" ht="13.8" x14ac:dyDescent="0.3">
      <c r="J77" s="20"/>
      <c r="K77" s="20"/>
      <c r="L77" s="24"/>
      <c r="M77" s="22"/>
      <c r="N77" s="23"/>
      <c r="O77" s="24"/>
    </row>
    <row r="78" spans="1:15" ht="13.8" x14ac:dyDescent="0.3">
      <c r="J78" s="20"/>
      <c r="K78" s="20"/>
      <c r="L78" s="24"/>
      <c r="M78" s="22"/>
      <c r="N78" s="23"/>
      <c r="O78" s="24"/>
    </row>
    <row r="79" spans="1:15" ht="13.8" x14ac:dyDescent="0.3">
      <c r="J79" s="20"/>
      <c r="K79" s="20"/>
      <c r="L79" s="24"/>
      <c r="M79" s="22"/>
      <c r="N79" s="23"/>
      <c r="O79" s="24"/>
    </row>
    <row r="80" spans="1:15" ht="13.8" x14ac:dyDescent="0.3">
      <c r="J80" s="20"/>
      <c r="K80" s="20"/>
      <c r="L80" s="24"/>
      <c r="M80" s="22"/>
      <c r="N80" s="23"/>
      <c r="O80" s="24"/>
    </row>
    <row r="81" spans="9:16" ht="13.8" x14ac:dyDescent="0.3">
      <c r="J81" s="20"/>
      <c r="K81" s="20"/>
      <c r="L81" s="21"/>
      <c r="M81" s="22"/>
      <c r="N81" s="23"/>
      <c r="O81" s="24"/>
    </row>
    <row r="82" spans="9:16" ht="13.8" x14ac:dyDescent="0.3">
      <c r="J82" s="20"/>
      <c r="K82" s="20"/>
      <c r="L82" s="21"/>
      <c r="M82" s="22"/>
      <c r="N82" s="23"/>
      <c r="O82" s="24"/>
    </row>
    <row r="83" spans="9:16" ht="13.8" x14ac:dyDescent="0.3">
      <c r="J83" s="20"/>
      <c r="K83" s="20"/>
      <c r="L83" s="21"/>
      <c r="M83" s="22"/>
      <c r="N83" s="23"/>
      <c r="O83" s="24"/>
    </row>
    <row r="84" spans="9:16" ht="13.8" x14ac:dyDescent="0.3">
      <c r="J84" s="20"/>
      <c r="K84" s="20"/>
      <c r="L84" s="24"/>
      <c r="M84" s="22"/>
      <c r="N84" s="23"/>
      <c r="O84" s="24"/>
    </row>
    <row r="85" spans="9:16" ht="13.8" x14ac:dyDescent="0.3">
      <c r="I85" s="20"/>
      <c r="J85" s="20"/>
      <c r="K85" s="20"/>
      <c r="L85" s="20"/>
      <c r="M85" s="20"/>
      <c r="N85" s="20"/>
      <c r="O85" s="20"/>
      <c r="P85" s="20"/>
    </row>
    <row r="86" spans="9:16" ht="13.8" x14ac:dyDescent="0.3">
      <c r="I86" s="20"/>
      <c r="J86" s="20"/>
      <c r="K86" s="20"/>
      <c r="L86" s="20"/>
      <c r="M86" s="20"/>
      <c r="N86" s="20"/>
      <c r="O86" s="20"/>
      <c r="P86" s="20"/>
    </row>
    <row r="87" spans="9:16" ht="13.8" x14ac:dyDescent="0.3">
      <c r="I87" s="20"/>
      <c r="J87" s="20"/>
      <c r="K87" s="20"/>
      <c r="L87" s="20"/>
      <c r="M87" s="20"/>
      <c r="N87" s="20"/>
      <c r="O87" s="20"/>
      <c r="P87" s="20"/>
    </row>
    <row r="88" spans="9:16" ht="13.8" x14ac:dyDescent="0.3">
      <c r="I88" s="20"/>
      <c r="J88" s="20"/>
      <c r="K88" s="20"/>
      <c r="L88" s="20"/>
      <c r="M88" s="20"/>
      <c r="N88" s="20"/>
      <c r="O88" s="20"/>
      <c r="P88" s="20"/>
    </row>
    <row r="89" spans="9:16" ht="13.8" x14ac:dyDescent="0.3">
      <c r="I89" s="20"/>
      <c r="J89" s="20"/>
      <c r="K89" s="20"/>
      <c r="L89" s="20"/>
      <c r="M89" s="20"/>
      <c r="N89" s="20"/>
      <c r="O89" s="20"/>
      <c r="P89" s="20"/>
    </row>
    <row r="90" spans="9:16" ht="13.8" x14ac:dyDescent="0.3">
      <c r="I90" s="20"/>
      <c r="J90" s="20"/>
      <c r="K90" s="20"/>
      <c r="L90" s="20"/>
      <c r="M90" s="20"/>
      <c r="N90" s="20"/>
      <c r="O90" s="20"/>
      <c r="P90" s="20"/>
    </row>
    <row r="91" spans="9:16" ht="13.8" x14ac:dyDescent="0.3">
      <c r="I91" s="20"/>
      <c r="J91" s="20"/>
      <c r="K91" s="20"/>
      <c r="L91" s="20"/>
      <c r="M91" s="20"/>
      <c r="N91" s="20"/>
      <c r="O91" s="20"/>
      <c r="P91" s="20"/>
    </row>
    <row r="92" spans="9:16" ht="13.8" x14ac:dyDescent="0.3">
      <c r="I92" s="20"/>
      <c r="J92" s="20"/>
      <c r="K92" s="20"/>
      <c r="L92" s="20"/>
      <c r="M92" s="20"/>
      <c r="N92" s="20"/>
      <c r="O92" s="20"/>
      <c r="P92" s="20"/>
    </row>
    <row r="93" spans="9:16" ht="13.8" x14ac:dyDescent="0.3">
      <c r="I93" s="20"/>
      <c r="J93" s="20"/>
      <c r="K93" s="20"/>
      <c r="L93" s="20"/>
      <c r="M93" s="20"/>
      <c r="N93" s="20"/>
      <c r="O93" s="20"/>
      <c r="P93" s="20"/>
    </row>
    <row r="94" spans="9:16" ht="13.8" x14ac:dyDescent="0.3">
      <c r="I94" s="20"/>
      <c r="J94" s="20"/>
      <c r="K94" s="20"/>
      <c r="L94" s="20"/>
      <c r="M94" s="20"/>
      <c r="N94" s="20"/>
      <c r="O94" s="20"/>
      <c r="P94" s="20"/>
    </row>
    <row r="95" spans="9:16" ht="13.8" x14ac:dyDescent="0.3">
      <c r="I95" s="20"/>
      <c r="J95" s="20"/>
      <c r="K95" s="20"/>
      <c r="L95" s="20"/>
      <c r="M95" s="20"/>
      <c r="N95" s="20"/>
      <c r="O95" s="20"/>
      <c r="P95" s="20"/>
    </row>
    <row r="96" spans="9:16" ht="13.8" x14ac:dyDescent="0.3">
      <c r="J96" s="20"/>
      <c r="K96" s="20"/>
      <c r="L96" s="21"/>
      <c r="M96" s="22"/>
      <c r="N96" s="23"/>
      <c r="O96" s="24"/>
    </row>
    <row r="97" spans="10:15" ht="13.8" x14ac:dyDescent="0.3">
      <c r="J97" s="20"/>
      <c r="K97" s="20"/>
      <c r="L97" s="24"/>
      <c r="M97" s="22"/>
      <c r="N97" s="23"/>
      <c r="O97" s="24"/>
    </row>
    <row r="98" spans="10:15" ht="13.8" x14ac:dyDescent="0.3">
      <c r="J98" s="20"/>
      <c r="K98" s="20"/>
      <c r="L98" s="21"/>
      <c r="M98" s="22"/>
      <c r="N98" s="23"/>
      <c r="O98" s="24"/>
    </row>
    <row r="99" spans="10:15" ht="13.8" x14ac:dyDescent="0.3">
      <c r="J99" s="20"/>
      <c r="K99" s="20"/>
      <c r="L99" s="24"/>
      <c r="M99" s="22"/>
      <c r="N99" s="23"/>
      <c r="O99" s="24"/>
    </row>
    <row r="100" spans="10:15" ht="13.8" x14ac:dyDescent="0.3">
      <c r="J100" s="20"/>
      <c r="K100" s="20"/>
      <c r="L100" s="21"/>
      <c r="M100" s="22"/>
      <c r="N100" s="23"/>
      <c r="O100" s="24"/>
    </row>
    <row r="101" spans="10:15" ht="13.8" x14ac:dyDescent="0.3">
      <c r="J101" s="20"/>
      <c r="K101" s="20"/>
      <c r="L101" s="21"/>
      <c r="M101" s="22"/>
      <c r="N101" s="23"/>
      <c r="O101" s="24"/>
    </row>
    <row r="102" spans="10:15" ht="13.8" x14ac:dyDescent="0.3">
      <c r="J102" s="20"/>
      <c r="K102" s="20"/>
      <c r="L102" s="21"/>
      <c r="M102" s="22"/>
      <c r="N102" s="23"/>
      <c r="O102" s="24"/>
    </row>
    <row r="103" spans="10:15" ht="13.8" x14ac:dyDescent="0.3">
      <c r="J103" s="20"/>
      <c r="K103" s="20"/>
      <c r="L103" s="21"/>
      <c r="M103" s="22"/>
      <c r="N103" s="23"/>
      <c r="O103" s="24"/>
    </row>
    <row r="104" spans="10:15" ht="13.8" x14ac:dyDescent="0.3">
      <c r="J104" s="20"/>
      <c r="K104" s="20"/>
      <c r="L104" s="21"/>
      <c r="M104" s="22"/>
      <c r="N104" s="23"/>
      <c r="O104" s="24"/>
    </row>
    <row r="105" spans="10:15" ht="13.8" x14ac:dyDescent="0.3">
      <c r="J105" s="20"/>
      <c r="K105" s="20"/>
      <c r="L105" s="21"/>
      <c r="M105" s="22"/>
      <c r="N105" s="23"/>
      <c r="O105" s="24"/>
    </row>
    <row r="106" spans="10:15" ht="13.8" x14ac:dyDescent="0.3">
      <c r="J106" s="20"/>
      <c r="K106" s="20"/>
      <c r="L106" s="21"/>
      <c r="M106" s="22"/>
      <c r="N106" s="23"/>
      <c r="O106" s="24"/>
    </row>
    <row r="107" spans="10:15" ht="13.8" x14ac:dyDescent="0.3">
      <c r="J107" s="20"/>
      <c r="K107" s="20"/>
      <c r="L107" s="21"/>
      <c r="M107" s="22"/>
      <c r="N107" s="23"/>
      <c r="O107" s="24"/>
    </row>
    <row r="108" spans="10:15" ht="13.8" x14ac:dyDescent="0.3">
      <c r="J108" s="20"/>
      <c r="K108" s="20"/>
      <c r="L108" s="21"/>
      <c r="M108" s="22"/>
      <c r="N108" s="23"/>
      <c r="O108" s="24"/>
    </row>
    <row r="109" spans="10:15" ht="13.8" x14ac:dyDescent="0.3">
      <c r="J109" s="20"/>
      <c r="K109" s="30"/>
      <c r="L109" s="30"/>
      <c r="M109" s="30"/>
      <c r="N109" s="30"/>
      <c r="O109" s="30"/>
    </row>
    <row r="110" spans="10:15" ht="13.8" x14ac:dyDescent="0.3">
      <c r="J110" s="20"/>
      <c r="K110" s="30"/>
      <c r="L110" s="30"/>
      <c r="M110" s="30"/>
      <c r="N110" s="30"/>
      <c r="O110" s="30"/>
    </row>
    <row r="111" spans="10:15" ht="13.8" x14ac:dyDescent="0.3">
      <c r="J111" s="20"/>
      <c r="K111" s="20"/>
      <c r="L111" s="21"/>
      <c r="M111" s="22"/>
      <c r="N111" s="23"/>
      <c r="O111" s="24"/>
    </row>
    <row r="112" spans="10:15" ht="13.8" x14ac:dyDescent="0.3">
      <c r="J112" s="20"/>
      <c r="K112" s="20"/>
      <c r="L112" s="21"/>
      <c r="M112" s="22"/>
      <c r="N112" s="23"/>
      <c r="O112" s="24"/>
    </row>
    <row r="113" spans="10:15" ht="13.8" x14ac:dyDescent="0.3">
      <c r="J113" s="20"/>
      <c r="K113" s="20"/>
      <c r="L113" s="21"/>
      <c r="M113" s="22"/>
      <c r="N113" s="23"/>
      <c r="O113" s="24"/>
    </row>
    <row r="114" spans="10:15" ht="13.8" x14ac:dyDescent="0.3">
      <c r="J114" s="20"/>
      <c r="K114" s="20"/>
      <c r="L114" s="21"/>
      <c r="M114" s="22"/>
      <c r="N114" s="23"/>
      <c r="O114" s="24"/>
    </row>
    <row r="115" spans="10:15" ht="13.8" x14ac:dyDescent="0.3">
      <c r="J115" s="20"/>
      <c r="K115" s="20"/>
      <c r="L115" s="21"/>
      <c r="M115" s="22"/>
      <c r="N115" s="23"/>
      <c r="O115" s="24"/>
    </row>
    <row r="116" spans="10:15" ht="13.8" x14ac:dyDescent="0.3">
      <c r="J116" s="20"/>
      <c r="K116" s="20"/>
      <c r="L116" s="21"/>
      <c r="M116" s="22"/>
      <c r="N116" s="23"/>
      <c r="O116" s="24"/>
    </row>
    <row r="117" spans="10:15" ht="13.8" x14ac:dyDescent="0.3">
      <c r="J117" s="20"/>
      <c r="K117" s="20"/>
      <c r="L117" s="21"/>
      <c r="M117" s="22"/>
      <c r="N117" s="23"/>
      <c r="O117" s="24"/>
    </row>
    <row r="118" spans="10:15" ht="13.8" x14ac:dyDescent="0.3">
      <c r="J118" s="20"/>
      <c r="K118" s="30"/>
      <c r="L118" s="30"/>
      <c r="M118" s="30"/>
      <c r="N118" s="30"/>
      <c r="O118" s="30"/>
    </row>
    <row r="119" spans="10:15" ht="13.8" x14ac:dyDescent="0.3">
      <c r="J119" s="20"/>
      <c r="K119" s="20"/>
      <c r="L119" s="21"/>
      <c r="M119" s="22"/>
      <c r="N119" s="23"/>
      <c r="O119" s="24"/>
    </row>
    <row r="120" spans="10:15" ht="13.8" x14ac:dyDescent="0.3">
      <c r="J120" s="20"/>
      <c r="K120" s="20"/>
      <c r="L120" s="21"/>
      <c r="M120" s="22"/>
      <c r="N120" s="23"/>
      <c r="O120" s="24"/>
    </row>
    <row r="121" spans="10:15" ht="13.8" x14ac:dyDescent="0.3">
      <c r="J121" s="20"/>
      <c r="K121" s="20"/>
      <c r="L121" s="21"/>
      <c r="M121" s="22"/>
      <c r="N121" s="23"/>
      <c r="O121" s="24"/>
    </row>
    <row r="122" spans="10:15" ht="13.8" x14ac:dyDescent="0.3">
      <c r="J122" s="20"/>
      <c r="K122" s="20"/>
      <c r="L122" s="24"/>
      <c r="M122" s="22"/>
      <c r="N122" s="23"/>
      <c r="O122" s="24"/>
    </row>
    <row r="123" spans="10:15" ht="13.8" x14ac:dyDescent="0.3">
      <c r="J123" s="20"/>
      <c r="K123" s="20"/>
      <c r="L123" s="21"/>
      <c r="M123" s="22"/>
      <c r="N123" s="23"/>
      <c r="O123" s="24"/>
    </row>
    <row r="124" spans="10:15" ht="13.8" x14ac:dyDescent="0.3">
      <c r="J124" s="20"/>
      <c r="K124" s="30"/>
      <c r="L124" s="30"/>
      <c r="M124" s="30"/>
      <c r="N124" s="30"/>
      <c r="O124" s="30"/>
    </row>
    <row r="125" spans="10:15" ht="13.8" x14ac:dyDescent="0.3">
      <c r="J125" s="20"/>
      <c r="K125" s="20"/>
      <c r="L125" s="21"/>
      <c r="M125" s="22"/>
      <c r="N125" s="23"/>
      <c r="O125" s="24"/>
    </row>
    <row r="126" spans="10:15" ht="13.8" x14ac:dyDescent="0.3">
      <c r="J126" s="20"/>
      <c r="K126" s="20"/>
      <c r="L126" s="21"/>
      <c r="M126" s="22"/>
      <c r="N126" s="23"/>
      <c r="O126" s="24"/>
    </row>
    <row r="127" spans="10:15" ht="13.8" x14ac:dyDescent="0.3">
      <c r="J127" s="20"/>
      <c r="K127" s="20"/>
      <c r="L127" s="21"/>
      <c r="M127" s="22"/>
      <c r="N127" s="23"/>
      <c r="O127" s="24"/>
    </row>
    <row r="128" spans="10:15" ht="13.8" x14ac:dyDescent="0.3">
      <c r="J128" s="20"/>
      <c r="K128" s="20"/>
      <c r="L128" s="21"/>
      <c r="M128" s="22"/>
      <c r="N128" s="23"/>
      <c r="O128" s="24"/>
    </row>
    <row r="129" spans="10:15" ht="13.8" x14ac:dyDescent="0.3">
      <c r="J129" s="20"/>
      <c r="K129" s="20"/>
      <c r="L129" s="24"/>
      <c r="M129" s="22"/>
      <c r="N129" s="23"/>
      <c r="O129" s="24"/>
    </row>
    <row r="130" spans="10:15" ht="13.8" x14ac:dyDescent="0.3">
      <c r="J130" s="20"/>
      <c r="K130" s="30"/>
      <c r="L130" s="30"/>
      <c r="M130" s="30"/>
      <c r="N130" s="30"/>
      <c r="O130" s="30"/>
    </row>
    <row r="131" spans="10:15" ht="13.8" x14ac:dyDescent="0.3">
      <c r="J131" s="20"/>
      <c r="K131" s="20"/>
      <c r="L131" s="24"/>
      <c r="M131" s="22"/>
      <c r="N131" s="23"/>
      <c r="O131" s="24"/>
    </row>
    <row r="132" spans="10:15" ht="13.8" x14ac:dyDescent="0.3">
      <c r="J132" s="20"/>
      <c r="K132" s="20"/>
      <c r="L132" s="24"/>
      <c r="M132" s="22"/>
      <c r="N132" s="23"/>
      <c r="O132" s="24"/>
    </row>
    <row r="133" spans="10:15" ht="13.8" x14ac:dyDescent="0.3">
      <c r="J133" s="20"/>
      <c r="K133" s="20"/>
      <c r="L133" s="24"/>
      <c r="M133" s="22"/>
      <c r="N133" s="23"/>
      <c r="O133" s="24"/>
    </row>
    <row r="134" spans="10:15" ht="13.8" x14ac:dyDescent="0.3">
      <c r="J134" s="20"/>
      <c r="K134" s="20"/>
      <c r="L134" s="24"/>
      <c r="M134" s="22"/>
      <c r="N134" s="23"/>
      <c r="O134" s="24"/>
    </row>
    <row r="135" spans="10:15" ht="13.8" x14ac:dyDescent="0.3">
      <c r="J135" s="20"/>
      <c r="K135" s="20"/>
      <c r="L135" s="24"/>
      <c r="M135" s="22"/>
      <c r="N135" s="23"/>
      <c r="O135" s="24"/>
    </row>
    <row r="136" spans="10:15" ht="13.8" x14ac:dyDescent="0.3">
      <c r="J136" s="20"/>
      <c r="K136" s="20"/>
      <c r="L136" s="24"/>
      <c r="M136" s="22"/>
      <c r="N136" s="23"/>
      <c r="O136" s="24"/>
    </row>
    <row r="137" spans="10:15" ht="13.8" x14ac:dyDescent="0.3">
      <c r="J137" s="20"/>
      <c r="K137" s="20"/>
      <c r="L137" s="24"/>
      <c r="M137" s="22"/>
      <c r="N137" s="23"/>
      <c r="O137" s="24"/>
    </row>
    <row r="138" spans="10:15" ht="13.8" x14ac:dyDescent="0.3">
      <c r="J138" s="20"/>
      <c r="K138" s="20"/>
      <c r="L138" s="24"/>
      <c r="M138" s="22"/>
      <c r="N138" s="23"/>
      <c r="O138" s="24"/>
    </row>
    <row r="139" spans="10:15" ht="13.8" x14ac:dyDescent="0.3">
      <c r="J139" s="20"/>
      <c r="K139" s="20"/>
      <c r="L139" s="24"/>
      <c r="M139" s="22"/>
      <c r="N139" s="23"/>
      <c r="O139" s="24"/>
    </row>
    <row r="140" spans="10:15" ht="13.8" x14ac:dyDescent="0.3">
      <c r="J140" s="20"/>
      <c r="K140" s="20"/>
      <c r="L140" s="24"/>
      <c r="M140" s="22"/>
      <c r="N140" s="23"/>
      <c r="O140" s="24"/>
    </row>
    <row r="141" spans="10:15" ht="13.8" x14ac:dyDescent="0.3">
      <c r="J141" s="20"/>
      <c r="K141" s="20"/>
      <c r="L141" s="24"/>
      <c r="M141" s="22"/>
      <c r="N141" s="23"/>
      <c r="O141" s="24"/>
    </row>
    <row r="142" spans="10:15" ht="13.8" x14ac:dyDescent="0.3">
      <c r="J142" s="20"/>
      <c r="K142" s="20"/>
      <c r="L142" s="21"/>
      <c r="M142" s="22"/>
      <c r="N142" s="23"/>
      <c r="O142" s="24"/>
    </row>
    <row r="143" spans="10:15" ht="13.8" x14ac:dyDescent="0.3">
      <c r="J143" s="20"/>
      <c r="K143" s="20"/>
      <c r="L143" s="21"/>
      <c r="M143" s="22"/>
      <c r="N143" s="23"/>
      <c r="O143" s="24"/>
    </row>
    <row r="144" spans="10:15" ht="13.8" x14ac:dyDescent="0.3">
      <c r="J144" s="20"/>
      <c r="K144" s="20"/>
      <c r="L144" s="21"/>
      <c r="M144" s="22"/>
      <c r="N144" s="23"/>
      <c r="O144" s="24"/>
    </row>
    <row r="145" spans="10:15" ht="13.8" x14ac:dyDescent="0.3">
      <c r="J145" s="20"/>
      <c r="K145" s="20"/>
      <c r="L145" s="24"/>
      <c r="M145" s="22"/>
      <c r="N145" s="23"/>
      <c r="O145" s="24"/>
    </row>
    <row r="146" spans="10:15" ht="13.8" x14ac:dyDescent="0.3">
      <c r="J146" s="20"/>
      <c r="K146" s="20"/>
      <c r="L146" s="21"/>
      <c r="M146" s="22"/>
      <c r="N146" s="23"/>
      <c r="O146" s="24"/>
    </row>
    <row r="147" spans="10:15" ht="13.8" x14ac:dyDescent="0.3">
      <c r="J147" s="20"/>
      <c r="K147" s="20"/>
      <c r="L147" s="21"/>
      <c r="M147" s="22"/>
      <c r="N147" s="23"/>
      <c r="O147" s="24"/>
    </row>
    <row r="148" spans="10:15" ht="13.8" x14ac:dyDescent="0.3">
      <c r="J148" s="20"/>
      <c r="K148" s="20"/>
      <c r="L148" s="21"/>
      <c r="M148" s="22"/>
      <c r="N148" s="23"/>
      <c r="O148" s="24"/>
    </row>
    <row r="149" spans="10:15" ht="13.8" x14ac:dyDescent="0.3">
      <c r="J149" s="20"/>
      <c r="K149" s="20"/>
      <c r="L149" s="21"/>
      <c r="M149" s="22"/>
      <c r="N149" s="23"/>
      <c r="O149" s="24"/>
    </row>
    <row r="150" spans="10:15" ht="13.8" x14ac:dyDescent="0.3">
      <c r="J150" s="20"/>
      <c r="K150" s="20"/>
      <c r="L150" s="21"/>
      <c r="M150" s="22"/>
      <c r="N150" s="23"/>
      <c r="O150" s="24"/>
    </row>
    <row r="151" spans="10:15" ht="13.8" x14ac:dyDescent="0.3">
      <c r="J151" s="20"/>
      <c r="K151" s="20"/>
      <c r="L151" s="21"/>
      <c r="M151" s="22"/>
      <c r="N151" s="23"/>
      <c r="O151" s="24"/>
    </row>
    <row r="152" spans="10:15" ht="13.8" x14ac:dyDescent="0.3">
      <c r="J152" s="33"/>
      <c r="K152" s="33"/>
      <c r="L152" s="33"/>
      <c r="M152" s="34"/>
      <c r="N152" s="33"/>
      <c r="O152" s="33"/>
    </row>
  </sheetData>
  <sheetProtection algorithmName="SHA-512" hashValue="hfQvFBXQIq50zsJzMYxyFsego3wW/FPbR1Wy0clEHed7dQ7uWVAFx1zi2+WEP0gD3V7Y3VVS37XQY4UrP+ggRg==" saltValue="6bMlu66/G2mpGB2gTO2lig==" spinCount="100000" sheet="1" objects="1" scenarios="1" selectLockedCells="1" selectUnlockedCells="1"/>
  <mergeCells count="12">
    <mergeCell ref="A3:G4"/>
    <mergeCell ref="A8:G9"/>
    <mergeCell ref="E14:H14"/>
    <mergeCell ref="A71:H75"/>
    <mergeCell ref="E13:H13"/>
    <mergeCell ref="E12:H12"/>
    <mergeCell ref="E15:H15"/>
    <mergeCell ref="A30:H32"/>
    <mergeCell ref="A34:H37"/>
    <mergeCell ref="A63:H65"/>
    <mergeCell ref="A67:H68"/>
    <mergeCell ref="A21:H25"/>
  </mergeCells>
  <hyperlinks>
    <hyperlink ref="A10" r:id="rId1" display="https://www.health.govt.nz/system/files/documents/publications/methodology-report-2016-17-nzhs-dec17v2.pdf" xr:uid="{00000000-0004-0000-0000-000000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104"/>
  <sheetViews>
    <sheetView zoomScaleNormal="100" workbookViewId="0">
      <pane ySplit="5" topLeftCell="A6" activePane="bottomLeft" state="frozen"/>
      <selection pane="bottomLeft" activeCell="L4" sqref="L4"/>
    </sheetView>
  </sheetViews>
  <sheetFormatPr defaultColWidth="9.109375" defaultRowHeight="13.2" x14ac:dyDescent="0.25"/>
  <cols>
    <col min="1" max="1" width="2.6640625" style="38" customWidth="1"/>
    <col min="2" max="2" width="7.33203125" style="38" customWidth="1"/>
    <col min="3" max="4" width="9.109375" style="38" customWidth="1"/>
    <col min="5" max="5" width="10.33203125" style="38" customWidth="1"/>
    <col min="6" max="6" width="8.33203125" style="38" customWidth="1"/>
    <col min="7" max="8" width="9.109375" style="38"/>
    <col min="9" max="10" width="9.109375" style="38" customWidth="1"/>
    <col min="11" max="14" width="9.109375" style="38"/>
    <col min="15" max="15" width="7.33203125" style="38" customWidth="1"/>
    <col min="16" max="17" width="9.109375" style="38"/>
    <col min="18" max="18" width="10.88671875" style="38" customWidth="1"/>
    <col min="19" max="19" width="9.88671875" style="38" customWidth="1"/>
    <col min="20" max="20" width="13.44140625" style="38" customWidth="1"/>
    <col min="21" max="21" width="12.6640625" style="38" customWidth="1"/>
    <col min="22" max="30" width="9.109375" style="38"/>
    <col min="31" max="31" width="9.109375" style="40"/>
    <col min="32" max="56" width="9.109375" style="40" customWidth="1"/>
    <col min="57" max="57" width="9.109375" style="91" customWidth="1"/>
    <col min="58" max="67" width="9.109375" style="91"/>
    <col min="68" max="16384" width="9.109375" style="38"/>
  </cols>
  <sheetData>
    <row r="1" spans="2:71" ht="21" customHeight="1" x14ac:dyDescent="0.25">
      <c r="B1" s="36" t="s">
        <v>128</v>
      </c>
      <c r="C1" s="37"/>
      <c r="D1" s="37"/>
      <c r="AD1" s="39"/>
      <c r="BE1" s="40"/>
      <c r="BF1" s="40"/>
      <c r="BG1" s="40"/>
      <c r="BH1" s="40"/>
      <c r="BI1" s="40"/>
      <c r="BJ1" s="40"/>
      <c r="BK1" s="40"/>
      <c r="BL1" s="40"/>
      <c r="BM1" s="40"/>
      <c r="BN1" s="40"/>
      <c r="BO1" s="40"/>
      <c r="BP1" s="40"/>
      <c r="BQ1" s="40"/>
      <c r="BR1" s="40"/>
      <c r="BS1" s="40"/>
    </row>
    <row r="2" spans="2:71" ht="10.5" customHeight="1" x14ac:dyDescent="0.25">
      <c r="AD2" s="41"/>
      <c r="BE2" s="40"/>
      <c r="BF2" s="40"/>
      <c r="BG2" s="40"/>
      <c r="BH2" s="40"/>
      <c r="BI2" s="40"/>
      <c r="BJ2" s="40"/>
      <c r="BK2" s="40"/>
      <c r="BL2" s="40"/>
      <c r="BM2" s="40"/>
      <c r="BN2" s="40"/>
      <c r="BO2" s="40"/>
      <c r="BP2" s="40"/>
      <c r="BQ2" s="40"/>
      <c r="BR2" s="40"/>
      <c r="BS2" s="40"/>
    </row>
    <row r="3" spans="2:71" ht="12.75" customHeight="1" x14ac:dyDescent="0.25">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BE3" s="40"/>
      <c r="BF3" s="40"/>
      <c r="BG3" s="40"/>
      <c r="BH3" s="40"/>
      <c r="BI3" s="40"/>
      <c r="BJ3" s="40"/>
      <c r="BK3" s="40"/>
      <c r="BL3" s="40"/>
      <c r="BM3" s="40"/>
      <c r="BN3" s="40"/>
      <c r="BO3" s="40"/>
      <c r="BP3" s="40"/>
      <c r="BQ3" s="40"/>
      <c r="BR3" s="40"/>
      <c r="BS3" s="40"/>
    </row>
    <row r="4" spans="2:71" x14ac:dyDescent="0.25">
      <c r="B4" s="42"/>
      <c r="C4" s="43" t="s">
        <v>14</v>
      </c>
      <c r="D4" s="42"/>
      <c r="E4" s="42"/>
      <c r="F4" s="42"/>
      <c r="G4" s="42"/>
      <c r="H4" s="42"/>
      <c r="I4" s="42"/>
      <c r="J4" s="43"/>
      <c r="K4" s="42"/>
      <c r="L4" s="42"/>
      <c r="M4" s="42"/>
      <c r="N4" s="42"/>
      <c r="O4" s="42"/>
      <c r="P4" s="42"/>
      <c r="Q4" s="42"/>
      <c r="R4" s="42"/>
      <c r="S4" s="42"/>
      <c r="T4" s="42"/>
      <c r="U4" s="42"/>
      <c r="V4" s="42"/>
      <c r="W4" s="42"/>
      <c r="X4" s="42"/>
      <c r="Y4" s="42"/>
      <c r="Z4" s="42"/>
      <c r="AA4" s="42"/>
      <c r="AB4" s="42"/>
      <c r="AC4" s="42"/>
      <c r="BE4" s="40"/>
      <c r="BF4" s="40"/>
      <c r="BG4" s="40">
        <v>1</v>
      </c>
      <c r="BH4" s="40"/>
      <c r="BI4" s="40"/>
      <c r="BJ4" s="40"/>
      <c r="BK4" s="40"/>
      <c r="BL4" s="40"/>
      <c r="BM4" s="40"/>
      <c r="BN4" s="40"/>
      <c r="BO4" s="40"/>
      <c r="BP4" s="40"/>
      <c r="BQ4" s="40"/>
      <c r="BR4" s="40"/>
      <c r="BS4" s="40"/>
    </row>
    <row r="5" spans="2:71" ht="18" customHeight="1" x14ac:dyDescent="0.25">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BE5" s="40"/>
      <c r="BF5" s="40"/>
      <c r="BG5" s="40"/>
      <c r="BH5" s="40"/>
      <c r="BI5" s="40"/>
      <c r="BJ5" s="40"/>
      <c r="BK5" s="40"/>
      <c r="BL5" s="40"/>
      <c r="BM5" s="40"/>
      <c r="BN5" s="40"/>
      <c r="BO5" s="40"/>
      <c r="BP5" s="40"/>
      <c r="BQ5" s="40"/>
      <c r="BR5" s="40"/>
      <c r="BS5" s="40"/>
    </row>
    <row r="6" spans="2:71" x14ac:dyDescent="0.25">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BE6" s="40"/>
      <c r="BF6" s="40"/>
      <c r="BG6" s="40"/>
      <c r="BH6" s="40"/>
      <c r="BI6" s="40"/>
      <c r="BJ6" s="40"/>
      <c r="BK6" s="40"/>
      <c r="BL6" s="40"/>
      <c r="BM6" s="40"/>
      <c r="BN6" s="40"/>
      <c r="BO6" s="40"/>
      <c r="BP6" s="40"/>
      <c r="BQ6" s="40"/>
      <c r="BR6" s="40"/>
      <c r="BS6" s="40"/>
    </row>
    <row r="7" spans="2:71" x14ac:dyDescent="0.25">
      <c r="B7" s="42"/>
      <c r="C7" s="42"/>
      <c r="D7" s="42"/>
      <c r="E7" s="42"/>
      <c r="F7" s="42"/>
      <c r="G7" s="42"/>
      <c r="H7" s="42"/>
      <c r="I7" s="42"/>
      <c r="J7" s="42"/>
      <c r="K7" s="42"/>
      <c r="L7" s="42"/>
      <c r="M7" s="42"/>
      <c r="N7" s="42"/>
      <c r="O7" s="42"/>
      <c r="P7" s="42"/>
      <c r="Q7" s="42"/>
      <c r="R7" s="42"/>
      <c r="S7" s="42"/>
      <c r="T7" s="42"/>
      <c r="U7" s="42"/>
      <c r="V7" s="42"/>
      <c r="W7" s="42"/>
      <c r="X7" s="42"/>
      <c r="Y7" s="42"/>
      <c r="Z7" s="42"/>
      <c r="AA7" s="42"/>
      <c r="AB7" s="42"/>
      <c r="AC7" s="42"/>
      <c r="BE7" s="40"/>
      <c r="BF7" s="40"/>
      <c r="BG7" s="44"/>
      <c r="BH7" s="40"/>
      <c r="BI7" s="40"/>
      <c r="BJ7" s="40"/>
      <c r="BK7" s="40"/>
      <c r="BL7" s="40"/>
      <c r="BM7" s="40"/>
      <c r="BN7" s="40"/>
      <c r="BO7" s="40"/>
      <c r="BP7" s="40"/>
      <c r="BQ7" s="40"/>
      <c r="BR7" s="40"/>
      <c r="BS7" s="40"/>
    </row>
    <row r="8" spans="2:71" ht="12" customHeight="1" x14ac:dyDescent="0.3">
      <c r="B8" s="42"/>
      <c r="C8" s="45"/>
      <c r="D8" s="42"/>
      <c r="E8" s="42"/>
      <c r="F8" s="42"/>
      <c r="G8" s="42"/>
      <c r="H8" s="42"/>
      <c r="I8" s="42"/>
      <c r="J8" s="42"/>
      <c r="K8" s="42"/>
      <c r="L8" s="42"/>
      <c r="M8" s="42"/>
      <c r="N8" s="42"/>
      <c r="O8" s="42"/>
      <c r="P8" s="45"/>
      <c r="Q8" s="42"/>
      <c r="R8" s="42"/>
      <c r="S8" s="42"/>
      <c r="T8" s="42"/>
      <c r="U8" s="42"/>
      <c r="V8" s="42"/>
      <c r="W8" s="42"/>
      <c r="X8" s="42"/>
      <c r="Y8" s="42"/>
      <c r="Z8" s="42"/>
      <c r="AA8" s="42"/>
      <c r="AB8" s="42"/>
      <c r="AC8" s="42"/>
      <c r="BE8" s="40"/>
      <c r="BF8" s="40"/>
      <c r="BG8" s="46"/>
      <c r="BH8" s="40"/>
      <c r="BI8" s="40"/>
      <c r="BJ8" s="40"/>
      <c r="BK8" s="40"/>
      <c r="BL8" s="40"/>
      <c r="BM8" s="40"/>
      <c r="BN8" s="40"/>
      <c r="BO8" s="40"/>
      <c r="BP8" s="40"/>
      <c r="BQ8" s="40"/>
      <c r="BR8" s="40"/>
      <c r="BS8" s="40"/>
    </row>
    <row r="9" spans="2:71" ht="9.75" customHeight="1" x14ac:dyDescent="0.25">
      <c r="B9" s="42"/>
      <c r="C9" s="42"/>
      <c r="D9" s="42"/>
      <c r="E9" s="42"/>
      <c r="F9" s="42"/>
      <c r="G9" s="42"/>
      <c r="H9" s="42"/>
      <c r="I9" s="42"/>
      <c r="J9" s="42"/>
      <c r="K9" s="42"/>
      <c r="L9" s="42"/>
      <c r="M9" s="42"/>
      <c r="N9" s="42"/>
      <c r="O9" s="42"/>
      <c r="P9" s="42"/>
      <c r="Q9" s="42"/>
      <c r="R9" s="42"/>
      <c r="S9" s="42"/>
      <c r="T9" s="42"/>
      <c r="U9" s="42"/>
      <c r="V9" s="42"/>
      <c r="W9" s="42"/>
      <c r="X9" s="42"/>
      <c r="Y9" s="42"/>
      <c r="Z9" s="42"/>
      <c r="AA9" s="42"/>
      <c r="AB9" s="42"/>
      <c r="AC9" s="42"/>
      <c r="BE9" s="40"/>
      <c r="BF9" s="40"/>
      <c r="BG9" s="44"/>
      <c r="BH9" s="40"/>
      <c r="BI9" s="40"/>
      <c r="BJ9" s="40"/>
      <c r="BK9" s="40"/>
      <c r="BL9" s="40"/>
      <c r="BM9" s="40"/>
      <c r="BN9" s="40"/>
      <c r="BO9" s="40"/>
      <c r="BP9" s="40"/>
      <c r="BQ9" s="40"/>
      <c r="BR9" s="40"/>
      <c r="BS9" s="40"/>
    </row>
    <row r="10" spans="2:71" x14ac:dyDescent="0.25">
      <c r="B10" s="42"/>
      <c r="C10" s="47"/>
      <c r="D10" s="42"/>
      <c r="E10" s="42"/>
      <c r="F10" s="42"/>
      <c r="G10" s="42"/>
      <c r="H10" s="42"/>
      <c r="I10" s="42"/>
      <c r="J10" s="42"/>
      <c r="K10" s="42"/>
      <c r="L10" s="42"/>
      <c r="M10" s="42"/>
      <c r="N10" s="42"/>
      <c r="O10" s="42"/>
      <c r="P10" s="42"/>
      <c r="Q10" s="42"/>
      <c r="R10" s="42"/>
      <c r="S10" s="42"/>
      <c r="T10" s="42"/>
      <c r="U10" s="42"/>
      <c r="V10" s="42"/>
      <c r="W10" s="42"/>
      <c r="X10" s="42"/>
      <c r="Y10" s="42"/>
      <c r="Z10" s="42"/>
      <c r="AA10" s="42"/>
      <c r="AB10" s="42"/>
      <c r="AC10" s="42"/>
      <c r="BE10" s="40"/>
      <c r="BF10" s="40"/>
      <c r="BG10" s="40" t="str">
        <f>VLOOKUP($BG$4, RefCauseofDeath, 3,FALSE)</f>
        <v>Total cancer registration, 25+ years</v>
      </c>
      <c r="BH10" s="40"/>
      <c r="BI10" s="40"/>
      <c r="BJ10" s="40"/>
      <c r="BK10" s="40"/>
      <c r="BL10" s="40"/>
      <c r="BM10" s="40"/>
      <c r="BN10" s="40"/>
      <c r="BO10" s="40"/>
      <c r="BP10" s="40"/>
      <c r="BQ10" s="40"/>
      <c r="BR10" s="40"/>
      <c r="BS10" s="40"/>
    </row>
    <row r="11" spans="2:71" x14ac:dyDescent="0.25">
      <c r="B11" s="42"/>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BE11" s="40"/>
      <c r="BF11" s="40"/>
      <c r="BG11" s="40"/>
      <c r="BH11" s="40"/>
      <c r="BI11" s="40"/>
      <c r="BJ11" s="40"/>
      <c r="BK11" s="40"/>
      <c r="BL11" s="40"/>
      <c r="BM11" s="40"/>
      <c r="BN11" s="40"/>
      <c r="BO11" s="40"/>
      <c r="BP11" s="40"/>
      <c r="BQ11" s="40"/>
      <c r="BR11" s="40"/>
      <c r="BS11" s="40"/>
    </row>
    <row r="12" spans="2:71" x14ac:dyDescent="0.2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BE12" s="40"/>
      <c r="BF12" s="40"/>
      <c r="BG12" s="40" t="s">
        <v>65</v>
      </c>
      <c r="BH12" s="40" t="s">
        <v>62</v>
      </c>
      <c r="BI12" s="40" t="s">
        <v>64</v>
      </c>
      <c r="BJ12" s="40"/>
      <c r="BK12" s="40"/>
      <c r="BL12" s="40"/>
      <c r="BM12" s="40"/>
      <c r="BN12" s="40"/>
      <c r="BO12" s="40"/>
      <c r="BP12" s="40"/>
      <c r="BQ12" s="40"/>
      <c r="BR12" s="40"/>
      <c r="BS12" s="40"/>
    </row>
    <row r="13" spans="2:71" x14ac:dyDescent="0.25">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BE13" s="40"/>
      <c r="BF13" s="40"/>
      <c r="BG13" s="40" t="str">
        <f>IF(BG10="Total cancer mortality, 25+ years","deaths",IF(BG10="Lung cancer mortality, 25+ years","deaths",IF(BG10="Colorectal cancer mortality, 25+ years","deaths","registrations")))</f>
        <v>registrations</v>
      </c>
      <c r="BH13" s="40"/>
      <c r="BI13" s="40"/>
      <c r="BJ13" s="40"/>
      <c r="BK13" s="40"/>
      <c r="BL13" s="40"/>
      <c r="BM13" s="40"/>
      <c r="BN13" s="40"/>
      <c r="BO13" s="40"/>
      <c r="BP13" s="40"/>
      <c r="BQ13" s="40"/>
      <c r="BR13" s="40"/>
      <c r="BS13" s="40"/>
    </row>
    <row r="14" spans="2:71" x14ac:dyDescent="0.25">
      <c r="B14" s="42"/>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BE14" s="40"/>
      <c r="BF14" s="40"/>
      <c r="BG14" s="48" t="str">
        <f>"Age-standardised rate ("&amp;BG13&amp;" per 100,000)"</f>
        <v>Age-standardised rate (registrations per 100,000)</v>
      </c>
      <c r="BH14" s="40"/>
      <c r="BI14" s="40"/>
      <c r="BJ14" s="40"/>
      <c r="BK14" s="40"/>
      <c r="BL14" s="40"/>
      <c r="BM14" s="40"/>
      <c r="BN14" s="40"/>
      <c r="BO14" s="40"/>
      <c r="BP14" s="40"/>
      <c r="BQ14" s="40"/>
      <c r="BR14" s="40"/>
      <c r="BS14" s="40"/>
    </row>
    <row r="15" spans="2:71" x14ac:dyDescent="0.25">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BE15" s="40"/>
      <c r="BF15" s="40"/>
      <c r="BG15" s="40" t="s">
        <v>32</v>
      </c>
      <c r="BH15" s="40"/>
      <c r="BI15" s="40"/>
      <c r="BJ15" s="40"/>
      <c r="BK15" s="40"/>
      <c r="BL15" s="40"/>
      <c r="BM15" s="40"/>
      <c r="BN15" s="40"/>
      <c r="BO15" s="40"/>
      <c r="BP15" s="40"/>
      <c r="BQ15" s="40"/>
      <c r="BR15" s="40"/>
      <c r="BS15" s="40"/>
    </row>
    <row r="16" spans="2:71" x14ac:dyDescent="0.25">
      <c r="B16" s="42"/>
      <c r="C16" s="42"/>
      <c r="D16" s="42"/>
      <c r="E16" s="42"/>
      <c r="F16" s="42"/>
      <c r="G16" s="42"/>
      <c r="H16" s="42"/>
      <c r="I16" s="42"/>
      <c r="J16" s="42"/>
      <c r="K16" s="42"/>
      <c r="L16" s="42"/>
      <c r="M16" s="42"/>
      <c r="N16" s="42"/>
      <c r="O16" s="42"/>
      <c r="P16" s="42"/>
      <c r="Q16" s="42"/>
      <c r="R16" s="42"/>
      <c r="S16" s="42"/>
      <c r="T16" s="42"/>
      <c r="U16" s="42"/>
      <c r="V16" s="42"/>
      <c r="W16" s="42"/>
      <c r="X16" s="42"/>
      <c r="Y16" s="42"/>
      <c r="Z16" s="42"/>
      <c r="AA16" s="42"/>
      <c r="AB16" s="42"/>
      <c r="AC16" s="42"/>
      <c r="BE16" s="40"/>
      <c r="BF16" s="40"/>
      <c r="BG16" s="49" t="str">
        <f>IF(BG10="Total cancer mortality, 25+ years","Mortality Collection Data Set (MORT), Ministry of Health.",IF(BG10="Lung cancer mortality, 25+ years","Mortality Collection Data Set (MORT), Ministry of Health.",IF(BG10="Colorectal cancer mortality, 25+ years","Mortality Collection Data Set (MORT), Ministry of Health.","New Zealand Cancer Registry (NZCR), Ministry of Health.")))</f>
        <v>New Zealand Cancer Registry (NZCR), Ministry of Health.</v>
      </c>
      <c r="BH16" s="40"/>
      <c r="BI16" s="40"/>
      <c r="BJ16" s="40"/>
      <c r="BK16" s="40"/>
      <c r="BL16" s="40"/>
      <c r="BM16" s="40"/>
      <c r="BN16" s="40"/>
      <c r="BO16" s="40"/>
      <c r="BP16" s="40"/>
      <c r="BQ16" s="40"/>
      <c r="BR16" s="40"/>
      <c r="BS16" s="40"/>
    </row>
    <row r="17" spans="2:80" x14ac:dyDescent="0.25">
      <c r="B17" s="42"/>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BE17" s="40"/>
      <c r="BF17" s="40"/>
      <c r="BG17" s="50" t="str">
        <f>"Source: "&amp;BG16</f>
        <v>Source: New Zealand Cancer Registry (NZCR), Ministry of Health.</v>
      </c>
      <c r="BH17" s="40"/>
      <c r="BI17" s="40"/>
      <c r="BJ17" s="40"/>
      <c r="BK17" s="40"/>
      <c r="BL17" s="40"/>
      <c r="BM17" s="40"/>
      <c r="BN17" s="40"/>
      <c r="BO17" s="40"/>
      <c r="BP17" s="40"/>
      <c r="BQ17" s="40"/>
      <c r="BR17" s="40"/>
      <c r="BS17" s="40"/>
    </row>
    <row r="18" spans="2:80" x14ac:dyDescent="0.25">
      <c r="B18" s="42"/>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BE18" s="40"/>
      <c r="BF18" s="40"/>
      <c r="BG18" s="40"/>
      <c r="BH18" s="40"/>
      <c r="BI18" s="40"/>
      <c r="BJ18" s="40"/>
      <c r="BK18" s="40"/>
      <c r="BL18" s="40"/>
      <c r="BM18" s="40"/>
      <c r="BN18" s="40"/>
      <c r="BO18" s="40"/>
      <c r="BP18" s="40"/>
      <c r="BQ18" s="40"/>
      <c r="BR18" s="40"/>
      <c r="BS18" s="40"/>
    </row>
    <row r="19" spans="2:80" x14ac:dyDescent="0.25">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BE19" s="40"/>
      <c r="BF19" s="40"/>
      <c r="BG19" s="40"/>
      <c r="BH19" s="40"/>
      <c r="BI19" s="40"/>
      <c r="BJ19" s="40"/>
      <c r="BK19" s="40"/>
      <c r="BL19" s="40"/>
      <c r="BM19" s="40"/>
      <c r="BN19" s="40"/>
      <c r="BO19" s="40"/>
      <c r="BP19" s="40"/>
      <c r="BQ19" s="40"/>
      <c r="BR19" s="40"/>
      <c r="BS19" s="40"/>
    </row>
    <row r="20" spans="2:80" x14ac:dyDescent="0.25">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BE20" s="40"/>
      <c r="BF20" s="40"/>
      <c r="BG20" s="40"/>
      <c r="BH20" s="40"/>
      <c r="BI20" s="40"/>
      <c r="BJ20" s="40"/>
      <c r="BK20" s="40"/>
      <c r="BL20" s="40"/>
      <c r="BM20" s="40"/>
      <c r="BN20" s="40"/>
      <c r="BO20" s="40"/>
      <c r="BP20" s="40"/>
      <c r="BQ20" s="40"/>
      <c r="BR20" s="40"/>
      <c r="BS20" s="40"/>
    </row>
    <row r="21" spans="2:80" x14ac:dyDescent="0.25">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BE21" s="40"/>
      <c r="BF21" s="40"/>
      <c r="BG21" s="40"/>
      <c r="BH21" s="40"/>
      <c r="BI21" s="40"/>
      <c r="BJ21" s="40"/>
      <c r="BK21" s="40"/>
      <c r="BL21" s="40"/>
      <c r="BM21" s="40"/>
      <c r="BN21" s="40"/>
      <c r="BO21" s="40"/>
      <c r="BP21" s="40"/>
      <c r="BQ21" s="40"/>
      <c r="BR21" s="40"/>
      <c r="BS21" s="40"/>
    </row>
    <row r="22" spans="2:80" x14ac:dyDescent="0.25">
      <c r="B22" s="42"/>
      <c r="C22" s="42"/>
      <c r="D22" s="42"/>
      <c r="E22" s="42"/>
      <c r="F22" s="42"/>
      <c r="G22" s="42"/>
      <c r="H22" s="42"/>
      <c r="I22" s="42"/>
      <c r="J22" s="42"/>
      <c r="K22" s="42"/>
      <c r="L22" s="42"/>
      <c r="M22" s="42"/>
      <c r="N22" s="42"/>
      <c r="O22" s="42"/>
      <c r="P22" s="42"/>
      <c r="Q22" s="42"/>
      <c r="R22" s="42"/>
      <c r="S22" s="42"/>
      <c r="T22" s="42"/>
      <c r="U22" s="42"/>
      <c r="V22" s="42"/>
      <c r="W22" s="42"/>
      <c r="X22" s="42"/>
      <c r="Y22" s="42"/>
      <c r="Z22" s="42"/>
      <c r="AA22" s="42"/>
      <c r="AB22" s="42"/>
      <c r="AC22" s="42"/>
      <c r="BE22" s="40"/>
      <c r="BF22" s="40"/>
      <c r="BG22" s="40"/>
      <c r="BH22" s="40"/>
      <c r="BI22" s="40"/>
      <c r="BJ22" s="40"/>
      <c r="BK22" s="40"/>
      <c r="BL22" s="40"/>
      <c r="BM22" s="40"/>
      <c r="BN22" s="40"/>
      <c r="BO22" s="40"/>
      <c r="BP22" s="40"/>
      <c r="BQ22" s="40"/>
      <c r="BR22" s="40"/>
      <c r="BS22" s="40"/>
    </row>
    <row r="23" spans="2:80" x14ac:dyDescent="0.25">
      <c r="B23" s="42"/>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BE23" s="40"/>
      <c r="BF23" s="40"/>
      <c r="BG23" s="40"/>
      <c r="BH23" s="40"/>
      <c r="BI23" s="40"/>
      <c r="BJ23" s="40"/>
      <c r="BK23" s="40"/>
      <c r="BL23" s="40"/>
      <c r="BM23" s="40"/>
      <c r="BN23" s="40"/>
      <c r="BO23" s="40"/>
      <c r="BP23" s="40"/>
      <c r="BQ23" s="40"/>
      <c r="BR23" s="40"/>
      <c r="BS23" s="40"/>
    </row>
    <row r="24" spans="2:80" ht="4.5" customHeight="1" x14ac:dyDescent="0.25">
      <c r="B24" s="42"/>
      <c r="C24" s="42"/>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BE24" s="40"/>
      <c r="BF24" s="40"/>
      <c r="BG24" s="40"/>
      <c r="BH24" s="40"/>
      <c r="BI24" s="40"/>
      <c r="BJ24" s="40"/>
      <c r="BK24" s="40"/>
      <c r="BL24" s="40"/>
      <c r="BM24" s="40"/>
      <c r="BN24" s="40"/>
      <c r="BO24" s="40"/>
      <c r="BP24" s="40"/>
      <c r="BQ24" s="40"/>
      <c r="BR24" s="40"/>
      <c r="BS24" s="40"/>
    </row>
    <row r="25" spans="2:80" x14ac:dyDescent="0.25">
      <c r="B25" s="42"/>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BE25" s="40"/>
      <c r="BF25" s="40"/>
      <c r="BG25" s="40"/>
      <c r="BH25" s="40"/>
      <c r="BI25" s="40"/>
      <c r="BJ25" s="40"/>
      <c r="BK25" s="40"/>
      <c r="BL25" s="40"/>
      <c r="BM25" s="40"/>
      <c r="BN25" s="40"/>
      <c r="BO25" s="40"/>
      <c r="BP25" s="40"/>
      <c r="BQ25" s="40"/>
      <c r="BR25" s="40"/>
      <c r="BS25" s="40"/>
    </row>
    <row r="26" spans="2:80" x14ac:dyDescent="0.25">
      <c r="B26" s="42"/>
      <c r="C26" s="42"/>
      <c r="D26" s="42"/>
      <c r="E26" s="42"/>
      <c r="F26" s="42"/>
      <c r="G26" s="42"/>
      <c r="H26" s="42"/>
      <c r="I26" s="42"/>
      <c r="J26" s="42"/>
      <c r="K26" s="42"/>
      <c r="L26" s="42"/>
      <c r="M26" s="42"/>
      <c r="N26" s="42"/>
      <c r="O26" s="42"/>
      <c r="P26" s="42"/>
      <c r="Q26" s="42"/>
      <c r="R26" s="42"/>
      <c r="S26" s="42"/>
      <c r="T26" s="42"/>
      <c r="U26" s="42"/>
      <c r="V26" s="42"/>
      <c r="W26" s="42"/>
      <c r="X26" s="42"/>
      <c r="Y26" s="42"/>
      <c r="Z26" s="42"/>
      <c r="AA26" s="42"/>
      <c r="AB26" s="42"/>
      <c r="AC26" s="42"/>
      <c r="BE26" s="40"/>
      <c r="BF26" s="40"/>
      <c r="BG26" s="40"/>
      <c r="BH26" s="40"/>
      <c r="BI26" s="40"/>
      <c r="BJ26" s="40"/>
      <c r="BK26" s="40"/>
      <c r="BL26" s="40"/>
      <c r="BM26" s="40"/>
      <c r="BN26" s="40"/>
      <c r="BO26" s="40"/>
      <c r="BP26" s="40"/>
      <c r="BQ26" s="40"/>
      <c r="BR26" s="40"/>
      <c r="BS26" s="40"/>
    </row>
    <row r="27" spans="2:80" ht="9" customHeight="1" x14ac:dyDescent="0.25">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c r="AB27" s="42"/>
      <c r="AC27" s="42"/>
      <c r="BE27" s="40"/>
      <c r="BF27" s="40"/>
      <c r="BG27" s="40"/>
      <c r="BH27" s="40"/>
      <c r="BI27" s="40"/>
      <c r="BJ27" s="40"/>
      <c r="BK27" s="40"/>
      <c r="BL27" s="40"/>
      <c r="BM27" s="40"/>
      <c r="BN27" s="40"/>
      <c r="BO27" s="40"/>
      <c r="BP27" s="40"/>
      <c r="BQ27" s="40"/>
      <c r="BR27" s="40"/>
      <c r="BS27" s="40"/>
    </row>
    <row r="28" spans="2:80" ht="3.75" customHeight="1" x14ac:dyDescent="0.25">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c r="AB28" s="42"/>
      <c r="AC28" s="42"/>
      <c r="BE28" s="40"/>
      <c r="BF28" s="40"/>
      <c r="BG28" s="40"/>
      <c r="BH28" s="40"/>
      <c r="BI28" s="40"/>
      <c r="BJ28" s="40"/>
      <c r="BK28" s="40"/>
      <c r="BL28" s="40"/>
      <c r="BM28" s="40"/>
      <c r="BN28" s="40"/>
      <c r="BO28" s="40"/>
      <c r="BP28" s="40"/>
      <c r="BQ28" s="40"/>
      <c r="BR28" s="40"/>
      <c r="BS28" s="40"/>
    </row>
    <row r="29" spans="2:80" x14ac:dyDescent="0.25">
      <c r="B29" s="51"/>
      <c r="C29" s="51"/>
      <c r="D29" s="51"/>
      <c r="E29" s="51"/>
      <c r="F29" s="51"/>
      <c r="G29" s="51"/>
      <c r="H29" s="51"/>
      <c r="I29" s="42"/>
      <c r="J29" s="42"/>
      <c r="K29" s="42"/>
      <c r="L29" s="42"/>
      <c r="M29" s="42"/>
      <c r="N29" s="42"/>
      <c r="O29" s="42"/>
      <c r="P29" s="42"/>
      <c r="Q29" s="42"/>
      <c r="R29" s="42"/>
      <c r="S29" s="42"/>
      <c r="T29" s="42"/>
      <c r="U29" s="42"/>
      <c r="V29" s="42"/>
      <c r="W29" s="42"/>
      <c r="X29" s="42"/>
      <c r="Y29" s="42"/>
      <c r="Z29" s="42"/>
      <c r="AA29" s="42"/>
      <c r="AB29" s="42"/>
      <c r="AC29" s="42"/>
      <c r="BE29" s="40"/>
      <c r="BF29" s="40"/>
      <c r="BG29" s="40" t="str">
        <f>VLOOKUP(BG4, RefCauseofDeath, 3, FALSE)</f>
        <v>Total cancer registration, 25+ years</v>
      </c>
      <c r="BH29" s="40"/>
      <c r="BI29" s="40"/>
      <c r="BJ29" s="40"/>
      <c r="BK29" s="40"/>
      <c r="BL29" s="40"/>
      <c r="BM29" s="40"/>
      <c r="BN29" s="40"/>
      <c r="BO29" s="40"/>
      <c r="BP29" s="40"/>
      <c r="BQ29" s="40"/>
      <c r="BR29" s="40"/>
      <c r="BS29" s="40"/>
    </row>
    <row r="30" spans="2:80" ht="11.25" customHeight="1" x14ac:dyDescent="0.25">
      <c r="B30" s="51"/>
      <c r="C30" s="51"/>
      <c r="D30" s="51"/>
      <c r="E30" s="51"/>
      <c r="F30" s="51"/>
      <c r="G30" s="51"/>
      <c r="H30" s="51"/>
      <c r="I30" s="42"/>
      <c r="J30" s="42"/>
      <c r="K30" s="42"/>
      <c r="L30" s="42"/>
      <c r="M30" s="42"/>
      <c r="N30" s="42"/>
      <c r="O30" s="42"/>
      <c r="P30" s="42"/>
      <c r="Q30" s="42"/>
      <c r="R30" s="42"/>
      <c r="S30" s="42"/>
      <c r="T30" s="42"/>
      <c r="U30" s="42"/>
      <c r="V30" s="42"/>
      <c r="W30" s="42"/>
      <c r="X30" s="42"/>
      <c r="Y30" s="42"/>
      <c r="Z30" s="42"/>
      <c r="AA30" s="42"/>
      <c r="AB30" s="42"/>
      <c r="AC30" s="42"/>
      <c r="BE30" s="40"/>
      <c r="BF30" s="40"/>
      <c r="BG30" s="40"/>
      <c r="BH30" s="40"/>
      <c r="BI30" s="40"/>
      <c r="BJ30" s="40"/>
      <c r="BK30" s="40"/>
      <c r="BL30" s="40"/>
      <c r="BM30" s="40"/>
      <c r="BN30" s="40"/>
      <c r="BO30" s="40"/>
      <c r="BP30" s="40"/>
      <c r="BQ30" s="40"/>
      <c r="BR30" s="40"/>
      <c r="BS30" s="40"/>
    </row>
    <row r="31" spans="2:80" s="52" customFormat="1" x14ac:dyDescent="0.25">
      <c r="B31" s="51"/>
      <c r="C31" s="51"/>
      <c r="D31" s="51"/>
      <c r="E31" s="51"/>
      <c r="F31" s="51"/>
      <c r="G31" s="51"/>
      <c r="H31" s="51"/>
      <c r="I31" s="43"/>
      <c r="J31" s="43"/>
      <c r="K31" s="43"/>
      <c r="L31" s="43"/>
      <c r="M31" s="43"/>
      <c r="N31" s="43"/>
      <c r="O31" s="43"/>
      <c r="P31" s="43"/>
      <c r="Q31" s="43"/>
      <c r="R31" s="43"/>
      <c r="S31" s="43"/>
      <c r="T31" s="43"/>
      <c r="U31" s="43"/>
      <c r="V31" s="43"/>
      <c r="W31" s="43"/>
      <c r="X31" s="43"/>
      <c r="Y31" s="43"/>
      <c r="Z31" s="43"/>
      <c r="AA31" s="43"/>
      <c r="AB31" s="43"/>
      <c r="AC31" s="43"/>
      <c r="AE31" s="48"/>
      <c r="AF31" s="48"/>
      <c r="AG31" s="48"/>
      <c r="AH31" s="48"/>
      <c r="AI31" s="48"/>
      <c r="AJ31" s="48"/>
      <c r="AK31" s="48"/>
      <c r="AL31" s="48"/>
      <c r="AM31" s="48"/>
      <c r="AN31" s="48"/>
      <c r="AO31" s="48"/>
      <c r="AP31" s="48"/>
      <c r="AQ31" s="48"/>
      <c r="AR31" s="48"/>
      <c r="AS31" s="48"/>
      <c r="AT31" s="48"/>
      <c r="AU31" s="48"/>
      <c r="AV31" s="48"/>
      <c r="AW31" s="48"/>
      <c r="AX31" s="48"/>
      <c r="AY31" s="48"/>
      <c r="AZ31" s="48"/>
      <c r="BA31" s="48"/>
      <c r="BB31" s="48"/>
      <c r="BC31" s="48"/>
      <c r="BD31" s="48"/>
      <c r="BE31" s="48"/>
      <c r="BF31" s="48"/>
      <c r="BG31" s="48" t="s">
        <v>22</v>
      </c>
      <c r="BH31" s="48"/>
      <c r="BI31" s="48"/>
      <c r="BJ31" s="48"/>
      <c r="BK31" s="48"/>
      <c r="BL31" s="48"/>
      <c r="BM31" s="48"/>
      <c r="BN31" s="48"/>
      <c r="BO31" s="48"/>
      <c r="BP31" s="48"/>
      <c r="BQ31" s="48"/>
      <c r="BR31" s="48"/>
      <c r="BS31" s="48"/>
      <c r="BT31" s="48" t="s">
        <v>34</v>
      </c>
      <c r="BU31" s="48"/>
      <c r="BV31" s="48"/>
      <c r="BW31" s="48"/>
      <c r="BX31" s="48"/>
      <c r="BY31" s="48"/>
      <c r="BZ31" s="48"/>
      <c r="CA31" s="48"/>
      <c r="CB31" s="48"/>
    </row>
    <row r="32" spans="2:80" ht="7.5" customHeight="1" x14ac:dyDescent="0.25">
      <c r="B32" s="51"/>
      <c r="C32" s="51"/>
      <c r="D32" s="51"/>
      <c r="E32" s="51"/>
      <c r="F32" s="51"/>
      <c r="G32" s="51"/>
      <c r="H32" s="51"/>
      <c r="I32" s="42"/>
      <c r="J32" s="42"/>
      <c r="K32" s="42"/>
      <c r="L32" s="42"/>
      <c r="M32" s="42"/>
      <c r="N32" s="42"/>
      <c r="O32" s="42"/>
      <c r="P32" s="42"/>
      <c r="Q32" s="42"/>
      <c r="R32" s="42"/>
      <c r="S32" s="42"/>
      <c r="T32" s="42"/>
      <c r="U32" s="42"/>
      <c r="V32" s="42"/>
      <c r="W32" s="42"/>
      <c r="X32" s="42"/>
      <c r="Y32" s="42"/>
      <c r="Z32" s="42"/>
      <c r="AA32" s="42"/>
      <c r="AB32" s="42"/>
      <c r="AC32" s="42"/>
      <c r="BE32" s="40"/>
      <c r="BF32" s="40"/>
      <c r="BG32" s="40"/>
      <c r="BH32" s="40"/>
      <c r="BI32" s="40"/>
      <c r="BJ32" s="40"/>
      <c r="BK32" s="40"/>
      <c r="BL32" s="40"/>
      <c r="BM32" s="40"/>
      <c r="BN32" s="40"/>
      <c r="BO32" s="40"/>
      <c r="BP32" s="40"/>
      <c r="BQ32" s="40"/>
      <c r="BR32" s="40"/>
      <c r="BS32" s="40"/>
      <c r="BT32" s="40"/>
      <c r="BU32" s="40"/>
      <c r="BV32" s="40"/>
      <c r="BW32" s="40"/>
      <c r="BX32" s="40"/>
      <c r="BY32" s="40"/>
      <c r="BZ32" s="40"/>
      <c r="CA32" s="40"/>
      <c r="CB32" s="40"/>
    </row>
    <row r="33" spans="2:81" s="57" customFormat="1" ht="26.25" customHeight="1" x14ac:dyDescent="0.3">
      <c r="B33" s="51"/>
      <c r="C33" s="53"/>
      <c r="D33" s="54"/>
      <c r="E33" s="54"/>
      <c r="F33" s="54"/>
      <c r="G33" s="54"/>
      <c r="H33" s="54"/>
      <c r="I33" s="55"/>
      <c r="J33" s="55"/>
      <c r="K33" s="55"/>
      <c r="L33" s="55"/>
      <c r="M33" s="55"/>
      <c r="N33" s="55"/>
      <c r="O33" s="55"/>
      <c r="P33" s="56"/>
      <c r="Q33" s="53"/>
      <c r="R33" s="42"/>
      <c r="S33" s="42"/>
      <c r="T33" s="42"/>
      <c r="U33" s="42"/>
      <c r="V33" s="42"/>
      <c r="W33" s="51"/>
      <c r="X33" s="51"/>
      <c r="Y33" s="51"/>
      <c r="Z33" s="51"/>
      <c r="AA33" s="51"/>
      <c r="AB33" s="51"/>
      <c r="AC33" s="51"/>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t="s">
        <v>7</v>
      </c>
      <c r="BI33" s="58" t="s">
        <v>13</v>
      </c>
      <c r="BJ33" s="58" t="s">
        <v>112</v>
      </c>
      <c r="BK33" s="58" t="s">
        <v>12</v>
      </c>
      <c r="BL33" s="58"/>
      <c r="BM33" s="58" t="s">
        <v>10</v>
      </c>
      <c r="BN33" s="58" t="s">
        <v>10</v>
      </c>
      <c r="BO33" s="58"/>
      <c r="BP33" s="58" t="s">
        <v>11</v>
      </c>
      <c r="BQ33" s="58" t="s">
        <v>11</v>
      </c>
      <c r="BR33" s="58"/>
      <c r="BS33" s="58"/>
      <c r="BT33" s="58"/>
      <c r="BU33" s="58" t="s">
        <v>7</v>
      </c>
      <c r="BV33" s="58" t="s">
        <v>130</v>
      </c>
      <c r="BW33" s="58"/>
      <c r="BX33" s="58" t="s">
        <v>12</v>
      </c>
      <c r="BY33" s="58"/>
      <c r="BZ33" s="58"/>
      <c r="CA33" s="58"/>
      <c r="CB33" s="58"/>
      <c r="CC33" s="40" t="s">
        <v>35</v>
      </c>
    </row>
    <row r="34" spans="2:81" ht="12" customHeight="1" x14ac:dyDescent="0.25">
      <c r="B34" s="42"/>
      <c r="C34" s="42"/>
      <c r="D34" s="42"/>
      <c r="E34" s="42"/>
      <c r="F34" s="42"/>
      <c r="G34" s="42"/>
      <c r="H34" s="42"/>
      <c r="I34" s="42"/>
      <c r="J34" s="42"/>
      <c r="K34" s="42"/>
      <c r="L34" s="42"/>
      <c r="M34" s="42"/>
      <c r="N34" s="42"/>
      <c r="O34" s="42"/>
      <c r="P34" s="59"/>
      <c r="Q34" s="42"/>
      <c r="R34" s="42"/>
      <c r="S34" s="42"/>
      <c r="T34" s="42"/>
      <c r="U34" s="42"/>
      <c r="V34" s="42"/>
      <c r="W34" s="42"/>
      <c r="X34" s="42"/>
      <c r="Y34" s="42"/>
      <c r="Z34" s="42"/>
      <c r="AA34" s="42"/>
      <c r="AB34" s="42"/>
      <c r="AC34" s="42"/>
      <c r="BE34" s="40"/>
      <c r="BF34" s="40"/>
      <c r="BG34" s="40"/>
      <c r="BH34" s="40"/>
      <c r="BI34" s="40"/>
      <c r="BJ34" s="40"/>
      <c r="BK34" s="40"/>
      <c r="BL34" s="40"/>
      <c r="BM34" s="40" t="s">
        <v>24</v>
      </c>
      <c r="BN34" s="40" t="s">
        <v>23</v>
      </c>
      <c r="BO34" s="40"/>
      <c r="BP34" s="40" t="s">
        <v>24</v>
      </c>
      <c r="BQ34" s="40" t="s">
        <v>23</v>
      </c>
      <c r="BR34" s="40"/>
      <c r="BS34" s="40"/>
      <c r="BT34" s="40"/>
      <c r="BU34" s="40"/>
      <c r="BV34" s="40"/>
      <c r="BW34" s="40"/>
      <c r="BX34" s="40"/>
      <c r="BY34" s="40"/>
      <c r="BZ34" s="40" t="s">
        <v>24</v>
      </c>
      <c r="CA34" s="40" t="s">
        <v>23</v>
      </c>
      <c r="CB34" s="40"/>
    </row>
    <row r="35" spans="2:81" x14ac:dyDescent="0.25">
      <c r="B35" s="42"/>
      <c r="C35" s="60"/>
      <c r="D35" s="61"/>
      <c r="E35" s="62"/>
      <c r="F35" s="62"/>
      <c r="G35" s="61"/>
      <c r="H35" s="62"/>
      <c r="I35" s="62"/>
      <c r="J35" s="42"/>
      <c r="K35" s="42"/>
      <c r="L35" s="42"/>
      <c r="M35" s="42"/>
      <c r="N35" s="42"/>
      <c r="O35" s="42"/>
      <c r="P35" s="42"/>
      <c r="Q35" s="59"/>
      <c r="R35" s="63"/>
      <c r="S35" s="64"/>
      <c r="T35" s="64"/>
      <c r="U35" s="42"/>
      <c r="V35" s="42"/>
      <c r="W35" s="42"/>
      <c r="X35" s="42"/>
      <c r="Y35" s="42"/>
      <c r="Z35" s="42"/>
      <c r="AA35" s="42"/>
      <c r="AB35" s="42"/>
      <c r="AC35" s="42"/>
      <c r="BE35" s="40"/>
      <c r="BF35" s="40"/>
      <c r="BG35" s="65">
        <v>1995</v>
      </c>
      <c r="BH35" s="40" t="s">
        <v>96</v>
      </c>
      <c r="BI35" s="58" t="str">
        <f t="shared" ref="BI35:BI54" si="0">IFERROR(VALUE(FIXED(VLOOKUP($BG35&amp;$BG$29&amp;$BG$12&amp;"Maori",ethnicdata,7,FALSE),1)),"N/A")</f>
        <v>N/A</v>
      </c>
      <c r="BJ35" s="58" t="str">
        <f t="shared" ref="BJ35:BJ54" si="1">IFERROR(VALUE(FIXED(VLOOKUP($BG35&amp;$BG$29&amp;$BG$12&amp;"nonMaori",ethnicdata,7,FALSE),1)),"N/A")</f>
        <v>N/A</v>
      </c>
      <c r="BK35" s="58">
        <f>MAX(BI35:BJ104)</f>
        <v>495.9</v>
      </c>
      <c r="BL35" s="40"/>
      <c r="BM35" s="66">
        <f t="shared" ref="BM35:BM54" si="2">D39-E39</f>
        <v>0</v>
      </c>
      <c r="BN35" s="66">
        <f t="shared" ref="BN35:BN54" si="3">F39-D39</f>
        <v>0</v>
      </c>
      <c r="BO35" s="40"/>
      <c r="BP35" s="66">
        <f t="shared" ref="BP35:BP54" si="4">G39-H39</f>
        <v>0</v>
      </c>
      <c r="BQ35" s="66">
        <f t="shared" ref="BQ35:BQ54" si="5">I39-G39</f>
        <v>0</v>
      </c>
      <c r="BR35" s="40"/>
      <c r="BS35" s="40"/>
      <c r="BT35" s="65">
        <v>1995</v>
      </c>
      <c r="BU35" s="40" t="s">
        <v>96</v>
      </c>
      <c r="BV35" s="67" t="str">
        <f t="shared" ref="BV35:BV54" si="6">IFERROR(VALUE(FIXED(VLOOKUP($BT35&amp;$BG$29&amp;$BG$12&amp;"Maori",ethnicdata,10,FALSE),2)),"N/A")</f>
        <v>N/A</v>
      </c>
      <c r="BW35" s="58"/>
      <c r="BX35" s="68">
        <f>MAX(BV35:BV104)</f>
        <v>1.1599999999999999</v>
      </c>
      <c r="BY35" s="40"/>
      <c r="BZ35" s="68">
        <f t="shared" ref="BZ35:BZ54" si="7">R39-S39</f>
        <v>0</v>
      </c>
      <c r="CA35" s="68">
        <f t="shared" ref="CA35:CA54" si="8">T39-R39</f>
        <v>0</v>
      </c>
      <c r="CB35" s="40"/>
      <c r="CC35" s="57">
        <v>1</v>
      </c>
    </row>
    <row r="36" spans="2:81" x14ac:dyDescent="0.25">
      <c r="B36" s="42"/>
      <c r="C36" s="60"/>
      <c r="D36" s="61"/>
      <c r="E36" s="62"/>
      <c r="F36" s="62"/>
      <c r="G36" s="61"/>
      <c r="H36" s="62"/>
      <c r="I36" s="62"/>
      <c r="J36" s="42"/>
      <c r="K36" s="42"/>
      <c r="L36" s="42"/>
      <c r="M36" s="42"/>
      <c r="N36" s="42"/>
      <c r="O36" s="42"/>
      <c r="P36" s="42"/>
      <c r="Q36" s="60"/>
      <c r="R36" s="63"/>
      <c r="S36" s="64"/>
      <c r="T36" s="64"/>
      <c r="U36" s="42"/>
      <c r="V36" s="42"/>
      <c r="W36" s="42"/>
      <c r="X36" s="42"/>
      <c r="Y36" s="42"/>
      <c r="Z36" s="42"/>
      <c r="AA36" s="42"/>
      <c r="AB36" s="42"/>
      <c r="AC36" s="42"/>
      <c r="BE36" s="40"/>
      <c r="BF36" s="40" t="s">
        <v>4</v>
      </c>
      <c r="BG36" s="65">
        <v>1996</v>
      </c>
      <c r="BH36" s="40" t="s">
        <v>66</v>
      </c>
      <c r="BI36" s="58" t="str">
        <f t="shared" si="0"/>
        <v>N/A</v>
      </c>
      <c r="BJ36" s="58" t="str">
        <f t="shared" si="1"/>
        <v>N/A</v>
      </c>
      <c r="BK36" s="58">
        <f>MIN(BI35:BJ104)</f>
        <v>400.5</v>
      </c>
      <c r="BL36" s="40"/>
      <c r="BM36" s="66">
        <f t="shared" si="2"/>
        <v>0</v>
      </c>
      <c r="BN36" s="66">
        <f t="shared" si="3"/>
        <v>0</v>
      </c>
      <c r="BO36" s="40"/>
      <c r="BP36" s="66">
        <f t="shared" si="4"/>
        <v>0</v>
      </c>
      <c r="BQ36" s="66">
        <f t="shared" si="5"/>
        <v>0</v>
      </c>
      <c r="BR36" s="40"/>
      <c r="BS36" s="40" t="s">
        <v>4</v>
      </c>
      <c r="BT36" s="65">
        <v>1996</v>
      </c>
      <c r="BU36" s="40" t="s">
        <v>66</v>
      </c>
      <c r="BV36" s="67" t="str">
        <f t="shared" si="6"/>
        <v>N/A</v>
      </c>
      <c r="BW36" s="58"/>
      <c r="BX36" s="68">
        <f>MIN(BV35:BV104)</f>
        <v>1.1000000000000001</v>
      </c>
      <c r="BY36" s="40"/>
      <c r="BZ36" s="68">
        <f t="shared" si="7"/>
        <v>0</v>
      </c>
      <c r="CA36" s="68">
        <f t="shared" si="8"/>
        <v>0</v>
      </c>
      <c r="CB36" s="40"/>
      <c r="CC36" s="57">
        <v>1</v>
      </c>
    </row>
    <row r="37" spans="2:81" x14ac:dyDescent="0.25">
      <c r="B37" s="42"/>
      <c r="C37" s="59"/>
      <c r="D37" s="61"/>
      <c r="E37" s="62"/>
      <c r="F37" s="62"/>
      <c r="G37" s="61"/>
      <c r="H37" s="62"/>
      <c r="I37" s="62"/>
      <c r="J37" s="42"/>
      <c r="K37" s="42"/>
      <c r="L37" s="42"/>
      <c r="M37" s="42"/>
      <c r="N37" s="42"/>
      <c r="O37" s="42"/>
      <c r="P37" s="42"/>
      <c r="Q37" s="59"/>
      <c r="R37" s="63"/>
      <c r="S37" s="64"/>
      <c r="T37" s="64"/>
      <c r="U37" s="42"/>
      <c r="V37" s="42"/>
      <c r="W37" s="42"/>
      <c r="X37" s="42"/>
      <c r="Y37" s="42"/>
      <c r="Z37" s="42"/>
      <c r="AA37" s="42"/>
      <c r="AB37" s="42"/>
      <c r="AC37" s="42"/>
      <c r="BE37" s="40"/>
      <c r="BF37" s="40"/>
      <c r="BG37" s="65">
        <v>1997</v>
      </c>
      <c r="BH37" s="40" t="s">
        <v>67</v>
      </c>
      <c r="BI37" s="58" t="str">
        <f t="shared" si="0"/>
        <v>N/A</v>
      </c>
      <c r="BJ37" s="58" t="str">
        <f t="shared" si="1"/>
        <v>N/A</v>
      </c>
      <c r="BK37" s="58"/>
      <c r="BL37" s="40"/>
      <c r="BM37" s="66">
        <f t="shared" si="2"/>
        <v>0</v>
      </c>
      <c r="BN37" s="66">
        <f t="shared" si="3"/>
        <v>0</v>
      </c>
      <c r="BO37" s="40"/>
      <c r="BP37" s="66">
        <f t="shared" si="4"/>
        <v>0</v>
      </c>
      <c r="BQ37" s="66">
        <f t="shared" si="5"/>
        <v>0</v>
      </c>
      <c r="BR37" s="40"/>
      <c r="BS37" s="40"/>
      <c r="BT37" s="65">
        <v>1997</v>
      </c>
      <c r="BU37" s="40" t="s">
        <v>67</v>
      </c>
      <c r="BV37" s="67" t="str">
        <f t="shared" si="6"/>
        <v>N/A</v>
      </c>
      <c r="BW37" s="58"/>
      <c r="BX37" s="58"/>
      <c r="BY37" s="40"/>
      <c r="BZ37" s="68">
        <f t="shared" si="7"/>
        <v>0</v>
      </c>
      <c r="CA37" s="68">
        <f t="shared" si="8"/>
        <v>0</v>
      </c>
      <c r="CB37" s="40"/>
      <c r="CC37" s="57">
        <v>1</v>
      </c>
    </row>
    <row r="38" spans="2:81" ht="15.6" x14ac:dyDescent="0.25">
      <c r="B38" s="42"/>
      <c r="C38" s="69" t="str">
        <f>VLOOKUP(BG4, RefCauseofDeath, 3, FALSE)</f>
        <v>Total cancer registration, 25+ years</v>
      </c>
      <c r="D38" s="70"/>
      <c r="E38" s="70"/>
      <c r="F38" s="70"/>
      <c r="G38" s="70"/>
      <c r="H38" s="70"/>
      <c r="I38" s="70"/>
      <c r="J38" s="42"/>
      <c r="K38" s="42"/>
      <c r="L38" s="42"/>
      <c r="M38" s="42"/>
      <c r="N38" s="42"/>
      <c r="O38" s="42"/>
      <c r="P38" s="42"/>
      <c r="Q38" s="71" t="str">
        <f>VLOOKUP(BG4, RefCauseofDeath,3,FALSE)</f>
        <v>Total cancer registration, 25+ years</v>
      </c>
      <c r="R38" s="72"/>
      <c r="S38" s="72"/>
      <c r="T38" s="72"/>
      <c r="U38" s="42"/>
      <c r="V38" s="42"/>
      <c r="W38" s="42"/>
      <c r="X38" s="42"/>
      <c r="Y38" s="42"/>
      <c r="Z38" s="42"/>
      <c r="AA38" s="42"/>
      <c r="AB38" s="42"/>
      <c r="AC38" s="42"/>
      <c r="BE38" s="40"/>
      <c r="BF38" s="40"/>
      <c r="BG38" s="65">
        <v>1998</v>
      </c>
      <c r="BH38" s="40" t="s">
        <v>68</v>
      </c>
      <c r="BI38" s="58" t="str">
        <f t="shared" si="0"/>
        <v>N/A</v>
      </c>
      <c r="BJ38" s="58" t="str">
        <f t="shared" si="1"/>
        <v>N/A</v>
      </c>
      <c r="BK38" s="58"/>
      <c r="BL38" s="40"/>
      <c r="BM38" s="66">
        <f t="shared" si="2"/>
        <v>0</v>
      </c>
      <c r="BN38" s="66">
        <f t="shared" si="3"/>
        <v>0</v>
      </c>
      <c r="BO38" s="40"/>
      <c r="BP38" s="66">
        <f t="shared" si="4"/>
        <v>0</v>
      </c>
      <c r="BQ38" s="66">
        <f t="shared" si="5"/>
        <v>0</v>
      </c>
      <c r="BR38" s="40"/>
      <c r="BS38" s="40"/>
      <c r="BT38" s="65">
        <v>1998</v>
      </c>
      <c r="BU38" s="40" t="s">
        <v>68</v>
      </c>
      <c r="BV38" s="67" t="str">
        <f t="shared" si="6"/>
        <v>N/A</v>
      </c>
      <c r="BW38" s="58"/>
      <c r="BX38" s="58"/>
      <c r="BY38" s="40"/>
      <c r="BZ38" s="68">
        <f t="shared" si="7"/>
        <v>0</v>
      </c>
      <c r="CA38" s="68">
        <f t="shared" si="8"/>
        <v>0</v>
      </c>
      <c r="CB38" s="40"/>
      <c r="CC38" s="57">
        <v>1</v>
      </c>
    </row>
    <row r="39" spans="2:81" x14ac:dyDescent="0.25">
      <c r="B39" s="42"/>
      <c r="C39" s="59"/>
      <c r="D39" s="73"/>
      <c r="E39" s="74"/>
      <c r="F39" s="74"/>
      <c r="G39" s="73"/>
      <c r="H39" s="74"/>
      <c r="I39" s="74"/>
      <c r="J39" s="42"/>
      <c r="K39" s="42"/>
      <c r="L39" s="42"/>
      <c r="M39" s="42"/>
      <c r="N39" s="42"/>
      <c r="O39" s="42"/>
      <c r="P39" s="42"/>
      <c r="Q39" s="42"/>
      <c r="R39" s="73"/>
      <c r="S39" s="74"/>
      <c r="T39" s="74"/>
      <c r="U39" s="42"/>
      <c r="V39" s="42"/>
      <c r="W39" s="42"/>
      <c r="X39" s="42"/>
      <c r="Y39" s="42"/>
      <c r="Z39" s="42"/>
      <c r="AA39" s="42"/>
      <c r="AB39" s="42"/>
      <c r="AC39" s="42"/>
      <c r="BE39" s="40"/>
      <c r="BF39" s="40"/>
      <c r="BG39" s="65">
        <v>1999</v>
      </c>
      <c r="BH39" s="40" t="s">
        <v>69</v>
      </c>
      <c r="BI39" s="58" t="str">
        <f t="shared" si="0"/>
        <v>N/A</v>
      </c>
      <c r="BJ39" s="58" t="str">
        <f t="shared" si="1"/>
        <v>N/A</v>
      </c>
      <c r="BK39" s="58"/>
      <c r="BL39" s="40"/>
      <c r="BM39" s="66" t="e">
        <f t="shared" si="2"/>
        <v>#VALUE!</v>
      </c>
      <c r="BN39" s="66" t="e">
        <f t="shared" si="3"/>
        <v>#VALUE!</v>
      </c>
      <c r="BO39" s="40"/>
      <c r="BP39" s="66" t="e">
        <f t="shared" si="4"/>
        <v>#VALUE!</v>
      </c>
      <c r="BQ39" s="66" t="e">
        <f t="shared" si="5"/>
        <v>#VALUE!</v>
      </c>
      <c r="BR39" s="40"/>
      <c r="BS39" s="40"/>
      <c r="BT39" s="65">
        <v>1999</v>
      </c>
      <c r="BU39" s="40" t="s">
        <v>69</v>
      </c>
      <c r="BV39" s="67" t="str">
        <f t="shared" si="6"/>
        <v>N/A</v>
      </c>
      <c r="BW39" s="58"/>
      <c r="BX39" s="58"/>
      <c r="BY39" s="40"/>
      <c r="BZ39" s="68" t="e">
        <f t="shared" si="7"/>
        <v>#VALUE!</v>
      </c>
      <c r="CA39" s="68" t="e">
        <f t="shared" si="8"/>
        <v>#VALUE!</v>
      </c>
      <c r="CB39" s="40"/>
      <c r="CC39" s="57">
        <v>1</v>
      </c>
    </row>
    <row r="40" spans="2:81" x14ac:dyDescent="0.25">
      <c r="B40" s="42"/>
      <c r="C40" s="42"/>
      <c r="D40" s="61"/>
      <c r="E40" s="62"/>
      <c r="F40" s="62"/>
      <c r="G40" s="61"/>
      <c r="H40" s="62"/>
      <c r="I40" s="62"/>
      <c r="J40" s="42"/>
      <c r="K40" s="42"/>
      <c r="L40" s="42"/>
      <c r="M40" s="42"/>
      <c r="N40" s="42"/>
      <c r="O40" s="42"/>
      <c r="P40" s="42"/>
      <c r="Q40" s="42"/>
      <c r="R40" s="63"/>
      <c r="S40" s="64"/>
      <c r="T40" s="64"/>
      <c r="U40" s="75"/>
      <c r="V40" s="42"/>
      <c r="W40" s="42"/>
      <c r="X40" s="42"/>
      <c r="Y40" s="42"/>
      <c r="Z40" s="42"/>
      <c r="AA40" s="42"/>
      <c r="AB40" s="42"/>
      <c r="AC40" s="42"/>
      <c r="BE40" s="40"/>
      <c r="BF40" s="40"/>
      <c r="BG40" s="65">
        <v>2000</v>
      </c>
      <c r="BH40" s="58" t="s">
        <v>70</v>
      </c>
      <c r="BI40" s="58" t="str">
        <f t="shared" si="0"/>
        <v>N/A</v>
      </c>
      <c r="BJ40" s="58" t="str">
        <f t="shared" si="1"/>
        <v>N/A</v>
      </c>
      <c r="BK40" s="58"/>
      <c r="BL40" s="40"/>
      <c r="BM40" s="66" t="e">
        <f t="shared" si="2"/>
        <v>#VALUE!</v>
      </c>
      <c r="BN40" s="66" t="e">
        <f t="shared" si="3"/>
        <v>#VALUE!</v>
      </c>
      <c r="BO40" s="40"/>
      <c r="BP40" s="66" t="e">
        <f t="shared" si="4"/>
        <v>#VALUE!</v>
      </c>
      <c r="BQ40" s="66" t="e">
        <f t="shared" si="5"/>
        <v>#VALUE!</v>
      </c>
      <c r="BR40" s="40"/>
      <c r="BS40" s="40"/>
      <c r="BT40" s="65">
        <v>2000</v>
      </c>
      <c r="BU40" s="58" t="s">
        <v>70</v>
      </c>
      <c r="BV40" s="67" t="str">
        <f t="shared" si="6"/>
        <v>N/A</v>
      </c>
      <c r="BW40" s="58"/>
      <c r="BX40" s="58"/>
      <c r="BY40" s="40"/>
      <c r="BZ40" s="68" t="e">
        <f t="shared" si="7"/>
        <v>#VALUE!</v>
      </c>
      <c r="CA40" s="68" t="e">
        <f t="shared" si="8"/>
        <v>#VALUE!</v>
      </c>
      <c r="CB40" s="40"/>
      <c r="CC40" s="57">
        <v>1</v>
      </c>
    </row>
    <row r="41" spans="2:81" x14ac:dyDescent="0.25">
      <c r="B41" s="42"/>
      <c r="C41" s="43" t="str">
        <f>BG14&amp;", 2001–2013"</f>
        <v>Age-standardised rate (registrations per 100,000), 2001–2013</v>
      </c>
      <c r="D41" s="61"/>
      <c r="E41" s="62"/>
      <c r="F41" s="62"/>
      <c r="G41" s="61"/>
      <c r="H41" s="62"/>
      <c r="I41" s="62"/>
      <c r="J41" s="42"/>
      <c r="K41" s="42"/>
      <c r="L41" s="42"/>
      <c r="M41" s="42"/>
      <c r="N41" s="42"/>
      <c r="O41" s="42"/>
      <c r="P41" s="42"/>
      <c r="Q41" s="60" t="s">
        <v>110</v>
      </c>
      <c r="R41" s="63"/>
      <c r="S41" s="64"/>
      <c r="T41" s="64"/>
      <c r="U41" s="75"/>
      <c r="V41" s="42"/>
      <c r="W41" s="42"/>
      <c r="X41" s="42"/>
      <c r="Y41" s="42"/>
      <c r="Z41" s="42"/>
      <c r="AA41" s="42"/>
      <c r="AB41" s="42"/>
      <c r="AC41" s="42"/>
      <c r="BE41" s="40"/>
      <c r="BF41" s="40"/>
      <c r="BG41" s="65">
        <v>2001</v>
      </c>
      <c r="BH41" s="40" t="s">
        <v>71</v>
      </c>
      <c r="BI41" s="58">
        <f t="shared" si="0"/>
        <v>495.9</v>
      </c>
      <c r="BJ41" s="58">
        <f t="shared" si="1"/>
        <v>440.2</v>
      </c>
      <c r="BK41" s="58"/>
      <c r="BL41" s="40"/>
      <c r="BM41" s="66">
        <f t="shared" si="2"/>
        <v>21.899999999999977</v>
      </c>
      <c r="BN41" s="66">
        <f t="shared" si="3"/>
        <v>22.600000000000023</v>
      </c>
      <c r="BO41" s="40"/>
      <c r="BP41" s="66">
        <f t="shared" si="4"/>
        <v>5.3000000000000114</v>
      </c>
      <c r="BQ41" s="66">
        <f t="shared" si="5"/>
        <v>5.4000000000000341</v>
      </c>
      <c r="BR41" s="40"/>
      <c r="BS41" s="40"/>
      <c r="BT41" s="65">
        <v>2001</v>
      </c>
      <c r="BU41" s="40" t="s">
        <v>71</v>
      </c>
      <c r="BV41" s="67">
        <f t="shared" si="6"/>
        <v>1.1299999999999999</v>
      </c>
      <c r="BW41" s="58"/>
      <c r="BX41" s="58"/>
      <c r="BY41" s="40"/>
      <c r="BZ41" s="68">
        <f t="shared" si="7"/>
        <v>4.9999999999999822E-2</v>
      </c>
      <c r="CA41" s="68">
        <f t="shared" si="8"/>
        <v>5.0000000000000044E-2</v>
      </c>
      <c r="CB41" s="40"/>
      <c r="CC41" s="57">
        <v>1</v>
      </c>
    </row>
    <row r="42" spans="2:81" ht="13.2" customHeight="1" x14ac:dyDescent="0.25">
      <c r="B42" s="42"/>
      <c r="C42" s="42"/>
      <c r="D42" s="61"/>
      <c r="E42" s="62"/>
      <c r="F42" s="62"/>
      <c r="G42" s="61"/>
      <c r="H42" s="62"/>
      <c r="I42" s="62"/>
      <c r="J42" s="42"/>
      <c r="K42" s="42"/>
      <c r="L42" s="42"/>
      <c r="M42" s="42"/>
      <c r="N42" s="42"/>
      <c r="O42" s="42"/>
      <c r="P42" s="42"/>
      <c r="Q42" s="42"/>
      <c r="R42" s="63"/>
      <c r="S42" s="64"/>
      <c r="T42" s="64"/>
      <c r="U42" s="75"/>
      <c r="V42" s="42"/>
      <c r="W42" s="42"/>
      <c r="X42" s="42"/>
      <c r="Y42" s="42"/>
      <c r="Z42" s="42"/>
      <c r="AA42" s="42"/>
      <c r="AB42" s="42"/>
      <c r="AC42" s="42"/>
      <c r="BE42" s="40"/>
      <c r="BF42" s="40"/>
      <c r="BG42" s="65">
        <v>2002</v>
      </c>
      <c r="BH42" s="76" t="s">
        <v>72</v>
      </c>
      <c r="BI42" s="58">
        <f t="shared" si="0"/>
        <v>495.5</v>
      </c>
      <c r="BJ42" s="58">
        <f t="shared" si="1"/>
        <v>435.5</v>
      </c>
      <c r="BK42" s="58"/>
      <c r="BL42" s="40"/>
      <c r="BM42" s="66">
        <f t="shared" si="2"/>
        <v>21.399999999999977</v>
      </c>
      <c r="BN42" s="66">
        <f t="shared" si="3"/>
        <v>22.200000000000045</v>
      </c>
      <c r="BO42" s="40"/>
      <c r="BP42" s="66">
        <f t="shared" si="4"/>
        <v>5.3000000000000114</v>
      </c>
      <c r="BQ42" s="66">
        <f t="shared" si="5"/>
        <v>5.3000000000000114</v>
      </c>
      <c r="BR42" s="40"/>
      <c r="BS42" s="40"/>
      <c r="BT42" s="65">
        <v>2002</v>
      </c>
      <c r="BU42" s="76" t="s">
        <v>72</v>
      </c>
      <c r="BV42" s="67">
        <f t="shared" si="6"/>
        <v>1.1399999999999999</v>
      </c>
      <c r="BW42" s="58"/>
      <c r="BX42" s="58"/>
      <c r="BY42" s="40"/>
      <c r="BZ42" s="68">
        <f t="shared" si="7"/>
        <v>4.9999999999999822E-2</v>
      </c>
      <c r="CA42" s="68">
        <f t="shared" si="8"/>
        <v>5.0000000000000044E-2</v>
      </c>
      <c r="CB42" s="40"/>
      <c r="CC42" s="57">
        <v>1</v>
      </c>
    </row>
    <row r="43" spans="2:81" ht="13.2" customHeight="1" x14ac:dyDescent="0.25">
      <c r="B43" s="42"/>
      <c r="C43" s="77" t="s">
        <v>7</v>
      </c>
      <c r="D43" s="98" t="s">
        <v>13</v>
      </c>
      <c r="E43" s="98"/>
      <c r="F43" s="98"/>
      <c r="G43" s="98" t="s">
        <v>112</v>
      </c>
      <c r="H43" s="98"/>
      <c r="I43" s="98"/>
      <c r="J43" s="42"/>
      <c r="K43" s="42"/>
      <c r="L43" s="42"/>
      <c r="M43" s="42"/>
      <c r="N43" s="42"/>
      <c r="O43" s="42"/>
      <c r="P43" s="42"/>
      <c r="Q43" s="78" t="s">
        <v>7</v>
      </c>
      <c r="R43" s="99" t="s">
        <v>111</v>
      </c>
      <c r="S43" s="99"/>
      <c r="T43" s="99"/>
      <c r="U43" s="99"/>
      <c r="V43" s="42"/>
      <c r="W43" s="42"/>
      <c r="X43" s="42"/>
      <c r="Y43" s="42"/>
      <c r="Z43" s="42"/>
      <c r="AA43" s="42"/>
      <c r="AB43" s="42"/>
      <c r="AC43" s="42"/>
      <c r="BE43" s="40"/>
      <c r="BF43" s="40"/>
      <c r="BG43" s="65">
        <v>2003</v>
      </c>
      <c r="BH43" s="40" t="s">
        <v>73</v>
      </c>
      <c r="BI43" s="58">
        <f t="shared" si="0"/>
        <v>474.8</v>
      </c>
      <c r="BJ43" s="58">
        <f t="shared" si="1"/>
        <v>431.6</v>
      </c>
      <c r="BK43" s="58"/>
      <c r="BL43" s="40"/>
      <c r="BM43" s="66">
        <f t="shared" si="2"/>
        <v>20.600000000000023</v>
      </c>
      <c r="BN43" s="66">
        <f t="shared" si="3"/>
        <v>21.199999999999989</v>
      </c>
      <c r="BO43" s="40"/>
      <c r="BP43" s="66">
        <f t="shared" si="4"/>
        <v>5.2000000000000455</v>
      </c>
      <c r="BQ43" s="66">
        <f t="shared" si="5"/>
        <v>5.1999999999999886</v>
      </c>
      <c r="BR43" s="40"/>
      <c r="BS43" s="40"/>
      <c r="BT43" s="65">
        <v>2003</v>
      </c>
      <c r="BU43" s="40" t="s">
        <v>73</v>
      </c>
      <c r="BV43" s="67">
        <f t="shared" si="6"/>
        <v>1.1000000000000001</v>
      </c>
      <c r="BW43" s="58"/>
      <c r="BX43" s="58"/>
      <c r="BY43" s="40"/>
      <c r="BZ43" s="68">
        <f t="shared" si="7"/>
        <v>5.0000000000000044E-2</v>
      </c>
      <c r="CA43" s="68">
        <f t="shared" si="8"/>
        <v>4.9999999999999822E-2</v>
      </c>
      <c r="CB43" s="40"/>
      <c r="CC43" s="57">
        <v>1</v>
      </c>
    </row>
    <row r="44" spans="2:81" x14ac:dyDescent="0.25">
      <c r="B44" s="42"/>
      <c r="C44" s="59"/>
      <c r="D44" s="73" t="s">
        <v>15</v>
      </c>
      <c r="E44" s="74" t="s">
        <v>16</v>
      </c>
      <c r="F44" s="74" t="s">
        <v>17</v>
      </c>
      <c r="G44" s="73" t="s">
        <v>15</v>
      </c>
      <c r="H44" s="74" t="s">
        <v>16</v>
      </c>
      <c r="I44" s="74" t="s">
        <v>17</v>
      </c>
      <c r="J44" s="42"/>
      <c r="K44" s="42"/>
      <c r="L44" s="42"/>
      <c r="M44" s="42"/>
      <c r="N44" s="42"/>
      <c r="O44" s="42"/>
      <c r="P44" s="42"/>
      <c r="Q44" s="42"/>
      <c r="R44" s="73" t="s">
        <v>33</v>
      </c>
      <c r="S44" s="74" t="s">
        <v>16</v>
      </c>
      <c r="T44" s="74" t="s">
        <v>17</v>
      </c>
      <c r="U44" s="75"/>
      <c r="V44" s="42"/>
      <c r="W44" s="42"/>
      <c r="X44" s="42"/>
      <c r="Y44" s="42"/>
      <c r="Z44" s="42"/>
      <c r="AA44" s="42"/>
      <c r="AB44" s="42"/>
      <c r="AC44" s="42"/>
      <c r="BE44" s="40"/>
      <c r="BF44" s="40"/>
      <c r="BG44" s="65">
        <v>2004</v>
      </c>
      <c r="BH44" s="58" t="s">
        <v>74</v>
      </c>
      <c r="BI44" s="58">
        <f t="shared" si="0"/>
        <v>478.8</v>
      </c>
      <c r="BJ44" s="58">
        <f t="shared" si="1"/>
        <v>420.8</v>
      </c>
      <c r="BK44" s="58"/>
      <c r="BL44" s="40"/>
      <c r="BM44" s="66">
        <f t="shared" si="2"/>
        <v>20.300000000000011</v>
      </c>
      <c r="BN44" s="66">
        <f t="shared" si="3"/>
        <v>20.899999999999977</v>
      </c>
      <c r="BO44" s="40"/>
      <c r="BP44" s="66">
        <f t="shared" si="4"/>
        <v>5.1000000000000227</v>
      </c>
      <c r="BQ44" s="66">
        <f t="shared" si="5"/>
        <v>5.0999999999999659</v>
      </c>
      <c r="BR44" s="40"/>
      <c r="BS44" s="40"/>
      <c r="BT44" s="65">
        <v>2004</v>
      </c>
      <c r="BU44" s="58" t="s">
        <v>74</v>
      </c>
      <c r="BV44" s="67">
        <f t="shared" si="6"/>
        <v>1.1399999999999999</v>
      </c>
      <c r="BW44" s="58"/>
      <c r="BX44" s="58"/>
      <c r="BY44" s="40"/>
      <c r="BZ44" s="68">
        <f t="shared" si="7"/>
        <v>4.9999999999999822E-2</v>
      </c>
      <c r="CA44" s="68">
        <f t="shared" si="8"/>
        <v>5.0000000000000044E-2</v>
      </c>
      <c r="CB44" s="40"/>
      <c r="CC44" s="57">
        <v>1</v>
      </c>
    </row>
    <row r="45" spans="2:81" ht="12" customHeight="1" x14ac:dyDescent="0.25">
      <c r="B45" s="42"/>
      <c r="C45" s="42" t="s">
        <v>71</v>
      </c>
      <c r="D45" s="61">
        <f>IFERROR(VALUE(FIXED(VLOOKUP($BG41&amp;$BG$29&amp;$BG$12&amp;"Maori",ethnicdata,7,FALSE),1)),NA())</f>
        <v>495.9</v>
      </c>
      <c r="E45" s="62">
        <f t="shared" ref="E45:E55" si="9">IFERROR(VALUE(FIXED(VLOOKUP($BG41&amp;$BG$29&amp;$BG$12&amp;"Maori",ethnicdata,6,FALSE),1)),"N/A")</f>
        <v>474</v>
      </c>
      <c r="F45" s="62">
        <f t="shared" ref="F45:F55" si="10">IFERROR(VALUE(FIXED(VLOOKUP($BG41&amp;$BG$29&amp;$BG$12&amp;"Maori",ethnicdata,8,FALSE),1)),"N/A")</f>
        <v>518.5</v>
      </c>
      <c r="G45" s="61">
        <f t="shared" ref="G45:G55" si="11">IFERROR(VALUE(FIXED(VLOOKUP($BG41&amp;$BG$29&amp;$BG$12&amp;"nonMaori",ethnicdata,7,FALSE),1)),NA())</f>
        <v>440.2</v>
      </c>
      <c r="H45" s="62">
        <f t="shared" ref="H45:H55" si="12">IFERROR(VALUE(FIXED(VLOOKUP($BG41&amp;$BG$29&amp;$BG$12&amp;"nonMaori",ethnicdata,6,FALSE),1)),"N/A")</f>
        <v>434.9</v>
      </c>
      <c r="I45" s="62">
        <f t="shared" ref="I45:I55" si="13">IFERROR(VALUE(FIXED(VLOOKUP($BG41&amp;$BG$29&amp;$BG$12&amp;"nonMaori",ethnicdata,8,FALSE),1)),"N/A")</f>
        <v>445.6</v>
      </c>
      <c r="J45" s="42"/>
      <c r="K45" s="42"/>
      <c r="L45" s="42"/>
      <c r="M45" s="42"/>
      <c r="N45" s="42"/>
      <c r="O45" s="42"/>
      <c r="P45" s="42"/>
      <c r="Q45" s="42" t="s">
        <v>71</v>
      </c>
      <c r="R45" s="63">
        <f t="shared" ref="R45:R55" si="14">IFERROR(VALUE(FIXED(VLOOKUP($BT41&amp;$BG$29&amp;$BG$12&amp;"Maori",ethnicdata,10,FALSE),2)),"N/A")</f>
        <v>1.1299999999999999</v>
      </c>
      <c r="S45" s="64">
        <f t="shared" ref="S45:S55" si="15">IFERROR(VALUE(FIXED(VLOOKUP($BT41&amp;$BG$29&amp;$BG$12&amp;"Maori",ethnicdata,9,FALSE),2)),"N/A")</f>
        <v>1.08</v>
      </c>
      <c r="T45" s="64">
        <f t="shared" ref="T45:T55" si="16">IFERROR(VALUE(FIXED(VLOOKUP($BT41&amp;$BG$29&amp;$BG$12&amp;"Maori",ethnicdata,11,FALSE),2)),"N/A")</f>
        <v>1.18</v>
      </c>
      <c r="U45" s="75"/>
      <c r="V45" s="42"/>
      <c r="W45" s="42"/>
      <c r="X45" s="42"/>
      <c r="Y45" s="42"/>
      <c r="Z45" s="42"/>
      <c r="AA45" s="42"/>
      <c r="AB45" s="42"/>
      <c r="AC45" s="42"/>
      <c r="BE45" s="40"/>
      <c r="BF45" s="40"/>
      <c r="BG45" s="65">
        <v>2005</v>
      </c>
      <c r="BH45" s="40" t="s">
        <v>75</v>
      </c>
      <c r="BI45" s="58">
        <f t="shared" si="0"/>
        <v>475.4</v>
      </c>
      <c r="BJ45" s="58">
        <f t="shared" si="1"/>
        <v>414.6</v>
      </c>
      <c r="BK45" s="58"/>
      <c r="BL45" s="40"/>
      <c r="BM45" s="66">
        <f t="shared" si="2"/>
        <v>19.799999999999955</v>
      </c>
      <c r="BN45" s="66">
        <f t="shared" si="3"/>
        <v>20.400000000000034</v>
      </c>
      <c r="BO45" s="40"/>
      <c r="BP45" s="66">
        <f t="shared" si="4"/>
        <v>5</v>
      </c>
      <c r="BQ45" s="66">
        <f t="shared" si="5"/>
        <v>5</v>
      </c>
      <c r="BR45" s="40"/>
      <c r="BS45" s="40"/>
      <c r="BT45" s="65">
        <v>2005</v>
      </c>
      <c r="BU45" s="40" t="s">
        <v>75</v>
      </c>
      <c r="BV45" s="67">
        <f t="shared" si="6"/>
        <v>1.1499999999999999</v>
      </c>
      <c r="BW45" s="58"/>
      <c r="BX45" s="58"/>
      <c r="BY45" s="40"/>
      <c r="BZ45" s="68">
        <f t="shared" si="7"/>
        <v>4.9999999999999822E-2</v>
      </c>
      <c r="CA45" s="68">
        <f t="shared" si="8"/>
        <v>5.0000000000000044E-2</v>
      </c>
      <c r="CB45" s="40"/>
      <c r="CC45" s="57">
        <v>1</v>
      </c>
    </row>
    <row r="46" spans="2:81" x14ac:dyDescent="0.25">
      <c r="B46" s="42"/>
      <c r="C46" s="42" t="s">
        <v>72</v>
      </c>
      <c r="D46" s="61">
        <f t="shared" ref="D46:D55" si="17">IFERROR(VALUE(FIXED(VLOOKUP($BG42&amp;$BG$29&amp;$BG$12&amp;"Maori",ethnicdata,7,FALSE),1)),NA())</f>
        <v>495.5</v>
      </c>
      <c r="E46" s="62">
        <f t="shared" si="9"/>
        <v>474.1</v>
      </c>
      <c r="F46" s="62">
        <f t="shared" si="10"/>
        <v>517.70000000000005</v>
      </c>
      <c r="G46" s="61">
        <f t="shared" si="11"/>
        <v>435.5</v>
      </c>
      <c r="H46" s="62">
        <f t="shared" si="12"/>
        <v>430.2</v>
      </c>
      <c r="I46" s="62">
        <f t="shared" si="13"/>
        <v>440.8</v>
      </c>
      <c r="J46" s="42"/>
      <c r="K46" s="42"/>
      <c r="L46" s="42"/>
      <c r="M46" s="42"/>
      <c r="N46" s="42"/>
      <c r="O46" s="42"/>
      <c r="P46" s="42"/>
      <c r="Q46" s="42" t="s">
        <v>72</v>
      </c>
      <c r="R46" s="63">
        <f t="shared" si="14"/>
        <v>1.1399999999999999</v>
      </c>
      <c r="S46" s="64">
        <f t="shared" si="15"/>
        <v>1.0900000000000001</v>
      </c>
      <c r="T46" s="64">
        <f t="shared" si="16"/>
        <v>1.19</v>
      </c>
      <c r="U46" s="75"/>
      <c r="V46" s="42"/>
      <c r="W46" s="42"/>
      <c r="X46" s="42"/>
      <c r="Y46" s="42"/>
      <c r="Z46" s="42"/>
      <c r="AA46" s="42"/>
      <c r="AB46" s="42"/>
      <c r="AC46" s="42"/>
      <c r="BE46" s="40"/>
      <c r="BF46" s="40"/>
      <c r="BG46" s="65">
        <v>2006</v>
      </c>
      <c r="BH46" s="40" t="s">
        <v>76</v>
      </c>
      <c r="BI46" s="58">
        <f t="shared" si="0"/>
        <v>469.5</v>
      </c>
      <c r="BJ46" s="58">
        <f t="shared" si="1"/>
        <v>414.3</v>
      </c>
      <c r="BK46" s="58"/>
      <c r="BL46" s="40"/>
      <c r="BM46" s="66">
        <f t="shared" si="2"/>
        <v>19.300000000000011</v>
      </c>
      <c r="BN46" s="66">
        <f t="shared" si="3"/>
        <v>19.800000000000011</v>
      </c>
      <c r="BO46" s="40"/>
      <c r="BP46" s="66">
        <f t="shared" si="4"/>
        <v>4.9000000000000341</v>
      </c>
      <c r="BQ46" s="66">
        <f t="shared" si="5"/>
        <v>4.8999999999999773</v>
      </c>
      <c r="BR46" s="40"/>
      <c r="BS46" s="40"/>
      <c r="BT46" s="65">
        <v>2006</v>
      </c>
      <c r="BU46" s="40" t="s">
        <v>76</v>
      </c>
      <c r="BV46" s="67">
        <f t="shared" si="6"/>
        <v>1.1299999999999999</v>
      </c>
      <c r="BW46" s="58"/>
      <c r="BX46" s="58"/>
      <c r="BY46" s="40"/>
      <c r="BZ46" s="68">
        <f t="shared" si="7"/>
        <v>4.9999999999999822E-2</v>
      </c>
      <c r="CA46" s="68">
        <f t="shared" si="8"/>
        <v>5.0000000000000044E-2</v>
      </c>
      <c r="CB46" s="40"/>
      <c r="CC46" s="57">
        <v>1</v>
      </c>
    </row>
    <row r="47" spans="2:81" x14ac:dyDescent="0.25">
      <c r="B47" s="42"/>
      <c r="C47" s="42" t="s">
        <v>73</v>
      </c>
      <c r="D47" s="61">
        <f t="shared" si="17"/>
        <v>474.8</v>
      </c>
      <c r="E47" s="62">
        <f t="shared" si="9"/>
        <v>454.2</v>
      </c>
      <c r="F47" s="62">
        <f t="shared" si="10"/>
        <v>496</v>
      </c>
      <c r="G47" s="61">
        <f t="shared" si="11"/>
        <v>431.6</v>
      </c>
      <c r="H47" s="62">
        <f t="shared" si="12"/>
        <v>426.4</v>
      </c>
      <c r="I47" s="62">
        <f t="shared" si="13"/>
        <v>436.8</v>
      </c>
      <c r="J47" s="42"/>
      <c r="K47" s="42"/>
      <c r="L47" s="42"/>
      <c r="M47" s="42"/>
      <c r="N47" s="42"/>
      <c r="O47" s="42"/>
      <c r="P47" s="42"/>
      <c r="Q47" s="42" t="s">
        <v>73</v>
      </c>
      <c r="R47" s="63">
        <f t="shared" si="14"/>
        <v>1.1000000000000001</v>
      </c>
      <c r="S47" s="64">
        <f t="shared" si="15"/>
        <v>1.05</v>
      </c>
      <c r="T47" s="64">
        <f t="shared" si="16"/>
        <v>1.1499999999999999</v>
      </c>
      <c r="U47" s="75"/>
      <c r="V47" s="42"/>
      <c r="W47" s="42"/>
      <c r="X47" s="42"/>
      <c r="Y47" s="42"/>
      <c r="Z47" s="42"/>
      <c r="AA47" s="42"/>
      <c r="AB47" s="42"/>
      <c r="AC47" s="42"/>
      <c r="BE47" s="40"/>
      <c r="BF47" s="40"/>
      <c r="BG47" s="65">
        <v>2007</v>
      </c>
      <c r="BH47" s="40" t="s">
        <v>77</v>
      </c>
      <c r="BI47" s="58">
        <f t="shared" si="0"/>
        <v>472.3</v>
      </c>
      <c r="BJ47" s="58">
        <f t="shared" si="1"/>
        <v>421.2</v>
      </c>
      <c r="BK47" s="58"/>
      <c r="BL47" s="40"/>
      <c r="BM47" s="66">
        <f t="shared" si="2"/>
        <v>18.900000000000034</v>
      </c>
      <c r="BN47" s="66">
        <f t="shared" si="3"/>
        <v>19.5</v>
      </c>
      <c r="BO47" s="40"/>
      <c r="BP47" s="66">
        <f t="shared" si="4"/>
        <v>4.8999999999999773</v>
      </c>
      <c r="BQ47" s="66">
        <f t="shared" si="5"/>
        <v>4.9000000000000341</v>
      </c>
      <c r="BR47" s="40"/>
      <c r="BS47" s="40"/>
      <c r="BT47" s="65">
        <v>2007</v>
      </c>
      <c r="BU47" s="40" t="s">
        <v>77</v>
      </c>
      <c r="BV47" s="67">
        <f t="shared" si="6"/>
        <v>1.1200000000000001</v>
      </c>
      <c r="BW47" s="58"/>
      <c r="BX47" s="58"/>
      <c r="BY47" s="40"/>
      <c r="BZ47" s="68">
        <f t="shared" si="7"/>
        <v>5.0000000000000044E-2</v>
      </c>
      <c r="CA47" s="68">
        <f t="shared" si="8"/>
        <v>4.9999999999999822E-2</v>
      </c>
      <c r="CB47" s="40"/>
      <c r="CC47" s="57">
        <v>1</v>
      </c>
    </row>
    <row r="48" spans="2:81" x14ac:dyDescent="0.25">
      <c r="B48" s="42"/>
      <c r="C48" s="42" t="s">
        <v>74</v>
      </c>
      <c r="D48" s="61">
        <f t="shared" si="17"/>
        <v>478.8</v>
      </c>
      <c r="E48" s="62">
        <f t="shared" si="9"/>
        <v>458.5</v>
      </c>
      <c r="F48" s="62">
        <f t="shared" si="10"/>
        <v>499.7</v>
      </c>
      <c r="G48" s="61">
        <f t="shared" si="11"/>
        <v>420.8</v>
      </c>
      <c r="H48" s="62">
        <f t="shared" si="12"/>
        <v>415.7</v>
      </c>
      <c r="I48" s="62">
        <f t="shared" si="13"/>
        <v>425.9</v>
      </c>
      <c r="J48" s="42"/>
      <c r="K48" s="42"/>
      <c r="L48" s="42"/>
      <c r="M48" s="42"/>
      <c r="N48" s="42"/>
      <c r="O48" s="42"/>
      <c r="P48" s="42"/>
      <c r="Q48" s="42" t="s">
        <v>74</v>
      </c>
      <c r="R48" s="63">
        <f t="shared" si="14"/>
        <v>1.1399999999999999</v>
      </c>
      <c r="S48" s="64">
        <f t="shared" si="15"/>
        <v>1.0900000000000001</v>
      </c>
      <c r="T48" s="64">
        <f t="shared" si="16"/>
        <v>1.19</v>
      </c>
      <c r="U48" s="75"/>
      <c r="V48" s="42"/>
      <c r="W48" s="42"/>
      <c r="X48" s="42"/>
      <c r="Y48" s="42"/>
      <c r="Z48" s="42"/>
      <c r="AA48" s="42"/>
      <c r="AB48" s="42"/>
      <c r="AC48" s="42"/>
      <c r="BE48" s="40"/>
      <c r="BF48" s="40"/>
      <c r="BG48" s="65">
        <v>2008</v>
      </c>
      <c r="BH48" s="40" t="s">
        <v>78</v>
      </c>
      <c r="BI48" s="58">
        <f t="shared" si="0"/>
        <v>471.6</v>
      </c>
      <c r="BJ48" s="58">
        <f t="shared" si="1"/>
        <v>421.5</v>
      </c>
      <c r="BK48" s="58"/>
      <c r="BL48" s="40"/>
      <c r="BM48" s="66">
        <f t="shared" si="2"/>
        <v>18.5</v>
      </c>
      <c r="BN48" s="66">
        <f t="shared" si="3"/>
        <v>19.099999999999966</v>
      </c>
      <c r="BO48" s="40"/>
      <c r="BP48" s="66">
        <f t="shared" si="4"/>
        <v>4.8000000000000114</v>
      </c>
      <c r="BQ48" s="66">
        <f t="shared" si="5"/>
        <v>4.8999999999999773</v>
      </c>
      <c r="BR48" s="40"/>
      <c r="BS48" s="40"/>
      <c r="BT48" s="65">
        <v>2008</v>
      </c>
      <c r="BU48" s="40" t="s">
        <v>78</v>
      </c>
      <c r="BV48" s="67">
        <f t="shared" si="6"/>
        <v>1.1200000000000001</v>
      </c>
      <c r="BW48" s="58"/>
      <c r="BX48" s="58"/>
      <c r="BY48" s="40"/>
      <c r="BZ48" s="68">
        <f t="shared" si="7"/>
        <v>5.0000000000000044E-2</v>
      </c>
      <c r="CA48" s="68">
        <f t="shared" si="8"/>
        <v>4.9999999999999822E-2</v>
      </c>
      <c r="CB48" s="40"/>
      <c r="CC48" s="57">
        <v>1</v>
      </c>
    </row>
    <row r="49" spans="2:81" x14ac:dyDescent="0.25">
      <c r="B49" s="42"/>
      <c r="C49" s="42" t="s">
        <v>75</v>
      </c>
      <c r="D49" s="61">
        <f t="shared" si="17"/>
        <v>475.4</v>
      </c>
      <c r="E49" s="62">
        <f t="shared" si="9"/>
        <v>455.6</v>
      </c>
      <c r="F49" s="62">
        <f t="shared" si="10"/>
        <v>495.8</v>
      </c>
      <c r="G49" s="61">
        <f t="shared" si="11"/>
        <v>414.6</v>
      </c>
      <c r="H49" s="62">
        <f t="shared" si="12"/>
        <v>409.6</v>
      </c>
      <c r="I49" s="62">
        <f t="shared" si="13"/>
        <v>419.6</v>
      </c>
      <c r="J49" s="42"/>
      <c r="K49" s="42"/>
      <c r="L49" s="42"/>
      <c r="M49" s="42"/>
      <c r="N49" s="42"/>
      <c r="O49" s="42"/>
      <c r="P49" s="42"/>
      <c r="Q49" s="42" t="s">
        <v>75</v>
      </c>
      <c r="R49" s="63">
        <f t="shared" si="14"/>
        <v>1.1499999999999999</v>
      </c>
      <c r="S49" s="64">
        <f t="shared" si="15"/>
        <v>1.1000000000000001</v>
      </c>
      <c r="T49" s="64">
        <f t="shared" si="16"/>
        <v>1.2</v>
      </c>
      <c r="U49" s="75"/>
      <c r="V49" s="42"/>
      <c r="W49" s="42"/>
      <c r="X49" s="42"/>
      <c r="Y49" s="42"/>
      <c r="Z49" s="42"/>
      <c r="AA49" s="42"/>
      <c r="AB49" s="42"/>
      <c r="AC49" s="42"/>
      <c r="BE49" s="40"/>
      <c r="BF49" s="40"/>
      <c r="BG49" s="65">
        <v>2009</v>
      </c>
      <c r="BH49" s="40" t="s">
        <v>79</v>
      </c>
      <c r="BI49" s="58">
        <f t="shared" si="0"/>
        <v>474.6</v>
      </c>
      <c r="BJ49" s="58">
        <f t="shared" si="1"/>
        <v>416.7</v>
      </c>
      <c r="BK49" s="58"/>
      <c r="BL49" s="40"/>
      <c r="BM49" s="66">
        <f t="shared" si="2"/>
        <v>18.100000000000023</v>
      </c>
      <c r="BN49" s="66">
        <f t="shared" si="3"/>
        <v>18.699999999999989</v>
      </c>
      <c r="BO49" s="40"/>
      <c r="BP49" s="66">
        <f t="shared" si="4"/>
        <v>4.8000000000000114</v>
      </c>
      <c r="BQ49" s="66">
        <f t="shared" si="5"/>
        <v>4.6999999999999886</v>
      </c>
      <c r="BR49" s="40"/>
      <c r="BS49" s="40"/>
      <c r="BT49" s="65">
        <v>2009</v>
      </c>
      <c r="BU49" s="40" t="s">
        <v>79</v>
      </c>
      <c r="BV49" s="67">
        <f t="shared" si="6"/>
        <v>1.1399999999999999</v>
      </c>
      <c r="BW49" s="58"/>
      <c r="BX49" s="58"/>
      <c r="BY49" s="40"/>
      <c r="BZ49" s="68">
        <f t="shared" si="7"/>
        <v>4.9999999999999822E-2</v>
      </c>
      <c r="CA49" s="68">
        <f t="shared" si="8"/>
        <v>5.0000000000000044E-2</v>
      </c>
      <c r="CB49" s="40"/>
      <c r="CC49" s="57">
        <v>1</v>
      </c>
    </row>
    <row r="50" spans="2:81" x14ac:dyDescent="0.25">
      <c r="B50" s="42"/>
      <c r="C50" s="42" t="s">
        <v>76</v>
      </c>
      <c r="D50" s="61">
        <f t="shared" si="17"/>
        <v>469.5</v>
      </c>
      <c r="E50" s="62">
        <f t="shared" si="9"/>
        <v>450.2</v>
      </c>
      <c r="F50" s="62">
        <f t="shared" si="10"/>
        <v>489.3</v>
      </c>
      <c r="G50" s="61">
        <f t="shared" si="11"/>
        <v>414.3</v>
      </c>
      <c r="H50" s="62">
        <f t="shared" si="12"/>
        <v>409.4</v>
      </c>
      <c r="I50" s="62">
        <f t="shared" si="13"/>
        <v>419.2</v>
      </c>
      <c r="J50" s="42"/>
      <c r="K50" s="42"/>
      <c r="L50" s="42"/>
      <c r="M50" s="42"/>
      <c r="N50" s="42"/>
      <c r="O50" s="42"/>
      <c r="P50" s="42"/>
      <c r="Q50" s="42" t="s">
        <v>76</v>
      </c>
      <c r="R50" s="63">
        <f t="shared" si="14"/>
        <v>1.1299999999999999</v>
      </c>
      <c r="S50" s="64">
        <f t="shared" si="15"/>
        <v>1.08</v>
      </c>
      <c r="T50" s="64">
        <f t="shared" si="16"/>
        <v>1.18</v>
      </c>
      <c r="U50" s="75"/>
      <c r="V50" s="42"/>
      <c r="W50" s="42"/>
      <c r="X50" s="42"/>
      <c r="Y50" s="42"/>
      <c r="Z50" s="42"/>
      <c r="AA50" s="42"/>
      <c r="AB50" s="42"/>
      <c r="AC50" s="42"/>
      <c r="BE50" s="40"/>
      <c r="BF50" s="40"/>
      <c r="BG50" s="65">
        <v>2010</v>
      </c>
      <c r="BH50" s="40" t="s">
        <v>80</v>
      </c>
      <c r="BI50" s="58">
        <f t="shared" si="0"/>
        <v>463.5</v>
      </c>
      <c r="BJ50" s="58">
        <f t="shared" si="1"/>
        <v>408.3</v>
      </c>
      <c r="BK50" s="58"/>
      <c r="BL50" s="40"/>
      <c r="BM50" s="66">
        <f t="shared" si="2"/>
        <v>17.600000000000023</v>
      </c>
      <c r="BN50" s="66">
        <f t="shared" si="3"/>
        <v>18.100000000000023</v>
      </c>
      <c r="BO50" s="40"/>
      <c r="BP50" s="66">
        <f t="shared" si="4"/>
        <v>4.6999999999999886</v>
      </c>
      <c r="BQ50" s="66">
        <f t="shared" si="5"/>
        <v>4.5999999999999659</v>
      </c>
      <c r="BR50" s="40"/>
      <c r="BS50" s="40"/>
      <c r="BT50" s="65">
        <v>2010</v>
      </c>
      <c r="BU50" s="40" t="s">
        <v>80</v>
      </c>
      <c r="BV50" s="67">
        <f t="shared" si="6"/>
        <v>1.1399999999999999</v>
      </c>
      <c r="BW50" s="58"/>
      <c r="BX50" s="58"/>
      <c r="BY50" s="40"/>
      <c r="BZ50" s="68">
        <f t="shared" si="7"/>
        <v>4.9999999999999822E-2</v>
      </c>
      <c r="CA50" s="68">
        <f t="shared" si="8"/>
        <v>4.0000000000000036E-2</v>
      </c>
      <c r="CB50" s="40"/>
      <c r="CC50" s="57">
        <v>1</v>
      </c>
    </row>
    <row r="51" spans="2:81" x14ac:dyDescent="0.25">
      <c r="B51" s="42"/>
      <c r="C51" s="42" t="s">
        <v>77</v>
      </c>
      <c r="D51" s="61">
        <f t="shared" si="17"/>
        <v>472.3</v>
      </c>
      <c r="E51" s="62">
        <f t="shared" si="9"/>
        <v>453.4</v>
      </c>
      <c r="F51" s="62">
        <f t="shared" si="10"/>
        <v>491.8</v>
      </c>
      <c r="G51" s="61">
        <f t="shared" si="11"/>
        <v>421.2</v>
      </c>
      <c r="H51" s="62">
        <f t="shared" si="12"/>
        <v>416.3</v>
      </c>
      <c r="I51" s="62">
        <f t="shared" si="13"/>
        <v>426.1</v>
      </c>
      <c r="J51" s="42"/>
      <c r="K51" s="42"/>
      <c r="L51" s="42"/>
      <c r="M51" s="42"/>
      <c r="N51" s="42"/>
      <c r="O51" s="42"/>
      <c r="P51" s="42"/>
      <c r="Q51" s="42" t="s">
        <v>77</v>
      </c>
      <c r="R51" s="63">
        <f t="shared" si="14"/>
        <v>1.1200000000000001</v>
      </c>
      <c r="S51" s="64">
        <f t="shared" si="15"/>
        <v>1.07</v>
      </c>
      <c r="T51" s="64">
        <f t="shared" si="16"/>
        <v>1.17</v>
      </c>
      <c r="U51" s="75"/>
      <c r="V51" s="42"/>
      <c r="W51" s="42"/>
      <c r="X51" s="42"/>
      <c r="Y51" s="42"/>
      <c r="Z51" s="42"/>
      <c r="AA51" s="42"/>
      <c r="AB51" s="42"/>
      <c r="AC51" s="42"/>
      <c r="BE51" s="40"/>
      <c r="BF51" s="40"/>
      <c r="BG51" s="65">
        <v>2011</v>
      </c>
      <c r="BH51" s="40" t="s">
        <v>81</v>
      </c>
      <c r="BI51" s="58">
        <f t="shared" si="0"/>
        <v>465.2</v>
      </c>
      <c r="BJ51" s="58">
        <f t="shared" si="1"/>
        <v>400.5</v>
      </c>
      <c r="BK51" s="58"/>
      <c r="BL51" s="40"/>
      <c r="BM51" s="66">
        <f t="shared" si="2"/>
        <v>17.099999999999966</v>
      </c>
      <c r="BN51" s="66">
        <f t="shared" si="3"/>
        <v>17.699999999999989</v>
      </c>
      <c r="BO51" s="40"/>
      <c r="BP51" s="66">
        <f t="shared" si="4"/>
        <v>4.5</v>
      </c>
      <c r="BQ51" s="66">
        <f t="shared" si="5"/>
        <v>4.6000000000000227</v>
      </c>
      <c r="BR51" s="40"/>
      <c r="BS51" s="40"/>
      <c r="BT51" s="65">
        <v>2011</v>
      </c>
      <c r="BU51" s="40" t="s">
        <v>81</v>
      </c>
      <c r="BV51" s="67">
        <f t="shared" si="6"/>
        <v>1.1599999999999999</v>
      </c>
      <c r="BW51" s="58"/>
      <c r="BX51" s="58"/>
      <c r="BY51" s="40"/>
      <c r="BZ51" s="68">
        <f t="shared" si="7"/>
        <v>3.9999999999999813E-2</v>
      </c>
      <c r="CA51" s="68">
        <f t="shared" si="8"/>
        <v>5.0000000000000044E-2</v>
      </c>
      <c r="CB51" s="40"/>
      <c r="CC51" s="57">
        <v>1</v>
      </c>
    </row>
    <row r="52" spans="2:81" x14ac:dyDescent="0.25">
      <c r="B52" s="42"/>
      <c r="C52" s="42" t="s">
        <v>78</v>
      </c>
      <c r="D52" s="61">
        <f t="shared" si="17"/>
        <v>471.6</v>
      </c>
      <c r="E52" s="62">
        <f t="shared" si="9"/>
        <v>453.1</v>
      </c>
      <c r="F52" s="62">
        <f t="shared" si="10"/>
        <v>490.7</v>
      </c>
      <c r="G52" s="61">
        <f t="shared" si="11"/>
        <v>421.5</v>
      </c>
      <c r="H52" s="62">
        <f t="shared" si="12"/>
        <v>416.7</v>
      </c>
      <c r="I52" s="62">
        <f t="shared" si="13"/>
        <v>426.4</v>
      </c>
      <c r="J52" s="42"/>
      <c r="K52" s="42"/>
      <c r="L52" s="42"/>
      <c r="M52" s="42"/>
      <c r="N52" s="42"/>
      <c r="O52" s="42"/>
      <c r="P52" s="42"/>
      <c r="Q52" s="42" t="s">
        <v>78</v>
      </c>
      <c r="R52" s="63">
        <f t="shared" si="14"/>
        <v>1.1200000000000001</v>
      </c>
      <c r="S52" s="64">
        <f t="shared" si="15"/>
        <v>1.07</v>
      </c>
      <c r="T52" s="64">
        <f t="shared" si="16"/>
        <v>1.17</v>
      </c>
      <c r="U52" s="75"/>
      <c r="V52" s="42"/>
      <c r="W52" s="42"/>
      <c r="X52" s="42"/>
      <c r="Y52" s="42"/>
      <c r="Z52" s="42"/>
      <c r="AA52" s="42"/>
      <c r="AB52" s="42"/>
      <c r="AC52" s="42"/>
      <c r="BE52" s="40"/>
      <c r="BF52" s="40"/>
      <c r="BG52" s="65">
        <v>2012</v>
      </c>
      <c r="BH52" s="40" t="s">
        <v>82</v>
      </c>
      <c r="BI52" s="58" t="str">
        <f t="shared" si="0"/>
        <v>N/A</v>
      </c>
      <c r="BJ52" s="58" t="str">
        <f t="shared" si="1"/>
        <v>N/A</v>
      </c>
      <c r="BK52" s="58"/>
      <c r="BL52" s="40"/>
      <c r="BM52" s="66">
        <f t="shared" si="2"/>
        <v>0</v>
      </c>
      <c r="BN52" s="66">
        <f t="shared" si="3"/>
        <v>0</v>
      </c>
      <c r="BO52" s="40"/>
      <c r="BP52" s="66">
        <f t="shared" si="4"/>
        <v>0</v>
      </c>
      <c r="BQ52" s="66">
        <f t="shared" si="5"/>
        <v>0</v>
      </c>
      <c r="BR52" s="40"/>
      <c r="BS52" s="40"/>
      <c r="BT52" s="65">
        <v>2012</v>
      </c>
      <c r="BU52" s="40" t="s">
        <v>82</v>
      </c>
      <c r="BV52" s="67" t="str">
        <f t="shared" si="6"/>
        <v>N/A</v>
      </c>
      <c r="BW52" s="58"/>
      <c r="BX52" s="58"/>
      <c r="BY52" s="40"/>
      <c r="BZ52" s="68">
        <f t="shared" si="7"/>
        <v>0</v>
      </c>
      <c r="CA52" s="68">
        <f t="shared" si="8"/>
        <v>0</v>
      </c>
      <c r="CB52" s="40"/>
      <c r="CC52" s="57">
        <v>1</v>
      </c>
    </row>
    <row r="53" spans="2:81" x14ac:dyDescent="0.25">
      <c r="B53" s="42"/>
      <c r="C53" s="42" t="s">
        <v>79</v>
      </c>
      <c r="D53" s="61">
        <f t="shared" si="17"/>
        <v>474.6</v>
      </c>
      <c r="E53" s="62">
        <f t="shared" si="9"/>
        <v>456.5</v>
      </c>
      <c r="F53" s="62">
        <f t="shared" si="10"/>
        <v>493.3</v>
      </c>
      <c r="G53" s="61">
        <f t="shared" si="11"/>
        <v>416.7</v>
      </c>
      <c r="H53" s="62">
        <f t="shared" si="12"/>
        <v>411.9</v>
      </c>
      <c r="I53" s="62">
        <f t="shared" si="13"/>
        <v>421.4</v>
      </c>
      <c r="J53" s="42"/>
      <c r="K53" s="42"/>
      <c r="L53" s="42"/>
      <c r="M53" s="42"/>
      <c r="N53" s="42"/>
      <c r="O53" s="42"/>
      <c r="P53" s="42"/>
      <c r="Q53" s="42" t="s">
        <v>79</v>
      </c>
      <c r="R53" s="63">
        <f t="shared" si="14"/>
        <v>1.1399999999999999</v>
      </c>
      <c r="S53" s="64">
        <f t="shared" si="15"/>
        <v>1.0900000000000001</v>
      </c>
      <c r="T53" s="64">
        <f t="shared" si="16"/>
        <v>1.19</v>
      </c>
      <c r="U53" s="75"/>
      <c r="V53" s="42"/>
      <c r="W53" s="42"/>
      <c r="X53" s="42"/>
      <c r="Y53" s="42"/>
      <c r="Z53" s="42"/>
      <c r="AA53" s="42"/>
      <c r="AB53" s="42"/>
      <c r="AC53" s="42"/>
      <c r="BE53" s="40"/>
      <c r="BF53" s="40"/>
      <c r="BG53" s="65">
        <v>2013</v>
      </c>
      <c r="BH53" s="40" t="s">
        <v>97</v>
      </c>
      <c r="BI53" s="58" t="str">
        <f t="shared" si="0"/>
        <v>N/A</v>
      </c>
      <c r="BJ53" s="58" t="str">
        <f t="shared" si="1"/>
        <v>N/A</v>
      </c>
      <c r="BK53" s="40"/>
      <c r="BL53" s="40"/>
      <c r="BM53" s="66">
        <f t="shared" si="2"/>
        <v>0</v>
      </c>
      <c r="BN53" s="66">
        <f t="shared" si="3"/>
        <v>0</v>
      </c>
      <c r="BO53" s="40"/>
      <c r="BP53" s="66">
        <f t="shared" si="4"/>
        <v>0</v>
      </c>
      <c r="BQ53" s="66">
        <f t="shared" si="5"/>
        <v>0</v>
      </c>
      <c r="BR53" s="40"/>
      <c r="BS53" s="40"/>
      <c r="BT53" s="65">
        <v>2013</v>
      </c>
      <c r="BU53" s="40" t="s">
        <v>97</v>
      </c>
      <c r="BV53" s="67" t="str">
        <f t="shared" si="6"/>
        <v>N/A</v>
      </c>
      <c r="BW53" s="40"/>
      <c r="BX53" s="40"/>
      <c r="BY53" s="40"/>
      <c r="BZ53" s="68">
        <f t="shared" si="7"/>
        <v>0</v>
      </c>
      <c r="CA53" s="68">
        <f t="shared" si="8"/>
        <v>0</v>
      </c>
      <c r="CB53" s="40"/>
      <c r="CC53" s="57">
        <v>1</v>
      </c>
    </row>
    <row r="54" spans="2:81" x14ac:dyDescent="0.25">
      <c r="B54" s="42"/>
      <c r="C54" s="42" t="s">
        <v>80</v>
      </c>
      <c r="D54" s="61">
        <f t="shared" si="17"/>
        <v>463.5</v>
      </c>
      <c r="E54" s="62">
        <f t="shared" si="9"/>
        <v>445.9</v>
      </c>
      <c r="F54" s="62">
        <f t="shared" si="10"/>
        <v>481.6</v>
      </c>
      <c r="G54" s="61">
        <f t="shared" si="11"/>
        <v>408.3</v>
      </c>
      <c r="H54" s="62">
        <f t="shared" si="12"/>
        <v>403.6</v>
      </c>
      <c r="I54" s="62">
        <f t="shared" si="13"/>
        <v>412.9</v>
      </c>
      <c r="J54" s="42"/>
      <c r="K54" s="42"/>
      <c r="L54" s="42"/>
      <c r="M54" s="42"/>
      <c r="N54" s="42"/>
      <c r="O54" s="42"/>
      <c r="P54" s="42"/>
      <c r="Q54" s="42" t="s">
        <v>80</v>
      </c>
      <c r="R54" s="63">
        <f t="shared" si="14"/>
        <v>1.1399999999999999</v>
      </c>
      <c r="S54" s="64">
        <f t="shared" si="15"/>
        <v>1.0900000000000001</v>
      </c>
      <c r="T54" s="64">
        <f t="shared" si="16"/>
        <v>1.18</v>
      </c>
      <c r="U54" s="75"/>
      <c r="V54" s="42"/>
      <c r="W54" s="42"/>
      <c r="X54" s="42"/>
      <c r="Y54" s="42"/>
      <c r="Z54" s="42"/>
      <c r="AA54" s="42"/>
      <c r="AB54" s="42"/>
      <c r="AC54" s="42"/>
      <c r="BE54" s="40"/>
      <c r="BF54" s="40"/>
      <c r="BG54" s="65">
        <v>2014</v>
      </c>
      <c r="BH54" s="58" t="s">
        <v>98</v>
      </c>
      <c r="BI54" s="58" t="str">
        <f t="shared" si="0"/>
        <v>N/A</v>
      </c>
      <c r="BJ54" s="58" t="str">
        <f t="shared" si="1"/>
        <v>N/A</v>
      </c>
      <c r="BK54" s="58"/>
      <c r="BL54" s="40"/>
      <c r="BM54" s="66">
        <f t="shared" si="2"/>
        <v>0</v>
      </c>
      <c r="BN54" s="66">
        <f t="shared" si="3"/>
        <v>0</v>
      </c>
      <c r="BO54" s="40"/>
      <c r="BP54" s="66">
        <f t="shared" si="4"/>
        <v>0</v>
      </c>
      <c r="BQ54" s="66">
        <f t="shared" si="5"/>
        <v>0</v>
      </c>
      <c r="BR54" s="40"/>
      <c r="BS54" s="40"/>
      <c r="BT54" s="65">
        <v>2014</v>
      </c>
      <c r="BU54" s="58" t="s">
        <v>98</v>
      </c>
      <c r="BV54" s="67" t="str">
        <f t="shared" si="6"/>
        <v>N/A</v>
      </c>
      <c r="BW54" s="58"/>
      <c r="BX54" s="58"/>
      <c r="BY54" s="40"/>
      <c r="BZ54" s="68">
        <f t="shared" si="7"/>
        <v>0</v>
      </c>
      <c r="CA54" s="68">
        <f t="shared" si="8"/>
        <v>0</v>
      </c>
      <c r="CB54" s="40"/>
      <c r="CC54" s="57">
        <v>1</v>
      </c>
    </row>
    <row r="55" spans="2:81" x14ac:dyDescent="0.25">
      <c r="B55" s="42"/>
      <c r="C55" s="79" t="s">
        <v>81</v>
      </c>
      <c r="D55" s="80">
        <f t="shared" si="17"/>
        <v>465.2</v>
      </c>
      <c r="E55" s="81">
        <f t="shared" si="9"/>
        <v>448.1</v>
      </c>
      <c r="F55" s="81">
        <f t="shared" si="10"/>
        <v>482.9</v>
      </c>
      <c r="G55" s="80">
        <f t="shared" si="11"/>
        <v>400.5</v>
      </c>
      <c r="H55" s="81">
        <f t="shared" si="12"/>
        <v>396</v>
      </c>
      <c r="I55" s="81">
        <f t="shared" si="13"/>
        <v>405.1</v>
      </c>
      <c r="J55" s="42"/>
      <c r="K55" s="42"/>
      <c r="L55" s="42"/>
      <c r="M55" s="42"/>
      <c r="N55" s="42"/>
      <c r="O55" s="42"/>
      <c r="P55" s="42"/>
      <c r="Q55" s="79" t="s">
        <v>81</v>
      </c>
      <c r="R55" s="82">
        <f t="shared" si="14"/>
        <v>1.1599999999999999</v>
      </c>
      <c r="S55" s="83">
        <f t="shared" si="15"/>
        <v>1.1200000000000001</v>
      </c>
      <c r="T55" s="83">
        <f t="shared" si="16"/>
        <v>1.21</v>
      </c>
      <c r="U55" s="75"/>
      <c r="V55" s="42"/>
      <c r="W55" s="42"/>
      <c r="X55" s="42"/>
      <c r="Y55" s="42"/>
      <c r="Z55" s="42"/>
      <c r="AA55" s="42"/>
      <c r="AB55" s="42"/>
      <c r="AC55" s="42"/>
      <c r="BE55" s="40"/>
      <c r="BF55" s="40"/>
      <c r="BG55" s="58"/>
      <c r="BH55" s="40"/>
      <c r="BI55" s="58"/>
      <c r="BJ55" s="58"/>
      <c r="BK55" s="58"/>
      <c r="BL55" s="40"/>
      <c r="BM55" s="40"/>
      <c r="BN55" s="40"/>
      <c r="BO55" s="40"/>
      <c r="BP55" s="40"/>
      <c r="BQ55" s="40"/>
      <c r="BR55" s="40"/>
      <c r="BS55" s="40"/>
      <c r="BT55" s="84"/>
      <c r="BU55" s="40"/>
      <c r="BV55" s="58"/>
      <c r="BW55" s="58"/>
      <c r="BX55" s="58"/>
      <c r="BY55" s="40"/>
      <c r="BZ55" s="85"/>
      <c r="CA55" s="85"/>
      <c r="CB55" s="40"/>
      <c r="CC55" s="40"/>
    </row>
    <row r="56" spans="2:81" x14ac:dyDescent="0.25">
      <c r="B56" s="42"/>
      <c r="C56" s="42"/>
      <c r="D56" s="61"/>
      <c r="E56" s="62"/>
      <c r="F56" s="62"/>
      <c r="G56" s="61"/>
      <c r="H56" s="62"/>
      <c r="I56" s="62"/>
      <c r="J56" s="42"/>
      <c r="K56" s="42"/>
      <c r="L56" s="42"/>
      <c r="M56" s="42"/>
      <c r="N56" s="42"/>
      <c r="O56" s="42"/>
      <c r="P56" s="42"/>
      <c r="Q56" s="42"/>
      <c r="R56" s="63"/>
      <c r="S56" s="64"/>
      <c r="T56" s="64"/>
      <c r="U56" s="75"/>
      <c r="V56" s="42"/>
      <c r="W56" s="42"/>
      <c r="X56" s="42"/>
      <c r="Y56" s="42"/>
      <c r="Z56" s="42"/>
      <c r="AA56" s="42"/>
      <c r="AB56" s="42"/>
      <c r="AC56" s="42"/>
      <c r="BE56" s="40"/>
      <c r="BF56" s="40" t="s">
        <v>5</v>
      </c>
      <c r="BG56" s="58">
        <v>1991</v>
      </c>
      <c r="BH56" s="40" t="s">
        <v>92</v>
      </c>
      <c r="BI56" s="58" t="str">
        <f t="shared" ref="BI56:BI79" si="18">IFERROR(VALUE(FIXED(VLOOKUP($BG56&amp;$BG$29&amp;$BI$12&amp;"Maori",ethnicdata,7,FALSE),1)),"N/A")</f>
        <v>N/A</v>
      </c>
      <c r="BJ56" s="58" t="str">
        <f t="shared" ref="BJ56:BJ79" si="19">IFERROR(VALUE(FIXED(VLOOKUP($BG56&amp;$BG$29&amp;$BI$12&amp;"nonMaori",ethnicdata,7,FALSE),1)),"N/A")</f>
        <v>N/A</v>
      </c>
      <c r="BK56" s="58"/>
      <c r="BL56" s="40"/>
      <c r="BM56" s="40"/>
      <c r="BN56" s="40"/>
      <c r="BO56" s="40"/>
      <c r="BP56" s="40"/>
      <c r="BQ56" s="40"/>
      <c r="BR56" s="40"/>
      <c r="BS56" s="40" t="s">
        <v>5</v>
      </c>
      <c r="BT56" s="58">
        <v>1991</v>
      </c>
      <c r="BU56" s="58" t="s">
        <v>92</v>
      </c>
      <c r="BV56" s="67" t="str">
        <f t="shared" ref="BV56:BV79" si="20">IFERROR(VALUE(FIXED(VLOOKUP($BT56&amp;$BG$29&amp;$BI$12&amp;"Maori",ethnicdata,10,FALSE),2)),"N/A")</f>
        <v>N/A</v>
      </c>
      <c r="BW56" s="58"/>
      <c r="BX56" s="58"/>
      <c r="BY56" s="40"/>
      <c r="BZ56" s="40"/>
      <c r="CA56" s="40"/>
      <c r="CB56" s="40"/>
      <c r="CC56" s="40"/>
    </row>
    <row r="57" spans="2:81" x14ac:dyDescent="0.25">
      <c r="B57" s="42"/>
      <c r="C57" s="42"/>
      <c r="D57" s="61"/>
      <c r="E57" s="62"/>
      <c r="F57" s="62"/>
      <c r="G57" s="61"/>
      <c r="H57" s="62"/>
      <c r="I57" s="62"/>
      <c r="J57" s="42"/>
      <c r="K57" s="42"/>
      <c r="L57" s="42"/>
      <c r="M57" s="42"/>
      <c r="N57" s="42"/>
      <c r="O57" s="42"/>
      <c r="P57" s="42"/>
      <c r="Q57" s="42"/>
      <c r="R57" s="63"/>
      <c r="S57" s="64"/>
      <c r="T57" s="64"/>
      <c r="U57" s="75"/>
      <c r="V57" s="42"/>
      <c r="W57" s="42"/>
      <c r="X57" s="42"/>
      <c r="Y57" s="42"/>
      <c r="Z57" s="42"/>
      <c r="AA57" s="42"/>
      <c r="AB57" s="42"/>
      <c r="AC57" s="42"/>
      <c r="BE57" s="40"/>
      <c r="BF57" s="40"/>
      <c r="BG57" s="58">
        <v>1992</v>
      </c>
      <c r="BH57" s="40" t="s">
        <v>93</v>
      </c>
      <c r="BI57" s="58" t="str">
        <f t="shared" si="18"/>
        <v>N/A</v>
      </c>
      <c r="BJ57" s="58" t="str">
        <f t="shared" si="19"/>
        <v>N/A</v>
      </c>
      <c r="BK57" s="58"/>
      <c r="BL57" s="40"/>
      <c r="BM57" s="40"/>
      <c r="BN57" s="40"/>
      <c r="BO57" s="40"/>
      <c r="BP57" s="40"/>
      <c r="BQ57" s="40"/>
      <c r="BR57" s="40"/>
      <c r="BS57" s="40"/>
      <c r="BT57" s="58">
        <v>1992</v>
      </c>
      <c r="BU57" s="40" t="s">
        <v>93</v>
      </c>
      <c r="BV57" s="67" t="str">
        <f t="shared" si="20"/>
        <v>N/A</v>
      </c>
      <c r="BW57" s="58"/>
      <c r="BX57" s="58"/>
      <c r="BY57" s="40"/>
      <c r="BZ57" s="40"/>
      <c r="CA57" s="40"/>
      <c r="CB57" s="40"/>
      <c r="CC57" s="40"/>
    </row>
    <row r="58" spans="2:81" x14ac:dyDescent="0.25">
      <c r="B58" s="42"/>
      <c r="C58" s="47" t="s">
        <v>19</v>
      </c>
      <c r="D58" s="61"/>
      <c r="E58" s="86"/>
      <c r="F58" s="86"/>
      <c r="G58" s="61"/>
      <c r="H58" s="86"/>
      <c r="I58" s="86"/>
      <c r="J58" s="59"/>
      <c r="K58" s="59"/>
      <c r="L58" s="59"/>
      <c r="M58" s="59"/>
      <c r="N58" s="59"/>
      <c r="O58" s="59"/>
      <c r="P58" s="59"/>
      <c r="Q58" s="47" t="s">
        <v>19</v>
      </c>
      <c r="R58" s="87"/>
      <c r="S58" s="88"/>
      <c r="T58" s="88"/>
      <c r="U58" s="74"/>
      <c r="V58" s="42"/>
      <c r="W58" s="42"/>
      <c r="X58" s="42"/>
      <c r="Y58" s="42"/>
      <c r="Z58" s="42"/>
      <c r="AA58" s="42"/>
      <c r="AB58" s="42"/>
      <c r="AC58" s="42"/>
      <c r="BE58" s="40"/>
      <c r="BF58" s="40"/>
      <c r="BG58" s="65">
        <v>1993</v>
      </c>
      <c r="BH58" s="40" t="s">
        <v>94</v>
      </c>
      <c r="BI58" s="58" t="str">
        <f t="shared" si="18"/>
        <v>N/A</v>
      </c>
      <c r="BJ58" s="58" t="str">
        <f t="shared" si="19"/>
        <v>N/A</v>
      </c>
      <c r="BK58" s="58"/>
      <c r="BL58" s="40"/>
      <c r="BM58" s="40"/>
      <c r="BN58" s="40"/>
      <c r="BO58" s="40"/>
      <c r="BP58" s="40"/>
      <c r="BQ58" s="40"/>
      <c r="BR58" s="40"/>
      <c r="BS58" s="40"/>
      <c r="BT58" s="65">
        <v>1993</v>
      </c>
      <c r="BU58" s="76" t="s">
        <v>94</v>
      </c>
      <c r="BV58" s="67" t="str">
        <f t="shared" si="20"/>
        <v>N/A</v>
      </c>
      <c r="BW58" s="58"/>
      <c r="BX58" s="58"/>
      <c r="BY58" s="40"/>
      <c r="BZ58" s="40"/>
      <c r="CA58" s="40"/>
      <c r="CB58" s="40"/>
      <c r="CC58" s="40"/>
    </row>
    <row r="59" spans="2:81" x14ac:dyDescent="0.25">
      <c r="B59" s="42"/>
      <c r="C59" s="47" t="s">
        <v>104</v>
      </c>
      <c r="D59" s="89"/>
      <c r="E59" s="89"/>
      <c r="F59" s="89"/>
      <c r="G59" s="89"/>
      <c r="H59" s="89"/>
      <c r="I59" s="89"/>
      <c r="J59" s="89"/>
      <c r="K59" s="89"/>
      <c r="L59" s="89"/>
      <c r="M59" s="89"/>
      <c r="N59" s="89"/>
      <c r="O59" s="89"/>
      <c r="P59" s="89"/>
      <c r="Q59" s="47" t="s">
        <v>30</v>
      </c>
      <c r="R59" s="89"/>
      <c r="S59" s="89"/>
      <c r="T59" s="59"/>
      <c r="U59" s="59"/>
      <c r="V59" s="42"/>
      <c r="W59" s="42"/>
      <c r="X59" s="42"/>
      <c r="Y59" s="42"/>
      <c r="Z59" s="42"/>
      <c r="AA59" s="42"/>
      <c r="AB59" s="42"/>
      <c r="AC59" s="42"/>
      <c r="BE59" s="40"/>
      <c r="BF59" s="40"/>
      <c r="BG59" s="65">
        <v>1994</v>
      </c>
      <c r="BH59" s="76" t="s">
        <v>95</v>
      </c>
      <c r="BI59" s="58" t="str">
        <f t="shared" si="18"/>
        <v>N/A</v>
      </c>
      <c r="BJ59" s="58" t="str">
        <f t="shared" si="19"/>
        <v>N/A</v>
      </c>
      <c r="BK59" s="58"/>
      <c r="BL59" s="40"/>
      <c r="BM59" s="40"/>
      <c r="BN59" s="40"/>
      <c r="BO59" s="40"/>
      <c r="BP59" s="40"/>
      <c r="BQ59" s="40"/>
      <c r="BR59" s="40"/>
      <c r="BS59" s="40"/>
      <c r="BT59" s="65">
        <v>1994</v>
      </c>
      <c r="BU59" s="40" t="s">
        <v>95</v>
      </c>
      <c r="BV59" s="67" t="str">
        <f t="shared" si="20"/>
        <v>N/A</v>
      </c>
      <c r="BW59" s="58"/>
      <c r="BX59" s="58"/>
      <c r="BY59" s="40"/>
      <c r="BZ59" s="40"/>
      <c r="CA59" s="40"/>
      <c r="CB59" s="40"/>
      <c r="CC59" s="40"/>
    </row>
    <row r="60" spans="2:81" x14ac:dyDescent="0.25">
      <c r="B60" s="42"/>
      <c r="C60" s="47" t="s">
        <v>20</v>
      </c>
      <c r="D60" s="47"/>
      <c r="E60" s="47"/>
      <c r="F60" s="47"/>
      <c r="G60" s="47"/>
      <c r="H60" s="47"/>
      <c r="I60" s="47"/>
      <c r="J60" s="47"/>
      <c r="K60" s="47"/>
      <c r="L60" s="47"/>
      <c r="M60" s="47"/>
      <c r="N60" s="47"/>
      <c r="O60" s="47"/>
      <c r="P60" s="47"/>
      <c r="Q60" s="47" t="s">
        <v>20</v>
      </c>
      <c r="R60" s="47"/>
      <c r="S60" s="47"/>
      <c r="T60" s="42"/>
      <c r="U60" s="42"/>
      <c r="V60" s="42"/>
      <c r="W60" s="42"/>
      <c r="X60" s="42"/>
      <c r="Y60" s="42"/>
      <c r="Z60" s="42"/>
      <c r="AA60" s="42"/>
      <c r="AB60" s="42"/>
      <c r="AC60" s="42"/>
      <c r="BE60" s="40"/>
      <c r="BF60" s="40"/>
      <c r="BG60" s="65">
        <v>1995</v>
      </c>
      <c r="BH60" s="40" t="s">
        <v>96</v>
      </c>
      <c r="BI60" s="58" t="str">
        <f t="shared" si="18"/>
        <v>N/A</v>
      </c>
      <c r="BJ60" s="58" t="str">
        <f t="shared" si="19"/>
        <v>N/A</v>
      </c>
      <c r="BK60" s="58"/>
      <c r="BL60" s="40"/>
      <c r="BM60" s="40"/>
      <c r="BN60" s="40"/>
      <c r="BO60" s="40"/>
      <c r="BP60" s="40"/>
      <c r="BQ60" s="40"/>
      <c r="BR60" s="40"/>
      <c r="BS60" s="40"/>
      <c r="BT60" s="65">
        <v>1995</v>
      </c>
      <c r="BU60" s="40" t="s">
        <v>96</v>
      </c>
      <c r="BV60" s="67" t="str">
        <f t="shared" si="20"/>
        <v>N/A</v>
      </c>
      <c r="BW60" s="58"/>
      <c r="BX60" s="58"/>
      <c r="BY60" s="40"/>
      <c r="BZ60" s="40"/>
      <c r="CA60" s="40"/>
      <c r="CB60" s="40"/>
      <c r="CC60" s="40"/>
    </row>
    <row r="61" spans="2:81" x14ac:dyDescent="0.25">
      <c r="B61" s="42"/>
      <c r="C61" s="47" t="s">
        <v>21</v>
      </c>
      <c r="D61" s="42"/>
      <c r="E61" s="42"/>
      <c r="F61" s="42"/>
      <c r="G61" s="42"/>
      <c r="H61" s="42"/>
      <c r="I61" s="42"/>
      <c r="J61" s="42"/>
      <c r="K61" s="42"/>
      <c r="L61" s="42"/>
      <c r="M61" s="42"/>
      <c r="N61" s="42"/>
      <c r="O61" s="42"/>
      <c r="P61" s="42"/>
      <c r="Q61" s="47" t="s">
        <v>21</v>
      </c>
      <c r="R61" s="42"/>
      <c r="S61" s="47"/>
      <c r="T61" s="42"/>
      <c r="U61" s="42"/>
      <c r="V61" s="42"/>
      <c r="W61" s="42"/>
      <c r="X61" s="42"/>
      <c r="Y61" s="42"/>
      <c r="Z61" s="42"/>
      <c r="AA61" s="42"/>
      <c r="AB61" s="42"/>
      <c r="AC61" s="42"/>
      <c r="BE61" s="40"/>
      <c r="BF61" s="40"/>
      <c r="BG61" s="65">
        <v>1996</v>
      </c>
      <c r="BH61" s="58" t="s">
        <v>66</v>
      </c>
      <c r="BI61" s="58" t="str">
        <f t="shared" si="18"/>
        <v>N/A</v>
      </c>
      <c r="BJ61" s="58" t="str">
        <f t="shared" si="19"/>
        <v>N/A</v>
      </c>
      <c r="BK61" s="58"/>
      <c r="BL61" s="40"/>
      <c r="BM61" s="40"/>
      <c r="BN61" s="40"/>
      <c r="BO61" s="40"/>
      <c r="BP61" s="40"/>
      <c r="BQ61" s="40"/>
      <c r="BR61" s="40"/>
      <c r="BS61" s="40"/>
      <c r="BT61" s="65">
        <v>1996</v>
      </c>
      <c r="BU61" s="40" t="s">
        <v>66</v>
      </c>
      <c r="BV61" s="67" t="str">
        <f t="shared" si="20"/>
        <v>N/A</v>
      </c>
      <c r="BW61" s="58"/>
      <c r="BX61" s="58"/>
      <c r="BY61" s="40"/>
      <c r="BZ61" s="40"/>
      <c r="CA61" s="40"/>
      <c r="CB61" s="40"/>
      <c r="CC61" s="40"/>
    </row>
    <row r="62" spans="2:81" x14ac:dyDescent="0.25">
      <c r="B62" s="47"/>
      <c r="C62" s="47" t="s">
        <v>105</v>
      </c>
      <c r="D62" s="42"/>
      <c r="E62" s="42"/>
      <c r="F62" s="42"/>
      <c r="G62" s="42"/>
      <c r="H62" s="42"/>
      <c r="I62" s="47"/>
      <c r="J62" s="47"/>
      <c r="K62" s="47"/>
      <c r="L62" s="47"/>
      <c r="M62" s="47"/>
      <c r="N62" s="47"/>
      <c r="O62" s="47"/>
      <c r="P62" s="47"/>
      <c r="Q62" s="47" t="s">
        <v>31</v>
      </c>
      <c r="R62" s="90"/>
      <c r="S62" s="90"/>
      <c r="T62" s="42"/>
      <c r="U62" s="42"/>
      <c r="V62" s="42"/>
      <c r="W62" s="42"/>
      <c r="X62" s="42"/>
      <c r="Y62" s="42"/>
      <c r="Z62" s="42"/>
      <c r="AA62" s="42"/>
      <c r="AB62" s="42"/>
      <c r="AC62" s="42"/>
      <c r="BE62" s="40"/>
      <c r="BF62" s="40"/>
      <c r="BG62" s="65">
        <v>1997</v>
      </c>
      <c r="BH62" s="40" t="s">
        <v>67</v>
      </c>
      <c r="BI62" s="58" t="str">
        <f t="shared" si="18"/>
        <v>N/A</v>
      </c>
      <c r="BJ62" s="58" t="str">
        <f t="shared" si="19"/>
        <v>N/A</v>
      </c>
      <c r="BK62" s="58"/>
      <c r="BL62" s="40"/>
      <c r="BM62" s="40"/>
      <c r="BN62" s="40"/>
      <c r="BO62" s="40"/>
      <c r="BP62" s="40"/>
      <c r="BQ62" s="40"/>
      <c r="BR62" s="40"/>
      <c r="BS62" s="40"/>
      <c r="BT62" s="65">
        <v>1997</v>
      </c>
      <c r="BU62" s="40" t="s">
        <v>67</v>
      </c>
      <c r="BV62" s="67" t="str">
        <f t="shared" si="20"/>
        <v>N/A</v>
      </c>
      <c r="BW62" s="58"/>
      <c r="BX62" s="58"/>
      <c r="BY62" s="40"/>
      <c r="BZ62" s="40"/>
      <c r="CA62" s="40"/>
      <c r="CB62" s="40"/>
      <c r="CC62" s="40"/>
    </row>
    <row r="63" spans="2:81" x14ac:dyDescent="0.25">
      <c r="B63" s="42"/>
      <c r="C63" s="47"/>
      <c r="D63" s="47"/>
      <c r="E63" s="47"/>
      <c r="F63" s="47"/>
      <c r="G63" s="47"/>
      <c r="H63" s="47"/>
      <c r="I63" s="42"/>
      <c r="J63" s="47"/>
      <c r="K63" s="47"/>
      <c r="L63" s="47"/>
      <c r="M63" s="47"/>
      <c r="N63" s="47"/>
      <c r="O63" s="47"/>
      <c r="P63" s="47"/>
      <c r="Q63" s="47"/>
      <c r="R63" s="42"/>
      <c r="S63" s="90"/>
      <c r="T63" s="42"/>
      <c r="U63" s="42"/>
      <c r="V63" s="42"/>
      <c r="W63" s="42"/>
      <c r="X63" s="42"/>
      <c r="Y63" s="42"/>
      <c r="Z63" s="42"/>
      <c r="AA63" s="42"/>
      <c r="AB63" s="42"/>
      <c r="AC63" s="42"/>
      <c r="BE63" s="40"/>
      <c r="BF63" s="40"/>
      <c r="BG63" s="65">
        <v>1998</v>
      </c>
      <c r="BH63" s="76" t="s">
        <v>68</v>
      </c>
      <c r="BI63" s="58" t="str">
        <f t="shared" si="18"/>
        <v>N/A</v>
      </c>
      <c r="BJ63" s="58" t="str">
        <f t="shared" si="19"/>
        <v>N/A</v>
      </c>
      <c r="BK63" s="58"/>
      <c r="BL63" s="40"/>
      <c r="BM63" s="40"/>
      <c r="BN63" s="40"/>
      <c r="BO63" s="40"/>
      <c r="BP63" s="40"/>
      <c r="BQ63" s="40"/>
      <c r="BR63" s="40"/>
      <c r="BS63" s="40"/>
      <c r="BT63" s="65">
        <v>1998</v>
      </c>
      <c r="BU63" s="40" t="s">
        <v>68</v>
      </c>
      <c r="BV63" s="67" t="str">
        <f t="shared" si="20"/>
        <v>N/A</v>
      </c>
      <c r="BW63" s="58"/>
      <c r="BX63" s="58"/>
      <c r="BY63" s="40"/>
      <c r="BZ63" s="40"/>
      <c r="CA63" s="40"/>
      <c r="CB63" s="40"/>
      <c r="CC63" s="40"/>
    </row>
    <row r="64" spans="2:81" x14ac:dyDescent="0.25">
      <c r="B64" s="47"/>
      <c r="C64" s="47" t="s">
        <v>18</v>
      </c>
      <c r="D64" s="47"/>
      <c r="E64" s="47"/>
      <c r="F64" s="47"/>
      <c r="G64" s="47"/>
      <c r="H64" s="47"/>
      <c r="I64" s="47"/>
      <c r="J64" s="42"/>
      <c r="K64" s="42"/>
      <c r="L64" s="42"/>
      <c r="M64" s="42"/>
      <c r="N64" s="42"/>
      <c r="O64" s="42"/>
      <c r="P64" s="42"/>
      <c r="Q64" s="47" t="s">
        <v>18</v>
      </c>
      <c r="R64" s="42"/>
      <c r="S64" s="42"/>
      <c r="T64" s="42"/>
      <c r="U64" s="42"/>
      <c r="V64" s="42"/>
      <c r="W64" s="42"/>
      <c r="X64" s="42"/>
      <c r="Y64" s="42"/>
      <c r="Z64" s="42"/>
      <c r="AA64" s="42"/>
      <c r="AB64" s="42"/>
      <c r="AC64" s="42"/>
      <c r="BE64" s="40"/>
      <c r="BF64" s="40"/>
      <c r="BG64" s="65">
        <v>1999</v>
      </c>
      <c r="BH64" s="40" t="s">
        <v>69</v>
      </c>
      <c r="BI64" s="58" t="str">
        <f t="shared" si="18"/>
        <v>N/A</v>
      </c>
      <c r="BJ64" s="58" t="str">
        <f t="shared" si="19"/>
        <v>N/A</v>
      </c>
      <c r="BK64" s="58"/>
      <c r="BL64" s="40"/>
      <c r="BM64" s="40"/>
      <c r="BN64" s="40"/>
      <c r="BO64" s="40"/>
      <c r="BP64" s="40"/>
      <c r="BQ64" s="40"/>
      <c r="BR64" s="40"/>
      <c r="BS64" s="40"/>
      <c r="BT64" s="65">
        <v>1999</v>
      </c>
      <c r="BU64" s="40" t="s">
        <v>69</v>
      </c>
      <c r="BV64" s="67" t="str">
        <f t="shared" si="20"/>
        <v>N/A</v>
      </c>
      <c r="BW64" s="58"/>
      <c r="BX64" s="58"/>
      <c r="BY64" s="40"/>
      <c r="BZ64" s="40"/>
      <c r="CA64" s="40"/>
      <c r="CB64" s="40"/>
      <c r="CC64" s="40"/>
    </row>
    <row r="65" spans="2:81" x14ac:dyDescent="0.25">
      <c r="B65" s="47"/>
      <c r="C65" s="47" t="str">
        <f>BG16</f>
        <v>New Zealand Cancer Registry (NZCR), Ministry of Health.</v>
      </c>
      <c r="D65" s="47"/>
      <c r="E65" s="47"/>
      <c r="F65" s="47"/>
      <c r="G65" s="47"/>
      <c r="H65" s="47"/>
      <c r="I65" s="47"/>
      <c r="J65" s="42"/>
      <c r="K65" s="42"/>
      <c r="L65" s="42"/>
      <c r="M65" s="42"/>
      <c r="N65" s="42"/>
      <c r="O65" s="42"/>
      <c r="P65" s="42"/>
      <c r="Q65" s="47" t="str">
        <f>BG16</f>
        <v>New Zealand Cancer Registry (NZCR), Ministry of Health.</v>
      </c>
      <c r="R65" s="42"/>
      <c r="S65" s="42"/>
      <c r="T65" s="42"/>
      <c r="U65" s="42"/>
      <c r="V65" s="42"/>
      <c r="W65" s="42"/>
      <c r="X65" s="42"/>
      <c r="Y65" s="42"/>
      <c r="Z65" s="42"/>
      <c r="AA65" s="42"/>
      <c r="AB65" s="42"/>
      <c r="AC65" s="42"/>
      <c r="BE65" s="40"/>
      <c r="BF65" s="40"/>
      <c r="BG65" s="65">
        <v>2000</v>
      </c>
      <c r="BH65" s="58" t="s">
        <v>70</v>
      </c>
      <c r="BI65" s="58" t="str">
        <f t="shared" si="18"/>
        <v>N/A</v>
      </c>
      <c r="BJ65" s="58" t="str">
        <f t="shared" si="19"/>
        <v>N/A</v>
      </c>
      <c r="BK65" s="58"/>
      <c r="BL65" s="40"/>
      <c r="BM65" s="40"/>
      <c r="BN65" s="40"/>
      <c r="BO65" s="40"/>
      <c r="BP65" s="40"/>
      <c r="BQ65" s="40"/>
      <c r="BR65" s="40"/>
      <c r="BS65" s="40"/>
      <c r="BT65" s="65">
        <v>2000</v>
      </c>
      <c r="BU65" s="58" t="s">
        <v>70</v>
      </c>
      <c r="BV65" s="67" t="str">
        <f t="shared" si="20"/>
        <v>N/A</v>
      </c>
      <c r="BW65" s="58"/>
      <c r="BX65" s="58"/>
      <c r="BY65" s="40"/>
      <c r="BZ65" s="40"/>
      <c r="CA65" s="40"/>
      <c r="CB65" s="40"/>
      <c r="CC65" s="40"/>
    </row>
    <row r="66" spans="2:81" x14ac:dyDescent="0.25">
      <c r="B66" s="42"/>
      <c r="C66" s="47"/>
      <c r="D66" s="42"/>
      <c r="E66" s="42"/>
      <c r="F66" s="42"/>
      <c r="G66" s="42"/>
      <c r="H66" s="42"/>
      <c r="I66" s="42"/>
      <c r="J66" s="42"/>
      <c r="K66" s="42"/>
      <c r="L66" s="42"/>
      <c r="M66" s="42"/>
      <c r="N66" s="42"/>
      <c r="O66" s="42"/>
      <c r="P66" s="42"/>
      <c r="Q66" s="47"/>
      <c r="R66" s="90"/>
      <c r="S66" s="90"/>
      <c r="T66" s="42"/>
      <c r="U66" s="42"/>
      <c r="V66" s="42"/>
      <c r="W66" s="42"/>
      <c r="X66" s="42"/>
      <c r="Y66" s="42"/>
      <c r="Z66" s="42"/>
      <c r="AA66" s="42"/>
      <c r="AB66" s="42"/>
      <c r="AC66" s="42"/>
      <c r="BE66" s="40"/>
      <c r="BF66" s="40"/>
      <c r="BG66" s="65">
        <v>2001</v>
      </c>
      <c r="BH66" s="40" t="s">
        <v>71</v>
      </c>
      <c r="BI66" s="58" t="str">
        <f t="shared" si="18"/>
        <v>N/A</v>
      </c>
      <c r="BJ66" s="58" t="str">
        <f t="shared" si="19"/>
        <v>N/A</v>
      </c>
      <c r="BK66" s="58"/>
      <c r="BL66" s="40"/>
      <c r="BM66" s="40"/>
      <c r="BN66" s="40"/>
      <c r="BO66" s="40"/>
      <c r="BP66" s="40"/>
      <c r="BQ66" s="40"/>
      <c r="BR66" s="40"/>
      <c r="BS66" s="40"/>
      <c r="BT66" s="65">
        <v>2001</v>
      </c>
      <c r="BU66" s="40" t="s">
        <v>71</v>
      </c>
      <c r="BV66" s="67" t="str">
        <f t="shared" si="20"/>
        <v>N/A</v>
      </c>
      <c r="BW66" s="58"/>
      <c r="BX66" s="58"/>
      <c r="BY66" s="40"/>
      <c r="BZ66" s="40"/>
      <c r="CA66" s="40"/>
      <c r="CB66" s="40"/>
      <c r="CC66" s="40"/>
    </row>
    <row r="67" spans="2:81" x14ac:dyDescent="0.25">
      <c r="B67" s="42"/>
      <c r="C67" s="47"/>
      <c r="D67" s="47"/>
      <c r="E67" s="47"/>
      <c r="F67" s="47"/>
      <c r="G67" s="47"/>
      <c r="H67" s="47"/>
      <c r="I67" s="42"/>
      <c r="J67" s="42"/>
      <c r="K67" s="42"/>
      <c r="L67" s="42"/>
      <c r="M67" s="42"/>
      <c r="N67" s="42"/>
      <c r="O67" s="42"/>
      <c r="P67" s="42"/>
      <c r="Q67" s="47"/>
      <c r="R67" s="90"/>
      <c r="S67" s="90"/>
      <c r="T67" s="42"/>
      <c r="U67" s="42"/>
      <c r="V67" s="42"/>
      <c r="W67" s="42"/>
      <c r="X67" s="42"/>
      <c r="Y67" s="42"/>
      <c r="Z67" s="42"/>
      <c r="AA67" s="42"/>
      <c r="AB67" s="42"/>
      <c r="AC67" s="42"/>
      <c r="BE67" s="40"/>
      <c r="BF67" s="40"/>
      <c r="BG67" s="65">
        <v>2002</v>
      </c>
      <c r="BH67" s="40" t="s">
        <v>72</v>
      </c>
      <c r="BI67" s="58" t="str">
        <f t="shared" si="18"/>
        <v>N/A</v>
      </c>
      <c r="BJ67" s="58" t="str">
        <f t="shared" si="19"/>
        <v>N/A</v>
      </c>
      <c r="BK67" s="40"/>
      <c r="BL67" s="40"/>
      <c r="BM67" s="40"/>
      <c r="BN67" s="40"/>
      <c r="BO67" s="40"/>
      <c r="BP67" s="40"/>
      <c r="BQ67" s="40"/>
      <c r="BR67" s="40"/>
      <c r="BS67" s="40"/>
      <c r="BT67" s="65">
        <v>2002</v>
      </c>
      <c r="BU67" s="76" t="s">
        <v>72</v>
      </c>
      <c r="BV67" s="67" t="str">
        <f t="shared" si="20"/>
        <v>N/A</v>
      </c>
      <c r="BW67" s="40"/>
      <c r="BX67" s="40"/>
      <c r="BY67" s="40"/>
      <c r="BZ67" s="40"/>
      <c r="CA67" s="40"/>
      <c r="CB67" s="40"/>
      <c r="CC67" s="40"/>
    </row>
    <row r="68" spans="2:81" x14ac:dyDescent="0.25">
      <c r="B68" s="42"/>
      <c r="C68" s="47"/>
      <c r="D68" s="42"/>
      <c r="E68" s="42"/>
      <c r="F68" s="42"/>
      <c r="G68" s="42"/>
      <c r="H68" s="42"/>
      <c r="I68" s="42"/>
      <c r="J68" s="42"/>
      <c r="K68" s="42"/>
      <c r="L68" s="42"/>
      <c r="M68" s="42"/>
      <c r="N68" s="42"/>
      <c r="O68" s="42"/>
      <c r="P68" s="42"/>
      <c r="Q68" s="90"/>
      <c r="R68" s="90"/>
      <c r="S68" s="90"/>
      <c r="T68" s="42"/>
      <c r="U68" s="42"/>
      <c r="V68" s="42"/>
      <c r="W68" s="42"/>
      <c r="X68" s="42"/>
      <c r="Y68" s="42"/>
      <c r="Z68" s="42"/>
      <c r="AA68" s="42"/>
      <c r="AB68" s="42"/>
      <c r="AC68" s="42"/>
      <c r="BE68" s="40"/>
      <c r="BF68" s="40"/>
      <c r="BG68" s="65">
        <v>2003</v>
      </c>
      <c r="BH68" s="40" t="s">
        <v>73</v>
      </c>
      <c r="BI68" s="58" t="str">
        <f t="shared" si="18"/>
        <v>N/A</v>
      </c>
      <c r="BJ68" s="58" t="str">
        <f t="shared" si="19"/>
        <v>N/A</v>
      </c>
      <c r="BK68" s="58"/>
      <c r="BL68" s="40"/>
      <c r="BM68" s="40"/>
      <c r="BN68" s="40"/>
      <c r="BO68" s="40"/>
      <c r="BP68" s="40"/>
      <c r="BQ68" s="40"/>
      <c r="BR68" s="40"/>
      <c r="BS68" s="40"/>
      <c r="BT68" s="65">
        <v>2003</v>
      </c>
      <c r="BU68" s="40" t="s">
        <v>73</v>
      </c>
      <c r="BV68" s="67" t="str">
        <f t="shared" si="20"/>
        <v>N/A</v>
      </c>
      <c r="BW68" s="58"/>
      <c r="BX68" s="58"/>
      <c r="BY68" s="40"/>
      <c r="BZ68" s="40"/>
      <c r="CA68" s="40"/>
      <c r="CB68" s="40"/>
      <c r="CC68" s="40"/>
    </row>
    <row r="69" spans="2:81" x14ac:dyDescent="0.25">
      <c r="BE69" s="40"/>
      <c r="BF69" s="40"/>
      <c r="BG69" s="65">
        <v>2004</v>
      </c>
      <c r="BH69" s="40" t="s">
        <v>74</v>
      </c>
      <c r="BI69" s="58" t="str">
        <f t="shared" si="18"/>
        <v>N/A</v>
      </c>
      <c r="BJ69" s="58" t="str">
        <f t="shared" si="19"/>
        <v>N/A</v>
      </c>
      <c r="BK69" s="58"/>
      <c r="BL69" s="40"/>
      <c r="BM69" s="40"/>
      <c r="BN69" s="40"/>
      <c r="BO69" s="40"/>
      <c r="BP69" s="40"/>
      <c r="BQ69" s="40"/>
      <c r="BR69" s="40"/>
      <c r="BS69" s="40"/>
      <c r="BT69" s="65">
        <v>2004</v>
      </c>
      <c r="BU69" s="58" t="s">
        <v>74</v>
      </c>
      <c r="BV69" s="67" t="str">
        <f t="shared" si="20"/>
        <v>N/A</v>
      </c>
      <c r="BW69" s="58"/>
      <c r="BX69" s="58"/>
      <c r="BY69" s="40"/>
      <c r="BZ69" s="40"/>
      <c r="CA69" s="40"/>
      <c r="CB69" s="40"/>
      <c r="CC69" s="40"/>
    </row>
    <row r="70" spans="2:81" x14ac:dyDescent="0.25">
      <c r="BE70" s="40"/>
      <c r="BF70" s="40"/>
      <c r="BG70" s="65">
        <v>2005</v>
      </c>
      <c r="BH70" s="40" t="s">
        <v>75</v>
      </c>
      <c r="BI70" s="58" t="str">
        <f t="shared" si="18"/>
        <v>N/A</v>
      </c>
      <c r="BJ70" s="58" t="str">
        <f t="shared" si="19"/>
        <v>N/A</v>
      </c>
      <c r="BK70" s="58"/>
      <c r="BL70" s="40"/>
      <c r="BM70" s="40"/>
      <c r="BN70" s="40"/>
      <c r="BO70" s="40"/>
      <c r="BP70" s="40"/>
      <c r="BQ70" s="40"/>
      <c r="BR70" s="40"/>
      <c r="BS70" s="40"/>
      <c r="BT70" s="65">
        <v>2005</v>
      </c>
      <c r="BU70" s="40" t="s">
        <v>75</v>
      </c>
      <c r="BV70" s="67" t="str">
        <f t="shared" si="20"/>
        <v>N/A</v>
      </c>
      <c r="BW70" s="58"/>
      <c r="BX70" s="58"/>
      <c r="BY70" s="40"/>
      <c r="BZ70" s="40"/>
      <c r="CA70" s="40"/>
      <c r="CB70" s="40"/>
      <c r="CC70" s="40"/>
    </row>
    <row r="71" spans="2:81" x14ac:dyDescent="0.25">
      <c r="BE71" s="40"/>
      <c r="BF71" s="40"/>
      <c r="BG71" s="65">
        <v>2006</v>
      </c>
      <c r="BH71" s="40" t="s">
        <v>76</v>
      </c>
      <c r="BI71" s="58" t="str">
        <f t="shared" si="18"/>
        <v>N/A</v>
      </c>
      <c r="BJ71" s="58" t="str">
        <f t="shared" si="19"/>
        <v>N/A</v>
      </c>
      <c r="BK71" s="58"/>
      <c r="BL71" s="40"/>
      <c r="BM71" s="40"/>
      <c r="BN71" s="40"/>
      <c r="BO71" s="40"/>
      <c r="BP71" s="40"/>
      <c r="BQ71" s="40"/>
      <c r="BR71" s="40"/>
      <c r="BS71" s="40"/>
      <c r="BT71" s="65">
        <v>2006</v>
      </c>
      <c r="BU71" s="40" t="s">
        <v>76</v>
      </c>
      <c r="BV71" s="67" t="str">
        <f t="shared" si="20"/>
        <v>N/A</v>
      </c>
      <c r="BW71" s="58"/>
      <c r="BX71" s="58"/>
      <c r="BY71" s="40"/>
      <c r="BZ71" s="40"/>
      <c r="CA71" s="40"/>
      <c r="CB71" s="40"/>
      <c r="CC71" s="40"/>
    </row>
    <row r="72" spans="2:81" x14ac:dyDescent="0.25">
      <c r="BE72" s="40"/>
      <c r="BF72" s="40"/>
      <c r="BG72" s="65">
        <v>2007</v>
      </c>
      <c r="BH72" s="40" t="s">
        <v>77</v>
      </c>
      <c r="BI72" s="58" t="str">
        <f t="shared" si="18"/>
        <v>N/A</v>
      </c>
      <c r="BJ72" s="58" t="str">
        <f t="shared" si="19"/>
        <v>N/A</v>
      </c>
      <c r="BK72" s="58"/>
      <c r="BL72" s="40"/>
      <c r="BM72" s="40"/>
      <c r="BN72" s="40"/>
      <c r="BO72" s="40"/>
      <c r="BP72" s="40"/>
      <c r="BQ72" s="40"/>
      <c r="BR72" s="40"/>
      <c r="BS72" s="40"/>
      <c r="BT72" s="65">
        <v>2007</v>
      </c>
      <c r="BU72" s="40" t="s">
        <v>77</v>
      </c>
      <c r="BV72" s="67" t="str">
        <f t="shared" si="20"/>
        <v>N/A</v>
      </c>
      <c r="BW72" s="58"/>
      <c r="BX72" s="58"/>
      <c r="BY72" s="40"/>
      <c r="BZ72" s="40"/>
      <c r="CA72" s="40"/>
      <c r="CB72" s="40"/>
      <c r="CC72" s="40"/>
    </row>
    <row r="73" spans="2:81" x14ac:dyDescent="0.25">
      <c r="BE73" s="40"/>
      <c r="BF73" s="40"/>
      <c r="BG73" s="65">
        <v>2008</v>
      </c>
      <c r="BH73" s="40" t="s">
        <v>78</v>
      </c>
      <c r="BI73" s="58" t="str">
        <f t="shared" si="18"/>
        <v>N/A</v>
      </c>
      <c r="BJ73" s="58" t="str">
        <f t="shared" si="19"/>
        <v>N/A</v>
      </c>
      <c r="BK73" s="58"/>
      <c r="BL73" s="40"/>
      <c r="BM73" s="40"/>
      <c r="BN73" s="40"/>
      <c r="BO73" s="40"/>
      <c r="BP73" s="40"/>
      <c r="BQ73" s="40"/>
      <c r="BR73" s="40"/>
      <c r="BS73" s="40"/>
      <c r="BT73" s="65">
        <v>2008</v>
      </c>
      <c r="BU73" s="40" t="s">
        <v>78</v>
      </c>
      <c r="BV73" s="67" t="str">
        <f t="shared" si="20"/>
        <v>N/A</v>
      </c>
      <c r="BW73" s="58"/>
      <c r="BX73" s="58"/>
      <c r="BY73" s="40"/>
      <c r="BZ73" s="40"/>
      <c r="CA73" s="40"/>
      <c r="CB73" s="40"/>
      <c r="CC73" s="40"/>
    </row>
    <row r="74" spans="2:81" x14ac:dyDescent="0.25">
      <c r="BE74" s="40"/>
      <c r="BF74" s="40"/>
      <c r="BG74" s="65">
        <v>2009</v>
      </c>
      <c r="BH74" s="40" t="s">
        <v>79</v>
      </c>
      <c r="BI74" s="58" t="str">
        <f t="shared" si="18"/>
        <v>N/A</v>
      </c>
      <c r="BJ74" s="58" t="str">
        <f t="shared" si="19"/>
        <v>N/A</v>
      </c>
      <c r="BK74" s="58"/>
      <c r="BL74" s="40"/>
      <c r="BM74" s="40"/>
      <c r="BN74" s="40"/>
      <c r="BO74" s="40"/>
      <c r="BP74" s="40"/>
      <c r="BQ74" s="40"/>
      <c r="BR74" s="40"/>
      <c r="BS74" s="40"/>
      <c r="BT74" s="65">
        <v>2009</v>
      </c>
      <c r="BU74" s="40" t="s">
        <v>79</v>
      </c>
      <c r="BV74" s="67" t="str">
        <f t="shared" si="20"/>
        <v>N/A</v>
      </c>
      <c r="BW74" s="58"/>
      <c r="BX74" s="58"/>
      <c r="BY74" s="40"/>
      <c r="BZ74" s="40"/>
      <c r="CA74" s="40"/>
      <c r="CB74" s="40"/>
      <c r="CC74" s="40"/>
    </row>
    <row r="75" spans="2:81" x14ac:dyDescent="0.25">
      <c r="BE75" s="40"/>
      <c r="BF75" s="40"/>
      <c r="BG75" s="65">
        <v>2010</v>
      </c>
      <c r="BH75" s="58" t="s">
        <v>80</v>
      </c>
      <c r="BI75" s="58" t="str">
        <f t="shared" si="18"/>
        <v>N/A</v>
      </c>
      <c r="BJ75" s="58" t="str">
        <f t="shared" si="19"/>
        <v>N/A</v>
      </c>
      <c r="BK75" s="58"/>
      <c r="BL75" s="40"/>
      <c r="BM75" s="40"/>
      <c r="BN75" s="40"/>
      <c r="BO75" s="40"/>
      <c r="BP75" s="40"/>
      <c r="BQ75" s="40"/>
      <c r="BR75" s="40"/>
      <c r="BS75" s="40"/>
      <c r="BT75" s="65">
        <v>2010</v>
      </c>
      <c r="BU75" s="40" t="s">
        <v>80</v>
      </c>
      <c r="BV75" s="67" t="str">
        <f t="shared" si="20"/>
        <v>N/A</v>
      </c>
      <c r="BW75" s="58"/>
      <c r="BX75" s="58"/>
      <c r="BY75" s="58"/>
      <c r="BZ75" s="40"/>
      <c r="CA75" s="40"/>
      <c r="CB75" s="40"/>
      <c r="CC75" s="40"/>
    </row>
    <row r="76" spans="2:81" x14ac:dyDescent="0.25">
      <c r="BE76" s="40"/>
      <c r="BF76" s="40"/>
      <c r="BG76" s="65">
        <v>2011</v>
      </c>
      <c r="BH76" s="40" t="s">
        <v>81</v>
      </c>
      <c r="BI76" s="58" t="str">
        <f t="shared" si="18"/>
        <v>N/A</v>
      </c>
      <c r="BJ76" s="58" t="str">
        <f t="shared" si="19"/>
        <v>N/A</v>
      </c>
      <c r="BK76" s="58"/>
      <c r="BL76" s="40"/>
      <c r="BM76" s="40"/>
      <c r="BN76" s="40"/>
      <c r="BO76" s="40"/>
      <c r="BP76" s="40"/>
      <c r="BQ76" s="40"/>
      <c r="BR76" s="40"/>
      <c r="BS76" s="40"/>
      <c r="BT76" s="65">
        <v>2011</v>
      </c>
      <c r="BU76" s="40" t="s">
        <v>81</v>
      </c>
      <c r="BV76" s="67" t="str">
        <f t="shared" si="20"/>
        <v>N/A</v>
      </c>
      <c r="BW76" s="58"/>
      <c r="BX76" s="58"/>
      <c r="BY76" s="58"/>
      <c r="BZ76" s="40"/>
      <c r="CA76" s="40"/>
      <c r="CB76" s="40"/>
      <c r="CC76" s="40"/>
    </row>
    <row r="77" spans="2:81" x14ac:dyDescent="0.25">
      <c r="BE77" s="40"/>
      <c r="BF77" s="40"/>
      <c r="BG77" s="65">
        <v>2012</v>
      </c>
      <c r="BH77" s="76" t="s">
        <v>82</v>
      </c>
      <c r="BI77" s="58" t="str">
        <f t="shared" si="18"/>
        <v>N/A</v>
      </c>
      <c r="BJ77" s="58" t="str">
        <f t="shared" si="19"/>
        <v>N/A</v>
      </c>
      <c r="BK77" s="58"/>
      <c r="BL77" s="40"/>
      <c r="BM77" s="40"/>
      <c r="BN77" s="40"/>
      <c r="BO77" s="40"/>
      <c r="BP77" s="40"/>
      <c r="BQ77" s="40"/>
      <c r="BR77" s="40"/>
      <c r="BS77" s="40"/>
      <c r="BT77" s="65">
        <v>2012</v>
      </c>
      <c r="BU77" s="40" t="s">
        <v>82</v>
      </c>
      <c r="BV77" s="67" t="str">
        <f t="shared" si="20"/>
        <v>N/A</v>
      </c>
      <c r="BW77" s="58"/>
      <c r="BX77" s="58"/>
      <c r="BY77" s="58"/>
      <c r="BZ77" s="40"/>
      <c r="CA77" s="40"/>
      <c r="CB77" s="40"/>
      <c r="CC77" s="40"/>
    </row>
    <row r="78" spans="2:81" x14ac:dyDescent="0.25">
      <c r="BE78" s="40"/>
      <c r="BF78" s="40"/>
      <c r="BG78" s="65">
        <v>2013</v>
      </c>
      <c r="BH78" s="40" t="s">
        <v>97</v>
      </c>
      <c r="BI78" s="58" t="str">
        <f t="shared" si="18"/>
        <v>N/A</v>
      </c>
      <c r="BJ78" s="58" t="str">
        <f t="shared" si="19"/>
        <v>N/A</v>
      </c>
      <c r="BK78" s="58"/>
      <c r="BL78" s="40"/>
      <c r="BM78" s="40"/>
      <c r="BN78" s="40"/>
      <c r="BO78" s="40"/>
      <c r="BP78" s="40"/>
      <c r="BQ78" s="40"/>
      <c r="BR78" s="40"/>
      <c r="BS78" s="40"/>
      <c r="BT78" s="65">
        <v>2013</v>
      </c>
      <c r="BU78" s="40" t="s">
        <v>97</v>
      </c>
      <c r="BV78" s="67" t="str">
        <f t="shared" si="20"/>
        <v>N/A</v>
      </c>
      <c r="BW78" s="58"/>
      <c r="BX78" s="58"/>
      <c r="BY78" s="58"/>
      <c r="BZ78" s="40"/>
      <c r="CA78" s="40"/>
      <c r="CB78" s="40"/>
      <c r="CC78" s="40"/>
    </row>
    <row r="79" spans="2:81" x14ac:dyDescent="0.25">
      <c r="BF79" s="40"/>
      <c r="BG79" s="65">
        <v>2014</v>
      </c>
      <c r="BH79" s="58" t="s">
        <v>98</v>
      </c>
      <c r="BI79" s="58" t="str">
        <f t="shared" si="18"/>
        <v>N/A</v>
      </c>
      <c r="BJ79" s="58" t="str">
        <f t="shared" si="19"/>
        <v>N/A</v>
      </c>
      <c r="BK79" s="40"/>
      <c r="BL79" s="40"/>
      <c r="BM79" s="40"/>
      <c r="BN79" s="40"/>
      <c r="BO79" s="40"/>
      <c r="BP79" s="40"/>
      <c r="BQ79" s="40"/>
      <c r="BR79" s="40"/>
      <c r="BS79" s="40"/>
      <c r="BT79" s="65">
        <v>2014</v>
      </c>
      <c r="BU79" s="58" t="s">
        <v>98</v>
      </c>
      <c r="BV79" s="67" t="str">
        <f t="shared" si="20"/>
        <v>N/A</v>
      </c>
      <c r="BW79" s="58"/>
      <c r="BX79" s="58"/>
      <c r="BY79" s="40"/>
      <c r="BZ79" s="40"/>
      <c r="CA79" s="40"/>
      <c r="CB79" s="40"/>
      <c r="CC79" s="40"/>
    </row>
    <row r="80" spans="2:81" x14ac:dyDescent="0.25">
      <c r="BF80" s="40"/>
      <c r="BG80" s="58"/>
      <c r="BH80" s="76"/>
      <c r="BI80" s="58"/>
      <c r="BJ80" s="58"/>
      <c r="BK80" s="40"/>
      <c r="BL80" s="40"/>
      <c r="BM80" s="40"/>
      <c r="BN80" s="40"/>
      <c r="BO80" s="40"/>
      <c r="BP80" s="40"/>
      <c r="BQ80" s="40"/>
      <c r="BR80" s="40"/>
      <c r="BS80" s="40"/>
      <c r="BT80" s="76"/>
      <c r="BU80" s="76"/>
      <c r="BV80" s="58"/>
      <c r="BW80" s="40"/>
      <c r="BX80" s="40"/>
      <c r="BY80" s="40"/>
      <c r="BZ80" s="40"/>
      <c r="CA80" s="40"/>
      <c r="CB80" s="40"/>
      <c r="CC80" s="40"/>
    </row>
    <row r="81" spans="1:81" x14ac:dyDescent="0.25">
      <c r="BF81" s="40" t="s">
        <v>6</v>
      </c>
      <c r="BG81" s="58">
        <v>1991</v>
      </c>
      <c r="BH81" s="40" t="s">
        <v>92</v>
      </c>
      <c r="BI81" s="58" t="str">
        <f t="shared" ref="BI81:BI104" si="21">IFERROR(VALUE(FIXED(VLOOKUP($BG81&amp;$BG$29&amp;$BH$12&amp;"Maori",ethnicdata,7,FALSE),1)),"N/A")</f>
        <v>N/A</v>
      </c>
      <c r="BJ81" s="58" t="str">
        <f t="shared" ref="BJ81:BJ104" si="22">IFERROR(VALUE(FIXED(VLOOKUP($BG81&amp;$BG$29&amp;$BH$12&amp;"nonMaori",ethnicdata,7,FALSE),1)),"N/A")</f>
        <v>N/A</v>
      </c>
      <c r="BK81" s="40"/>
      <c r="BL81" s="40"/>
      <c r="BM81" s="40"/>
      <c r="BN81" s="40"/>
      <c r="BO81" s="40"/>
      <c r="BP81" s="40"/>
      <c r="BQ81" s="40"/>
      <c r="BR81" s="40"/>
      <c r="BS81" s="40" t="s">
        <v>6</v>
      </c>
      <c r="BT81" s="58">
        <v>1991</v>
      </c>
      <c r="BU81" s="58" t="s">
        <v>92</v>
      </c>
      <c r="BV81" s="67" t="str">
        <f t="shared" ref="BV81:BV104" si="23">IFERROR(VALUE(FIXED(VLOOKUP($BT81&amp;$BG$29&amp;$BH$12&amp;"Maori",ethnicdata,10,FALSE),2)),"N/A")</f>
        <v>N/A</v>
      </c>
    </row>
    <row r="82" spans="1:81" x14ac:dyDescent="0.25">
      <c r="BF82" s="40"/>
      <c r="BG82" s="58">
        <v>1992</v>
      </c>
      <c r="BH82" s="40" t="s">
        <v>93</v>
      </c>
      <c r="BI82" s="58" t="str">
        <f t="shared" si="21"/>
        <v>N/A</v>
      </c>
      <c r="BJ82" s="58" t="str">
        <f t="shared" si="22"/>
        <v>N/A</v>
      </c>
      <c r="BK82" s="40"/>
      <c r="BL82" s="40"/>
      <c r="BM82" s="40"/>
      <c r="BN82" s="40"/>
      <c r="BO82" s="40"/>
      <c r="BP82" s="40"/>
      <c r="BQ82" s="40"/>
      <c r="BR82" s="40"/>
      <c r="BS82" s="40"/>
      <c r="BT82" s="58">
        <v>1992</v>
      </c>
      <c r="BU82" s="40" t="s">
        <v>93</v>
      </c>
      <c r="BV82" s="67" t="str">
        <f t="shared" si="23"/>
        <v>N/A</v>
      </c>
    </row>
    <row r="83" spans="1:81" x14ac:dyDescent="0.25">
      <c r="BF83" s="40"/>
      <c r="BG83" s="65">
        <v>1993</v>
      </c>
      <c r="BH83" s="40" t="s">
        <v>94</v>
      </c>
      <c r="BI83" s="58" t="str">
        <f t="shared" si="21"/>
        <v>N/A</v>
      </c>
      <c r="BJ83" s="58" t="str">
        <f t="shared" si="22"/>
        <v>N/A</v>
      </c>
      <c r="BK83" s="40"/>
      <c r="BL83" s="40"/>
      <c r="BM83" s="40"/>
      <c r="BN83" s="40"/>
      <c r="BO83" s="40"/>
      <c r="BP83" s="40"/>
      <c r="BQ83" s="40"/>
      <c r="BR83" s="40"/>
      <c r="BS83" s="40"/>
      <c r="BT83" s="65">
        <v>1993</v>
      </c>
      <c r="BU83" s="76" t="s">
        <v>94</v>
      </c>
      <c r="BV83" s="67" t="str">
        <f t="shared" si="23"/>
        <v>N/A</v>
      </c>
    </row>
    <row r="84" spans="1:81" s="92" customFormat="1" x14ac:dyDescent="0.25">
      <c r="A84" s="38"/>
      <c r="B84" s="38"/>
      <c r="C84" s="38"/>
      <c r="D84" s="38"/>
      <c r="E84" s="38"/>
      <c r="F84" s="38"/>
      <c r="G84" s="38"/>
      <c r="H84" s="38"/>
      <c r="I84" s="38"/>
      <c r="J84" s="38"/>
      <c r="K84" s="38"/>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50"/>
      <c r="BD84" s="50"/>
      <c r="BE84" s="93"/>
      <c r="BF84" s="40"/>
      <c r="BG84" s="65">
        <v>1994</v>
      </c>
      <c r="BH84" s="76" t="s">
        <v>95</v>
      </c>
      <c r="BI84" s="58" t="str">
        <f t="shared" si="21"/>
        <v>N/A</v>
      </c>
      <c r="BJ84" s="58" t="str">
        <f t="shared" si="22"/>
        <v>N/A</v>
      </c>
      <c r="BK84" s="40"/>
      <c r="BL84" s="40"/>
      <c r="BM84" s="40"/>
      <c r="BN84" s="40"/>
      <c r="BO84" s="40"/>
      <c r="BP84" s="40"/>
      <c r="BQ84" s="40"/>
      <c r="BR84" s="40"/>
      <c r="BS84" s="40"/>
      <c r="BT84" s="65">
        <v>1994</v>
      </c>
      <c r="BU84" s="40" t="s">
        <v>95</v>
      </c>
      <c r="BV84" s="67" t="str">
        <f t="shared" si="23"/>
        <v>N/A</v>
      </c>
      <c r="BW84" s="38"/>
      <c r="BX84" s="38"/>
      <c r="BY84" s="38"/>
      <c r="BZ84" s="38"/>
      <c r="CA84" s="38"/>
      <c r="CB84" s="38"/>
      <c r="CC84" s="38"/>
    </row>
    <row r="85" spans="1:81" s="92" customFormat="1" x14ac:dyDescent="0.25">
      <c r="A85" s="38"/>
      <c r="B85" s="38"/>
      <c r="C85" s="38"/>
      <c r="D85" s="38"/>
      <c r="E85" s="38"/>
      <c r="F85" s="38"/>
      <c r="G85" s="38"/>
      <c r="H85" s="38"/>
      <c r="I85" s="38"/>
      <c r="J85" s="38"/>
      <c r="K85" s="38"/>
      <c r="AE85" s="50"/>
      <c r="AF85" s="50"/>
      <c r="AG85" s="50"/>
      <c r="AH85" s="50"/>
      <c r="AI85" s="50"/>
      <c r="AJ85" s="50"/>
      <c r="AK85" s="50"/>
      <c r="AL85" s="50"/>
      <c r="AM85" s="50"/>
      <c r="AN85" s="50"/>
      <c r="AO85" s="50"/>
      <c r="AP85" s="50"/>
      <c r="AQ85" s="50"/>
      <c r="AR85" s="50"/>
      <c r="AS85" s="50"/>
      <c r="AT85" s="50"/>
      <c r="AU85" s="50"/>
      <c r="AV85" s="50"/>
      <c r="AW85" s="50"/>
      <c r="AX85" s="50"/>
      <c r="AY85" s="50"/>
      <c r="AZ85" s="50"/>
      <c r="BA85" s="50"/>
      <c r="BB85" s="50"/>
      <c r="BC85" s="50"/>
      <c r="BD85" s="50"/>
      <c r="BE85" s="93"/>
      <c r="BF85" s="40"/>
      <c r="BG85" s="65">
        <v>1995</v>
      </c>
      <c r="BH85" s="40" t="s">
        <v>96</v>
      </c>
      <c r="BI85" s="58" t="str">
        <f t="shared" si="21"/>
        <v>N/A</v>
      </c>
      <c r="BJ85" s="58" t="str">
        <f t="shared" si="22"/>
        <v>N/A</v>
      </c>
      <c r="BK85" s="40"/>
      <c r="BL85" s="40"/>
      <c r="BM85" s="40"/>
      <c r="BN85" s="40"/>
      <c r="BO85" s="40"/>
      <c r="BP85" s="40"/>
      <c r="BQ85" s="40"/>
      <c r="BR85" s="40"/>
      <c r="BS85" s="40"/>
      <c r="BT85" s="65">
        <v>1995</v>
      </c>
      <c r="BU85" s="40" t="s">
        <v>96</v>
      </c>
      <c r="BV85" s="67" t="str">
        <f t="shared" si="23"/>
        <v>N/A</v>
      </c>
      <c r="BW85" s="38"/>
      <c r="BX85" s="38"/>
      <c r="BY85" s="38"/>
      <c r="BZ85" s="38"/>
      <c r="CA85" s="38"/>
      <c r="CB85" s="38"/>
      <c r="CC85" s="38"/>
    </row>
    <row r="86" spans="1:81" s="92" customFormat="1" x14ac:dyDescent="0.25">
      <c r="A86" s="38"/>
      <c r="B86" s="38"/>
      <c r="C86" s="38"/>
      <c r="D86" s="38"/>
      <c r="E86" s="38"/>
      <c r="F86" s="38"/>
      <c r="G86" s="38"/>
      <c r="H86" s="38"/>
      <c r="I86" s="38"/>
      <c r="J86" s="38"/>
      <c r="K86" s="38"/>
      <c r="AE86" s="50"/>
      <c r="AF86" s="50"/>
      <c r="AG86" s="50"/>
      <c r="AH86" s="50"/>
      <c r="AI86" s="50"/>
      <c r="AJ86" s="50"/>
      <c r="AK86" s="50"/>
      <c r="AL86" s="50"/>
      <c r="AM86" s="50"/>
      <c r="AN86" s="50"/>
      <c r="AO86" s="50"/>
      <c r="AP86" s="50"/>
      <c r="AQ86" s="50"/>
      <c r="AR86" s="50"/>
      <c r="AS86" s="50"/>
      <c r="AT86" s="50"/>
      <c r="AU86" s="50"/>
      <c r="AV86" s="50"/>
      <c r="AW86" s="50"/>
      <c r="AX86" s="50"/>
      <c r="AY86" s="50"/>
      <c r="AZ86" s="50"/>
      <c r="BA86" s="50"/>
      <c r="BB86" s="50"/>
      <c r="BC86" s="50"/>
      <c r="BD86" s="50"/>
      <c r="BE86" s="93"/>
      <c r="BF86" s="40"/>
      <c r="BG86" s="65">
        <v>1996</v>
      </c>
      <c r="BH86" s="58" t="s">
        <v>66</v>
      </c>
      <c r="BI86" s="58" t="str">
        <f t="shared" si="21"/>
        <v>N/A</v>
      </c>
      <c r="BJ86" s="58" t="str">
        <f t="shared" si="22"/>
        <v>N/A</v>
      </c>
      <c r="BK86" s="40"/>
      <c r="BL86" s="40"/>
      <c r="BM86" s="40"/>
      <c r="BN86" s="40"/>
      <c r="BO86" s="40"/>
      <c r="BP86" s="40"/>
      <c r="BQ86" s="40"/>
      <c r="BR86" s="40"/>
      <c r="BS86" s="40"/>
      <c r="BT86" s="65">
        <v>1996</v>
      </c>
      <c r="BU86" s="40" t="s">
        <v>66</v>
      </c>
      <c r="BV86" s="67" t="str">
        <f t="shared" si="23"/>
        <v>N/A</v>
      </c>
      <c r="BW86" s="38"/>
      <c r="BX86" s="38"/>
      <c r="BY86" s="38"/>
      <c r="BZ86" s="38"/>
      <c r="CA86" s="38"/>
      <c r="CB86" s="38"/>
      <c r="CC86" s="38"/>
    </row>
    <row r="87" spans="1:81" s="92" customFormat="1" x14ac:dyDescent="0.25">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50"/>
      <c r="BD87" s="50"/>
      <c r="BE87" s="93"/>
      <c r="BF87" s="40"/>
      <c r="BG87" s="65">
        <v>1997</v>
      </c>
      <c r="BH87" s="40" t="s">
        <v>67</v>
      </c>
      <c r="BI87" s="58" t="str">
        <f t="shared" si="21"/>
        <v>N/A</v>
      </c>
      <c r="BJ87" s="58" t="str">
        <f t="shared" si="22"/>
        <v>N/A</v>
      </c>
      <c r="BK87" s="40"/>
      <c r="BL87" s="40"/>
      <c r="BM87" s="40"/>
      <c r="BN87" s="40"/>
      <c r="BO87" s="40"/>
      <c r="BP87" s="40"/>
      <c r="BQ87" s="40"/>
      <c r="BR87" s="40"/>
      <c r="BS87" s="40"/>
      <c r="BT87" s="65">
        <v>1997</v>
      </c>
      <c r="BU87" s="40" t="s">
        <v>67</v>
      </c>
      <c r="BV87" s="67" t="str">
        <f t="shared" si="23"/>
        <v>N/A</v>
      </c>
      <c r="BW87" s="38"/>
      <c r="BX87" s="38"/>
      <c r="BY87" s="38"/>
      <c r="BZ87" s="38"/>
      <c r="CA87" s="38"/>
      <c r="CB87" s="38"/>
      <c r="CC87" s="38"/>
    </row>
    <row r="88" spans="1:81" s="92" customFormat="1" x14ac:dyDescent="0.25">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50"/>
      <c r="BD88" s="50"/>
      <c r="BE88" s="93"/>
      <c r="BF88" s="40"/>
      <c r="BG88" s="65">
        <v>1998</v>
      </c>
      <c r="BH88" s="76" t="s">
        <v>68</v>
      </c>
      <c r="BI88" s="58" t="str">
        <f t="shared" si="21"/>
        <v>N/A</v>
      </c>
      <c r="BJ88" s="58" t="str">
        <f t="shared" si="22"/>
        <v>N/A</v>
      </c>
      <c r="BK88" s="40"/>
      <c r="BL88" s="40"/>
      <c r="BM88" s="40"/>
      <c r="BN88" s="40"/>
      <c r="BO88" s="40"/>
      <c r="BP88" s="40"/>
      <c r="BQ88" s="40"/>
      <c r="BR88" s="40"/>
      <c r="BS88" s="40"/>
      <c r="BT88" s="65">
        <v>1998</v>
      </c>
      <c r="BU88" s="40" t="s">
        <v>68</v>
      </c>
      <c r="BV88" s="67" t="str">
        <f t="shared" si="23"/>
        <v>N/A</v>
      </c>
      <c r="BW88" s="38"/>
      <c r="BX88" s="38"/>
      <c r="BY88" s="38"/>
      <c r="BZ88" s="38"/>
      <c r="CA88" s="38"/>
      <c r="CB88" s="38"/>
      <c r="CC88" s="38"/>
    </row>
    <row r="89" spans="1:81" s="92" customFormat="1" x14ac:dyDescent="0.25">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50"/>
      <c r="BD89" s="50"/>
      <c r="BE89" s="93"/>
      <c r="BF89" s="40"/>
      <c r="BG89" s="65">
        <v>1999</v>
      </c>
      <c r="BH89" s="40" t="s">
        <v>69</v>
      </c>
      <c r="BI89" s="58" t="str">
        <f t="shared" si="21"/>
        <v>N/A</v>
      </c>
      <c r="BJ89" s="58" t="str">
        <f t="shared" si="22"/>
        <v>N/A</v>
      </c>
      <c r="BK89" s="40"/>
      <c r="BL89" s="40"/>
      <c r="BM89" s="40"/>
      <c r="BN89" s="40"/>
      <c r="BO89" s="40"/>
      <c r="BP89" s="40"/>
      <c r="BQ89" s="40"/>
      <c r="BR89" s="40"/>
      <c r="BS89" s="40"/>
      <c r="BT89" s="65">
        <v>1999</v>
      </c>
      <c r="BU89" s="40" t="s">
        <v>69</v>
      </c>
      <c r="BV89" s="67" t="str">
        <f t="shared" si="23"/>
        <v>N/A</v>
      </c>
      <c r="BW89" s="38"/>
      <c r="BX89" s="38"/>
      <c r="BY89" s="38"/>
      <c r="BZ89" s="38"/>
      <c r="CA89" s="38"/>
      <c r="CB89" s="38"/>
      <c r="CC89" s="38"/>
    </row>
    <row r="90" spans="1:81" s="92" customFormat="1" x14ac:dyDescent="0.25">
      <c r="AE90" s="50"/>
      <c r="AF90" s="50"/>
      <c r="AG90" s="50"/>
      <c r="AH90" s="50"/>
      <c r="AI90" s="50"/>
      <c r="AJ90" s="50"/>
      <c r="AK90" s="50"/>
      <c r="AL90" s="50"/>
      <c r="AM90" s="50"/>
      <c r="AN90" s="50"/>
      <c r="AO90" s="50"/>
      <c r="AP90" s="50"/>
      <c r="AQ90" s="50"/>
      <c r="AR90" s="50"/>
      <c r="AS90" s="50"/>
      <c r="AT90" s="50"/>
      <c r="AU90" s="50"/>
      <c r="AV90" s="50"/>
      <c r="AW90" s="50"/>
      <c r="AX90" s="50"/>
      <c r="AY90" s="50"/>
      <c r="AZ90" s="50"/>
      <c r="BA90" s="50"/>
      <c r="BB90" s="50"/>
      <c r="BC90" s="50"/>
      <c r="BD90" s="50"/>
      <c r="BE90" s="93"/>
      <c r="BF90" s="40"/>
      <c r="BG90" s="65">
        <v>2000</v>
      </c>
      <c r="BH90" s="58" t="s">
        <v>70</v>
      </c>
      <c r="BI90" s="58" t="str">
        <f t="shared" si="21"/>
        <v>N/A</v>
      </c>
      <c r="BJ90" s="58" t="str">
        <f t="shared" si="22"/>
        <v>N/A</v>
      </c>
      <c r="BK90" s="40"/>
      <c r="BL90" s="40"/>
      <c r="BM90" s="40"/>
      <c r="BN90" s="40"/>
      <c r="BO90" s="40"/>
      <c r="BP90" s="40"/>
      <c r="BQ90" s="40"/>
      <c r="BR90" s="40"/>
      <c r="BS90" s="40"/>
      <c r="BT90" s="65">
        <v>2000</v>
      </c>
      <c r="BU90" s="58" t="s">
        <v>70</v>
      </c>
      <c r="BV90" s="67" t="str">
        <f t="shared" si="23"/>
        <v>N/A</v>
      </c>
      <c r="BW90" s="38"/>
      <c r="BX90" s="38"/>
      <c r="BY90" s="38"/>
      <c r="BZ90" s="38"/>
      <c r="CA90" s="38"/>
      <c r="CB90" s="38"/>
      <c r="CC90" s="38"/>
    </row>
    <row r="91" spans="1:81" s="92" customFormat="1" x14ac:dyDescent="0.25">
      <c r="AE91" s="50"/>
      <c r="AF91" s="50"/>
      <c r="AG91" s="50"/>
      <c r="AH91" s="50"/>
      <c r="AI91" s="50"/>
      <c r="AJ91" s="50"/>
      <c r="AK91" s="50"/>
      <c r="AL91" s="50"/>
      <c r="AM91" s="50"/>
      <c r="AN91" s="50"/>
      <c r="AO91" s="50"/>
      <c r="AP91" s="50"/>
      <c r="AQ91" s="50"/>
      <c r="AR91" s="50"/>
      <c r="AS91" s="50"/>
      <c r="AT91" s="50"/>
      <c r="AU91" s="50"/>
      <c r="AV91" s="50"/>
      <c r="AW91" s="50"/>
      <c r="AX91" s="50"/>
      <c r="AY91" s="50"/>
      <c r="AZ91" s="50"/>
      <c r="BA91" s="50"/>
      <c r="BB91" s="50"/>
      <c r="BC91" s="50"/>
      <c r="BD91" s="50"/>
      <c r="BE91" s="93"/>
      <c r="BF91" s="93"/>
      <c r="BG91" s="65">
        <v>2001</v>
      </c>
      <c r="BH91" s="40" t="s">
        <v>71</v>
      </c>
      <c r="BI91" s="58" t="str">
        <f t="shared" si="21"/>
        <v>N/A</v>
      </c>
      <c r="BJ91" s="58" t="str">
        <f t="shared" si="22"/>
        <v>N/A</v>
      </c>
      <c r="BK91" s="93"/>
      <c r="BL91" s="93"/>
      <c r="BM91" s="93"/>
      <c r="BN91" s="93"/>
      <c r="BO91" s="93"/>
      <c r="BT91" s="65">
        <v>2001</v>
      </c>
      <c r="BU91" s="40" t="s">
        <v>71</v>
      </c>
      <c r="BV91" s="67" t="str">
        <f t="shared" si="23"/>
        <v>N/A</v>
      </c>
      <c r="BY91" s="38"/>
      <c r="BZ91" s="38"/>
      <c r="CA91" s="38"/>
      <c r="CB91" s="38"/>
      <c r="CC91" s="38"/>
    </row>
    <row r="92" spans="1:81" x14ac:dyDescent="0.25">
      <c r="A92" s="92"/>
      <c r="B92" s="92"/>
      <c r="C92" s="92"/>
      <c r="D92" s="92"/>
      <c r="E92" s="92"/>
      <c r="F92" s="92"/>
      <c r="G92" s="92"/>
      <c r="H92" s="92"/>
      <c r="I92" s="92"/>
      <c r="J92" s="92"/>
      <c r="K92" s="92"/>
      <c r="BF92" s="93"/>
      <c r="BG92" s="65">
        <v>2002</v>
      </c>
      <c r="BH92" s="40" t="s">
        <v>72</v>
      </c>
      <c r="BI92" s="58" t="str">
        <f t="shared" si="21"/>
        <v>N/A</v>
      </c>
      <c r="BJ92" s="58" t="str">
        <f t="shared" si="22"/>
        <v>N/A</v>
      </c>
      <c r="BK92" s="93"/>
      <c r="BL92" s="93"/>
      <c r="BM92" s="93"/>
      <c r="BN92" s="93"/>
      <c r="BO92" s="93"/>
      <c r="BP92" s="92"/>
      <c r="BQ92" s="92"/>
      <c r="BR92" s="92"/>
      <c r="BS92" s="92"/>
      <c r="BT92" s="65">
        <v>2002</v>
      </c>
      <c r="BU92" s="76" t="s">
        <v>72</v>
      </c>
      <c r="BV92" s="67" t="str">
        <f t="shared" si="23"/>
        <v>N/A</v>
      </c>
      <c r="BW92" s="92"/>
      <c r="BX92" s="92"/>
    </row>
    <row r="93" spans="1:81" x14ac:dyDescent="0.25">
      <c r="A93" s="92"/>
      <c r="B93" s="92"/>
      <c r="C93" s="92"/>
      <c r="D93" s="92"/>
      <c r="E93" s="92"/>
      <c r="F93" s="92"/>
      <c r="G93" s="92"/>
      <c r="H93" s="92"/>
      <c r="I93" s="92"/>
      <c r="J93" s="92"/>
      <c r="K93" s="92"/>
      <c r="BF93" s="93"/>
      <c r="BG93" s="65">
        <v>2003</v>
      </c>
      <c r="BH93" s="40" t="s">
        <v>73</v>
      </c>
      <c r="BI93" s="58" t="str">
        <f t="shared" si="21"/>
        <v>N/A</v>
      </c>
      <c r="BJ93" s="58" t="str">
        <f t="shared" si="22"/>
        <v>N/A</v>
      </c>
      <c r="BK93" s="93"/>
      <c r="BL93" s="93"/>
      <c r="BM93" s="93"/>
      <c r="BN93" s="93"/>
      <c r="BO93" s="93"/>
      <c r="BP93" s="92"/>
      <c r="BQ93" s="92"/>
      <c r="BR93" s="92"/>
      <c r="BS93" s="92"/>
      <c r="BT93" s="65">
        <v>2003</v>
      </c>
      <c r="BU93" s="40" t="s">
        <v>73</v>
      </c>
      <c r="BV93" s="67" t="str">
        <f t="shared" si="23"/>
        <v>N/A</v>
      </c>
      <c r="BW93" s="92"/>
      <c r="BX93" s="92"/>
    </row>
    <row r="94" spans="1:81" x14ac:dyDescent="0.25">
      <c r="A94" s="92"/>
      <c r="B94" s="92"/>
      <c r="C94" s="92"/>
      <c r="D94" s="92"/>
      <c r="E94" s="92"/>
      <c r="F94" s="92"/>
      <c r="G94" s="92"/>
      <c r="H94" s="92"/>
      <c r="I94" s="92"/>
      <c r="J94" s="92"/>
      <c r="K94" s="92"/>
      <c r="BF94" s="93"/>
      <c r="BG94" s="65">
        <v>2004</v>
      </c>
      <c r="BH94" s="40" t="s">
        <v>74</v>
      </c>
      <c r="BI94" s="58" t="str">
        <f t="shared" si="21"/>
        <v>N/A</v>
      </c>
      <c r="BJ94" s="58" t="str">
        <f t="shared" si="22"/>
        <v>N/A</v>
      </c>
      <c r="BK94" s="93"/>
      <c r="BL94" s="93"/>
      <c r="BM94" s="93"/>
      <c r="BN94" s="93"/>
      <c r="BO94" s="93"/>
      <c r="BP94" s="92"/>
      <c r="BQ94" s="92"/>
      <c r="BR94" s="92"/>
      <c r="BS94" s="92"/>
      <c r="BT94" s="65">
        <v>2004</v>
      </c>
      <c r="BU94" s="58" t="s">
        <v>74</v>
      </c>
      <c r="BV94" s="67" t="str">
        <f t="shared" si="23"/>
        <v>N/A</v>
      </c>
      <c r="BW94" s="92"/>
      <c r="BX94" s="92"/>
    </row>
    <row r="95" spans="1:81" x14ac:dyDescent="0.25">
      <c r="BF95" s="93"/>
      <c r="BG95" s="65">
        <v>2005</v>
      </c>
      <c r="BH95" s="40" t="s">
        <v>75</v>
      </c>
      <c r="BI95" s="58" t="str">
        <f t="shared" si="21"/>
        <v>N/A</v>
      </c>
      <c r="BJ95" s="58" t="str">
        <f t="shared" si="22"/>
        <v>N/A</v>
      </c>
      <c r="BK95" s="93"/>
      <c r="BL95" s="93"/>
      <c r="BM95" s="93"/>
      <c r="BN95" s="93"/>
      <c r="BO95" s="93"/>
      <c r="BP95" s="92"/>
      <c r="BQ95" s="92"/>
      <c r="BR95" s="92"/>
      <c r="BS95" s="92"/>
      <c r="BT95" s="65">
        <v>2005</v>
      </c>
      <c r="BU95" s="40" t="s">
        <v>75</v>
      </c>
      <c r="BV95" s="67" t="str">
        <f t="shared" si="23"/>
        <v>N/A</v>
      </c>
      <c r="BW95" s="92"/>
      <c r="BX95" s="92"/>
    </row>
    <row r="96" spans="1:81" x14ac:dyDescent="0.25">
      <c r="BF96" s="93"/>
      <c r="BG96" s="65">
        <v>2006</v>
      </c>
      <c r="BH96" s="40" t="s">
        <v>76</v>
      </c>
      <c r="BI96" s="58" t="str">
        <f t="shared" si="21"/>
        <v>N/A</v>
      </c>
      <c r="BJ96" s="58" t="str">
        <f t="shared" si="22"/>
        <v>N/A</v>
      </c>
      <c r="BK96" s="93"/>
      <c r="BL96" s="93"/>
      <c r="BM96" s="93"/>
      <c r="BN96" s="93"/>
      <c r="BO96" s="93"/>
      <c r="BP96" s="92"/>
      <c r="BQ96" s="92"/>
      <c r="BR96" s="92"/>
      <c r="BS96" s="92"/>
      <c r="BT96" s="65">
        <v>2006</v>
      </c>
      <c r="BU96" s="40" t="s">
        <v>76</v>
      </c>
      <c r="BV96" s="67" t="str">
        <f t="shared" si="23"/>
        <v>N/A</v>
      </c>
      <c r="BW96" s="92"/>
      <c r="BX96" s="92"/>
    </row>
    <row r="97" spans="58:81" x14ac:dyDescent="0.25">
      <c r="BF97" s="93"/>
      <c r="BG97" s="65">
        <v>2007</v>
      </c>
      <c r="BH97" s="40" t="s">
        <v>77</v>
      </c>
      <c r="BI97" s="58" t="str">
        <f t="shared" si="21"/>
        <v>N/A</v>
      </c>
      <c r="BJ97" s="58" t="str">
        <f t="shared" si="22"/>
        <v>N/A</v>
      </c>
      <c r="BK97" s="93"/>
      <c r="BL97" s="93"/>
      <c r="BM97" s="93"/>
      <c r="BN97" s="93"/>
      <c r="BO97" s="93"/>
      <c r="BP97" s="92"/>
      <c r="BQ97" s="92"/>
      <c r="BR97" s="92"/>
      <c r="BS97" s="92"/>
      <c r="BT97" s="65">
        <v>2007</v>
      </c>
      <c r="BU97" s="40" t="s">
        <v>77</v>
      </c>
      <c r="BV97" s="67" t="str">
        <f t="shared" si="23"/>
        <v>N/A</v>
      </c>
      <c r="BW97" s="92"/>
      <c r="BX97" s="92"/>
      <c r="BY97" s="92"/>
      <c r="BZ97" s="92"/>
      <c r="CA97" s="92"/>
      <c r="CB97" s="92"/>
      <c r="CC97" s="92"/>
    </row>
    <row r="98" spans="58:81" x14ac:dyDescent="0.25">
      <c r="BG98" s="65">
        <v>2008</v>
      </c>
      <c r="BH98" s="40" t="s">
        <v>78</v>
      </c>
      <c r="BI98" s="58" t="str">
        <f t="shared" si="21"/>
        <v>N/A</v>
      </c>
      <c r="BJ98" s="58" t="str">
        <f t="shared" si="22"/>
        <v>N/A</v>
      </c>
      <c r="BT98" s="65">
        <v>2008</v>
      </c>
      <c r="BU98" s="40" t="s">
        <v>78</v>
      </c>
      <c r="BV98" s="67" t="str">
        <f t="shared" si="23"/>
        <v>N/A</v>
      </c>
      <c r="BY98" s="92"/>
      <c r="BZ98" s="92"/>
      <c r="CA98" s="92"/>
      <c r="CB98" s="92"/>
      <c r="CC98" s="92"/>
    </row>
    <row r="99" spans="58:81" x14ac:dyDescent="0.25">
      <c r="BG99" s="65">
        <v>2009</v>
      </c>
      <c r="BH99" s="40" t="s">
        <v>79</v>
      </c>
      <c r="BI99" s="58" t="str">
        <f t="shared" si="21"/>
        <v>N/A</v>
      </c>
      <c r="BJ99" s="58" t="str">
        <f t="shared" si="22"/>
        <v>N/A</v>
      </c>
      <c r="BT99" s="65">
        <v>2009</v>
      </c>
      <c r="BU99" s="40" t="s">
        <v>79</v>
      </c>
      <c r="BV99" s="67" t="str">
        <f t="shared" si="23"/>
        <v>N/A</v>
      </c>
      <c r="BY99" s="92"/>
      <c r="BZ99" s="92"/>
      <c r="CA99" s="92"/>
      <c r="CB99" s="92"/>
      <c r="CC99" s="92"/>
    </row>
    <row r="100" spans="58:81" x14ac:dyDescent="0.25">
      <c r="BG100" s="65">
        <v>2010</v>
      </c>
      <c r="BH100" s="58" t="s">
        <v>80</v>
      </c>
      <c r="BI100" s="58" t="str">
        <f t="shared" si="21"/>
        <v>N/A</v>
      </c>
      <c r="BJ100" s="58" t="str">
        <f t="shared" si="22"/>
        <v>N/A</v>
      </c>
      <c r="BT100" s="65">
        <v>2010</v>
      </c>
      <c r="BU100" s="40" t="s">
        <v>80</v>
      </c>
      <c r="BV100" s="67" t="str">
        <f t="shared" si="23"/>
        <v>N/A</v>
      </c>
      <c r="BY100" s="92"/>
      <c r="BZ100" s="92"/>
      <c r="CA100" s="92"/>
      <c r="CB100" s="92"/>
      <c r="CC100" s="92"/>
    </row>
    <row r="101" spans="58:81" x14ac:dyDescent="0.25">
      <c r="BG101" s="65">
        <v>2011</v>
      </c>
      <c r="BH101" s="40" t="s">
        <v>81</v>
      </c>
      <c r="BI101" s="58" t="str">
        <f t="shared" si="21"/>
        <v>N/A</v>
      </c>
      <c r="BJ101" s="58" t="str">
        <f t="shared" si="22"/>
        <v>N/A</v>
      </c>
      <c r="BT101" s="65">
        <v>2011</v>
      </c>
      <c r="BU101" s="40" t="s">
        <v>81</v>
      </c>
      <c r="BV101" s="67" t="str">
        <f t="shared" si="23"/>
        <v>N/A</v>
      </c>
      <c r="BY101" s="92"/>
      <c r="BZ101" s="92"/>
      <c r="CA101" s="92"/>
      <c r="CB101" s="92"/>
      <c r="CC101" s="92"/>
    </row>
    <row r="102" spans="58:81" x14ac:dyDescent="0.25">
      <c r="BG102" s="65">
        <v>2012</v>
      </c>
      <c r="BH102" s="76" t="s">
        <v>82</v>
      </c>
      <c r="BI102" s="58" t="str">
        <f t="shared" si="21"/>
        <v>N/A</v>
      </c>
      <c r="BJ102" s="58" t="str">
        <f t="shared" si="22"/>
        <v>N/A</v>
      </c>
      <c r="BT102" s="65">
        <v>2012</v>
      </c>
      <c r="BU102" s="40" t="s">
        <v>82</v>
      </c>
      <c r="BV102" s="67" t="str">
        <f t="shared" si="23"/>
        <v>N/A</v>
      </c>
      <c r="BY102" s="92"/>
      <c r="BZ102" s="92"/>
      <c r="CA102" s="92"/>
      <c r="CB102" s="92"/>
      <c r="CC102" s="92"/>
    </row>
    <row r="103" spans="58:81" x14ac:dyDescent="0.25">
      <c r="BG103" s="65">
        <v>2013</v>
      </c>
      <c r="BH103" s="40" t="s">
        <v>97</v>
      </c>
      <c r="BI103" s="58" t="str">
        <f t="shared" si="21"/>
        <v>N/A</v>
      </c>
      <c r="BJ103" s="58" t="str">
        <f t="shared" si="22"/>
        <v>N/A</v>
      </c>
      <c r="BT103" s="65">
        <v>2013</v>
      </c>
      <c r="BU103" s="40" t="s">
        <v>97</v>
      </c>
      <c r="BV103" s="67" t="str">
        <f t="shared" si="23"/>
        <v>N/A</v>
      </c>
      <c r="BY103" s="92"/>
      <c r="BZ103" s="92"/>
      <c r="CA103" s="92"/>
      <c r="CB103" s="92"/>
      <c r="CC103" s="92"/>
    </row>
    <row r="104" spans="58:81" x14ac:dyDescent="0.25">
      <c r="BG104" s="65">
        <v>2014</v>
      </c>
      <c r="BH104" s="58" t="s">
        <v>98</v>
      </c>
      <c r="BI104" s="58" t="str">
        <f t="shared" si="21"/>
        <v>N/A</v>
      </c>
      <c r="BJ104" s="58" t="str">
        <f t="shared" si="22"/>
        <v>N/A</v>
      </c>
      <c r="BT104" s="65">
        <v>2014</v>
      </c>
      <c r="BU104" s="58" t="s">
        <v>98</v>
      </c>
      <c r="BV104" s="67" t="str">
        <f t="shared" si="23"/>
        <v>N/A</v>
      </c>
      <c r="BY104" s="92"/>
      <c r="BZ104" s="92"/>
      <c r="CA104" s="92"/>
      <c r="CB104" s="92"/>
      <c r="CC104" s="92"/>
    </row>
  </sheetData>
  <sheetProtection selectLockedCells="1" autoFilter="0" selectUnlockedCells="1"/>
  <mergeCells count="3">
    <mergeCell ref="D43:F43"/>
    <mergeCell ref="G43:I43"/>
    <mergeCell ref="R43:U43"/>
  </mergeCells>
  <conditionalFormatting sqref="E40:F42 H40:I42 R40:T42 E45:F58 H45:I58 R45:T58 BV35:BV54 BV56:BV79">
    <cfRule type="expression" dxfId="9" priority="10">
      <formula>IF($BH$4=1, VALUE(FIXED($D$40:$F$85,1)),0)</formula>
    </cfRule>
  </conditionalFormatting>
  <conditionalFormatting sqref="BV81:BV104">
    <cfRule type="expression" dxfId="8" priority="9">
      <formula>IF($BH$4=1, VALUE(FIXED($D$40:$F$85,1)),0)</formula>
    </cfRule>
  </conditionalFormatting>
  <conditionalFormatting sqref="U40:U42 U44:U58">
    <cfRule type="expression" dxfId="7" priority="8">
      <formula>IF($BH$4=1, VALUE(FIXED($D$40:$F$85,1)),0)</formula>
    </cfRule>
  </conditionalFormatting>
  <conditionalFormatting sqref="E35:E37">
    <cfRule type="expression" dxfId="6" priority="7">
      <formula>IF($BH$4=1, VALUE(FIXED($D$40:$F$85,1)),0)</formula>
    </cfRule>
  </conditionalFormatting>
  <conditionalFormatting sqref="F35:F37">
    <cfRule type="expression" dxfId="5" priority="6">
      <formula>IF($BH$4=1, VALUE(FIXED($D$40:$F$85,1)),0)</formula>
    </cfRule>
  </conditionalFormatting>
  <conditionalFormatting sqref="H35:H37">
    <cfRule type="expression" dxfId="4" priority="5">
      <formula>IF($BH$4=1, VALUE(FIXED($D$40:$F$85,1)),0)</formula>
    </cfRule>
  </conditionalFormatting>
  <conditionalFormatting sqref="I35:I37">
    <cfRule type="expression" dxfId="3" priority="4">
      <formula>IF($BH$4=1, VALUE(FIXED($D$40:$F$85,1)),0)</formula>
    </cfRule>
  </conditionalFormatting>
  <conditionalFormatting sqref="R35:R37">
    <cfRule type="expression" dxfId="2" priority="3">
      <formula>IF($BH$4=1, VALUE(FIXED($D$40:$F$85,1)),0)</formula>
    </cfRule>
  </conditionalFormatting>
  <conditionalFormatting sqref="S35:S37">
    <cfRule type="expression" dxfId="1" priority="2">
      <formula>IF($BH$4=1, VALUE(FIXED($D$40:$F$85,1)),0)</formula>
    </cfRule>
  </conditionalFormatting>
  <conditionalFormatting sqref="T35:T37">
    <cfRule type="expression" dxfId="0" priority="1">
      <formula>IF($BH$4=1, VALUE(FIXED($D$40:$F$85,1)),0)</formula>
    </cfRule>
  </conditionalFormatting>
  <pageMargins left="0.7" right="0.7" top="0.75" bottom="0.75" header="0.3" footer="0.3"/>
  <pageSetup paperSize="9" scale="56" orientation="landscape" r:id="rId1"/>
  <rowBreaks count="1" manualBreakCount="1">
    <brk id="52"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Drop Down 1">
              <controlPr defaultSize="0" autoLine="0" autoPict="0">
                <anchor moveWithCells="1">
                  <from>
                    <xdr:col>4</xdr:col>
                    <xdr:colOff>350520</xdr:colOff>
                    <xdr:row>3</xdr:row>
                    <xdr:rowOff>0</xdr:rowOff>
                  </from>
                  <to>
                    <xdr:col>10</xdr:col>
                    <xdr:colOff>30480</xdr:colOff>
                    <xdr:row>4</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3"/>
  <sheetViews>
    <sheetView zoomScaleNormal="100" workbookViewId="0">
      <selection activeCell="F123" sqref="F123:H133"/>
    </sheetView>
  </sheetViews>
  <sheetFormatPr defaultRowHeight="13.2" x14ac:dyDescent="0.25"/>
  <cols>
    <col min="1" max="1" width="44.6640625" customWidth="1"/>
    <col min="2" max="2" width="5" bestFit="1" customWidth="1"/>
    <col min="3" max="3" width="34.88671875" bestFit="1" customWidth="1"/>
    <col min="4" max="4" width="8.44140625" bestFit="1" customWidth="1"/>
    <col min="5" max="5" width="8.5546875" bestFit="1" customWidth="1"/>
    <col min="6" max="11" width="12" bestFit="1" customWidth="1"/>
  </cols>
  <sheetData>
    <row r="1" spans="1:12" x14ac:dyDescent="0.25">
      <c r="A1" s="1" t="s">
        <v>9</v>
      </c>
      <c r="B1" s="1" t="s">
        <v>0</v>
      </c>
      <c r="C1" s="1" t="s">
        <v>1</v>
      </c>
      <c r="D1" s="1" t="s">
        <v>129</v>
      </c>
      <c r="E1" s="1" t="s">
        <v>2</v>
      </c>
      <c r="F1" s="1" t="s">
        <v>25</v>
      </c>
      <c r="G1" s="1" t="s">
        <v>3</v>
      </c>
      <c r="H1" s="1" t="s">
        <v>26</v>
      </c>
      <c r="I1" s="1" t="s">
        <v>28</v>
      </c>
      <c r="J1" s="1" t="s">
        <v>27</v>
      </c>
      <c r="K1" s="1" t="s">
        <v>29</v>
      </c>
      <c r="L1" s="1"/>
    </row>
    <row r="2" spans="1:12" x14ac:dyDescent="0.25">
      <c r="A2" t="str">
        <f t="shared" ref="A2:A12" si="0">B2&amp;C2&amp;D2&amp;E2</f>
        <v>2001Total cancer registration, 25+ yearsTMaori</v>
      </c>
      <c r="B2" s="7">
        <v>2001</v>
      </c>
      <c r="C2" s="7" t="s">
        <v>122</v>
      </c>
      <c r="D2" s="7" t="s">
        <v>65</v>
      </c>
      <c r="E2" s="7" t="s">
        <v>8</v>
      </c>
      <c r="F2" s="8">
        <v>473.97829032332561</v>
      </c>
      <c r="G2" s="8">
        <v>495.87947097364901</v>
      </c>
      <c r="H2" s="8">
        <v>518.53156745569345</v>
      </c>
      <c r="I2" s="8">
        <v>1.0753233713757642</v>
      </c>
      <c r="J2" s="8">
        <v>1.1263790662588979</v>
      </c>
      <c r="K2" s="8">
        <v>1.1798588542561474</v>
      </c>
    </row>
    <row r="3" spans="1:12" x14ac:dyDescent="0.25">
      <c r="A3" t="str">
        <f t="shared" si="0"/>
        <v>2002Total cancer registration, 25+ yearsTMaori</v>
      </c>
      <c r="B3" s="7">
        <v>2002</v>
      </c>
      <c r="C3" s="7" t="s">
        <v>122</v>
      </c>
      <c r="D3" s="7" t="s">
        <v>65</v>
      </c>
      <c r="E3" s="7" t="s">
        <v>8</v>
      </c>
      <c r="F3" s="8">
        <v>474.10458676137233</v>
      </c>
      <c r="G3" s="8">
        <v>495.54991150467885</v>
      </c>
      <c r="H3" s="8">
        <v>517.71525547222336</v>
      </c>
      <c r="I3" s="8">
        <v>1.0873370276358132</v>
      </c>
      <c r="J3" s="8">
        <v>1.1379798534017664</v>
      </c>
      <c r="K3" s="8">
        <v>1.1909813736077841</v>
      </c>
    </row>
    <row r="4" spans="1:12" x14ac:dyDescent="0.25">
      <c r="A4" t="str">
        <f t="shared" si="0"/>
        <v>2003Total cancer registration, 25+ yearsTMaori</v>
      </c>
      <c r="B4" s="7">
        <v>2003</v>
      </c>
      <c r="C4" s="7" t="s">
        <v>122</v>
      </c>
      <c r="D4" s="7" t="s">
        <v>65</v>
      </c>
      <c r="E4" s="7" t="s">
        <v>8</v>
      </c>
      <c r="F4" s="8">
        <v>454.24319161197752</v>
      </c>
      <c r="G4" s="8">
        <v>474.79541306934254</v>
      </c>
      <c r="H4" s="8">
        <v>496.03784326655187</v>
      </c>
      <c r="I4" s="8">
        <v>1.0510891965115339</v>
      </c>
      <c r="J4" s="8">
        <v>1.1001020810841131</v>
      </c>
      <c r="K4" s="8">
        <v>1.1514004642253179</v>
      </c>
    </row>
    <row r="5" spans="1:12" x14ac:dyDescent="0.25">
      <c r="A5" t="str">
        <f t="shared" si="0"/>
        <v>2004Total cancer registration, 25+ yearsTMaori</v>
      </c>
      <c r="B5" s="7">
        <v>2004</v>
      </c>
      <c r="C5" s="7" t="s">
        <v>122</v>
      </c>
      <c r="D5" s="7" t="s">
        <v>65</v>
      </c>
      <c r="E5" s="7" t="s">
        <v>8</v>
      </c>
      <c r="F5" s="8">
        <v>458.52421468030235</v>
      </c>
      <c r="G5" s="8">
        <v>478.78501975849326</v>
      </c>
      <c r="H5" s="8">
        <v>499.71056638685207</v>
      </c>
      <c r="I5" s="8">
        <v>1.0881048327381742</v>
      </c>
      <c r="J5" s="8">
        <v>1.1378686843077905</v>
      </c>
      <c r="K5" s="8">
        <v>1.1899084571384226</v>
      </c>
    </row>
    <row r="6" spans="1:12" x14ac:dyDescent="0.25">
      <c r="A6" t="str">
        <f t="shared" si="0"/>
        <v>2005Total cancer registration, 25+ yearsTMaori</v>
      </c>
      <c r="B6" s="7">
        <v>2005</v>
      </c>
      <c r="C6" s="7" t="s">
        <v>122</v>
      </c>
      <c r="D6" s="7" t="s">
        <v>65</v>
      </c>
      <c r="E6" s="7" t="s">
        <v>8</v>
      </c>
      <c r="F6" s="8">
        <v>455.57786652913109</v>
      </c>
      <c r="G6" s="8">
        <v>475.36110973250095</v>
      </c>
      <c r="H6" s="8">
        <v>495.78238496641518</v>
      </c>
      <c r="I6" s="8">
        <v>1.0970956248530239</v>
      </c>
      <c r="J6" s="8">
        <v>1.1465387988980065</v>
      </c>
      <c r="K6" s="8">
        <v>1.1982102449406737</v>
      </c>
    </row>
    <row r="7" spans="1:12" x14ac:dyDescent="0.25">
      <c r="A7" t="str">
        <f t="shared" si="0"/>
        <v>2006Total cancer registration, 25+ yearsTMaori</v>
      </c>
      <c r="B7" s="7">
        <v>2006</v>
      </c>
      <c r="C7" s="7" t="s">
        <v>122</v>
      </c>
      <c r="D7" s="7" t="s">
        <v>65</v>
      </c>
      <c r="E7" s="7" t="s">
        <v>8</v>
      </c>
      <c r="F7" s="8">
        <v>450.17942701633422</v>
      </c>
      <c r="G7" s="8">
        <v>469.45079429981729</v>
      </c>
      <c r="H7" s="8">
        <v>489.33498759305274</v>
      </c>
      <c r="I7" s="8">
        <v>1.0849235312668497</v>
      </c>
      <c r="J7" s="8">
        <v>1.1332057793561257</v>
      </c>
      <c r="K7" s="8">
        <v>1.1836367277117072</v>
      </c>
    </row>
    <row r="8" spans="1:12" x14ac:dyDescent="0.25">
      <c r="A8" t="str">
        <f t="shared" si="0"/>
        <v>2007Total cancer registration, 25+ yearsTMaori</v>
      </c>
      <c r="B8" s="7">
        <v>2007</v>
      </c>
      <c r="C8" s="7" t="s">
        <v>122</v>
      </c>
      <c r="D8" s="7" t="s">
        <v>65</v>
      </c>
      <c r="E8" s="7" t="s">
        <v>8</v>
      </c>
      <c r="F8" s="8">
        <v>453.38605125583348</v>
      </c>
      <c r="G8" s="8">
        <v>472.29013900925622</v>
      </c>
      <c r="H8" s="8">
        <v>491.77995938850586</v>
      </c>
      <c r="I8" s="8">
        <v>1.0747303225703293</v>
      </c>
      <c r="J8" s="8">
        <v>1.121393579781403</v>
      </c>
      <c r="K8" s="8">
        <v>1.1700828890427615</v>
      </c>
    </row>
    <row r="9" spans="1:12" x14ac:dyDescent="0.25">
      <c r="A9" t="str">
        <f t="shared" si="0"/>
        <v>2008Total cancer registration, 25+ yearsTMaori</v>
      </c>
      <c r="B9" s="7">
        <v>2008</v>
      </c>
      <c r="C9" s="7" t="s">
        <v>122</v>
      </c>
      <c r="D9" s="7" t="s">
        <v>65</v>
      </c>
      <c r="E9" s="7" t="s">
        <v>8</v>
      </c>
      <c r="F9" s="8">
        <v>453.12657744877936</v>
      </c>
      <c r="G9" s="8">
        <v>471.63395648138874</v>
      </c>
      <c r="H9" s="8">
        <v>490.70322079194563</v>
      </c>
      <c r="I9" s="8">
        <v>1.0729529803009266</v>
      </c>
      <c r="J9" s="8">
        <v>1.1188112738200944</v>
      </c>
      <c r="K9" s="8">
        <v>1.166629562905797</v>
      </c>
    </row>
    <row r="10" spans="1:12" x14ac:dyDescent="0.25">
      <c r="A10" t="str">
        <f t="shared" si="0"/>
        <v>2009Total cancer registration, 25+ yearsTMaori</v>
      </c>
      <c r="B10" s="7">
        <v>2009</v>
      </c>
      <c r="C10" s="7" t="s">
        <v>122</v>
      </c>
      <c r="D10" s="7" t="s">
        <v>65</v>
      </c>
      <c r="E10" s="7" t="s">
        <v>8</v>
      </c>
      <c r="F10" s="8">
        <v>456.47181059547245</v>
      </c>
      <c r="G10" s="8">
        <v>474.62876529978564</v>
      </c>
      <c r="H10" s="8">
        <v>493.32275348893927</v>
      </c>
      <c r="I10" s="8">
        <v>1.0933796340483874</v>
      </c>
      <c r="J10" s="8">
        <v>1.1391256824502398</v>
      </c>
      <c r="K10" s="8">
        <v>1.1867857055404958</v>
      </c>
    </row>
    <row r="11" spans="1:12" x14ac:dyDescent="0.25">
      <c r="A11" t="str">
        <f t="shared" si="0"/>
        <v>2010Total cancer registration, 25+ yearsTMaori</v>
      </c>
      <c r="B11" s="7">
        <v>2010</v>
      </c>
      <c r="C11" s="7" t="s">
        <v>122</v>
      </c>
      <c r="D11" s="7" t="s">
        <v>65</v>
      </c>
      <c r="E11" s="7" t="s">
        <v>8</v>
      </c>
      <c r="F11" s="8">
        <v>445.9342572157878</v>
      </c>
      <c r="G11" s="8">
        <v>463.48700324078368</v>
      </c>
      <c r="H11" s="8">
        <v>481.55356539259935</v>
      </c>
      <c r="I11" s="8">
        <v>1.0898691152418605</v>
      </c>
      <c r="J11" s="8">
        <v>1.1352387037437595</v>
      </c>
      <c r="K11" s="8">
        <v>1.1824969589965966</v>
      </c>
    </row>
    <row r="12" spans="1:12" x14ac:dyDescent="0.25">
      <c r="A12" t="str">
        <f t="shared" si="0"/>
        <v>2011Total cancer registration, 25+ yearsTMaori</v>
      </c>
      <c r="B12" s="7">
        <v>2011</v>
      </c>
      <c r="C12" s="7" t="s">
        <v>122</v>
      </c>
      <c r="D12" s="7" t="s">
        <v>65</v>
      </c>
      <c r="E12" s="7" t="s">
        <v>8</v>
      </c>
      <c r="F12" s="8">
        <v>448.0605666225137</v>
      </c>
      <c r="G12" s="8">
        <v>465.24185786707801</v>
      </c>
      <c r="H12" s="8">
        <v>482.91327548544029</v>
      </c>
      <c r="I12" s="8">
        <v>1.1160397787304313</v>
      </c>
      <c r="J12" s="8">
        <v>1.161568446096984</v>
      </c>
      <c r="K12" s="8">
        <v>1.2089544482930641</v>
      </c>
    </row>
    <row r="13" spans="1:12" x14ac:dyDescent="0.25">
      <c r="A13" t="str">
        <f t="shared" ref="A13:A23" si="1">B13&amp;C13&amp;D13&amp;E13</f>
        <v>2001Total cancer registration, 25+ yearsTnonMaori</v>
      </c>
      <c r="B13" s="7">
        <v>2001</v>
      </c>
      <c r="C13" s="7" t="s">
        <v>122</v>
      </c>
      <c r="D13" s="7" t="s">
        <v>65</v>
      </c>
      <c r="E13" s="7" t="s">
        <v>63</v>
      </c>
      <c r="F13" s="8">
        <v>434.89923219220174</v>
      </c>
      <c r="G13" s="8">
        <v>440.24208708054169</v>
      </c>
      <c r="H13" s="8">
        <v>445.63419452087169</v>
      </c>
      <c r="I13" s="8"/>
      <c r="J13" s="8"/>
      <c r="K13" s="8"/>
    </row>
    <row r="14" spans="1:12" x14ac:dyDescent="0.25">
      <c r="A14" t="str">
        <f t="shared" si="1"/>
        <v>2002Total cancer registration, 25+ yearsTnonMaori</v>
      </c>
      <c r="B14" s="7">
        <v>2002</v>
      </c>
      <c r="C14" s="7" t="s">
        <v>122</v>
      </c>
      <c r="D14" s="7" t="s">
        <v>65</v>
      </c>
      <c r="E14" s="7" t="s">
        <v>63</v>
      </c>
      <c r="F14" s="8">
        <v>430.2061237273922</v>
      </c>
      <c r="G14" s="8">
        <v>435.46457349251841</v>
      </c>
      <c r="H14" s="8">
        <v>440.77125339104788</v>
      </c>
      <c r="I14" s="8"/>
      <c r="J14" s="8"/>
      <c r="K14" s="8"/>
    </row>
    <row r="15" spans="1:12" x14ac:dyDescent="0.25">
      <c r="A15" t="str">
        <f t="shared" si="1"/>
        <v>2003Total cancer registration, 25+ yearsTnonMaori</v>
      </c>
      <c r="B15" s="7">
        <v>2003</v>
      </c>
      <c r="C15" s="7" t="s">
        <v>122</v>
      </c>
      <c r="D15" s="7" t="s">
        <v>65</v>
      </c>
      <c r="E15" s="7" t="s">
        <v>63</v>
      </c>
      <c r="F15" s="8">
        <v>426.40351438399074</v>
      </c>
      <c r="G15" s="8">
        <v>431.59214152331009</v>
      </c>
      <c r="H15" s="8">
        <v>436.82814610824011</v>
      </c>
      <c r="I15" s="8"/>
      <c r="J15" s="8"/>
      <c r="K15" s="8"/>
    </row>
    <row r="16" spans="1:12" x14ac:dyDescent="0.25">
      <c r="A16" t="str">
        <f t="shared" si="1"/>
        <v>2004Total cancer registration, 25+ yearsTnonMaori</v>
      </c>
      <c r="B16" s="7">
        <v>2004</v>
      </c>
      <c r="C16" s="7" t="s">
        <v>122</v>
      </c>
      <c r="D16" s="7" t="s">
        <v>65</v>
      </c>
      <c r="E16" s="7" t="s">
        <v>63</v>
      </c>
      <c r="F16" s="8">
        <v>415.70116183229607</v>
      </c>
      <c r="G16" s="8">
        <v>420.77352717528794</v>
      </c>
      <c r="H16" s="8">
        <v>425.89233575273988</v>
      </c>
      <c r="I16" s="8"/>
      <c r="J16" s="8"/>
      <c r="K16" s="8"/>
    </row>
    <row r="17" spans="1:11" x14ac:dyDescent="0.25">
      <c r="A17" t="str">
        <f t="shared" si="1"/>
        <v>2005Total cancer registration, 25+ yearsTnonMaori</v>
      </c>
      <c r="B17" s="7">
        <v>2005</v>
      </c>
      <c r="C17" s="7" t="s">
        <v>122</v>
      </c>
      <c r="D17" s="7" t="s">
        <v>65</v>
      </c>
      <c r="E17" s="7" t="s">
        <v>63</v>
      </c>
      <c r="F17" s="8">
        <v>409.64260628491496</v>
      </c>
      <c r="G17" s="8">
        <v>414.60534103982644</v>
      </c>
      <c r="H17" s="8">
        <v>419.61319196497425</v>
      </c>
      <c r="I17" s="8"/>
      <c r="J17" s="8"/>
      <c r="K17" s="8"/>
    </row>
    <row r="18" spans="1:11" x14ac:dyDescent="0.25">
      <c r="A18" t="str">
        <f t="shared" si="1"/>
        <v>2006Total cancer registration, 25+ yearsTnonMaori</v>
      </c>
      <c r="B18" s="7">
        <v>2006</v>
      </c>
      <c r="C18" s="7" t="s">
        <v>122</v>
      </c>
      <c r="D18" s="7" t="s">
        <v>65</v>
      </c>
      <c r="E18" s="7" t="s">
        <v>63</v>
      </c>
      <c r="F18" s="8">
        <v>409.37876926773322</v>
      </c>
      <c r="G18" s="8">
        <v>414.26791395871084</v>
      </c>
      <c r="H18" s="8">
        <v>419.20087745134384</v>
      </c>
      <c r="I18" s="8"/>
      <c r="J18" s="8"/>
      <c r="K18" s="8"/>
    </row>
    <row r="19" spans="1:11" x14ac:dyDescent="0.25">
      <c r="A19" t="str">
        <f t="shared" si="1"/>
        <v>2007Total cancer registration, 25+ yearsTnonMaori</v>
      </c>
      <c r="B19" s="7">
        <v>2007</v>
      </c>
      <c r="C19" s="7" t="s">
        <v>122</v>
      </c>
      <c r="D19" s="7" t="s">
        <v>65</v>
      </c>
      <c r="E19" s="7" t="s">
        <v>63</v>
      </c>
      <c r="F19" s="8">
        <v>416.29655187675735</v>
      </c>
      <c r="G19" s="8">
        <v>421.16358388757794</v>
      </c>
      <c r="H19" s="8">
        <v>426.07332121342779</v>
      </c>
      <c r="I19" s="8"/>
      <c r="J19" s="8"/>
      <c r="K19" s="8"/>
    </row>
    <row r="20" spans="1:11" x14ac:dyDescent="0.25">
      <c r="A20" t="str">
        <f t="shared" si="1"/>
        <v>2008Total cancer registration, 25+ yearsTnonMaori</v>
      </c>
      <c r="B20" s="7">
        <v>2008</v>
      </c>
      <c r="C20" s="7" t="s">
        <v>122</v>
      </c>
      <c r="D20" s="7" t="s">
        <v>65</v>
      </c>
      <c r="E20" s="7" t="s">
        <v>63</v>
      </c>
      <c r="F20" s="8">
        <v>416.71759999733496</v>
      </c>
      <c r="G20" s="8">
        <v>421.54916340003541</v>
      </c>
      <c r="H20" s="8">
        <v>426.42277078558595</v>
      </c>
      <c r="I20" s="8"/>
      <c r="J20" s="8"/>
      <c r="K20" s="8"/>
    </row>
    <row r="21" spans="1:11" x14ac:dyDescent="0.25">
      <c r="A21" t="str">
        <f t="shared" si="1"/>
        <v>2009Total cancer registration, 25+ yearsTnonMaori</v>
      </c>
      <c r="B21" s="7">
        <v>2009</v>
      </c>
      <c r="C21" s="7" t="s">
        <v>122</v>
      </c>
      <c r="D21" s="7" t="s">
        <v>65</v>
      </c>
      <c r="E21" s="7" t="s">
        <v>63</v>
      </c>
      <c r="F21" s="8">
        <v>411.91834760580741</v>
      </c>
      <c r="G21" s="8">
        <v>416.66057803109777</v>
      </c>
      <c r="H21" s="8">
        <v>421.44378509222048</v>
      </c>
      <c r="I21" s="8"/>
      <c r="J21" s="8"/>
      <c r="K21" s="8"/>
    </row>
    <row r="22" spans="1:11" x14ac:dyDescent="0.25">
      <c r="A22" t="str">
        <f t="shared" si="1"/>
        <v>2010Total cancer registration, 25+ yearsTnonMaori</v>
      </c>
      <c r="B22" s="7">
        <v>2010</v>
      </c>
      <c r="C22" s="7" t="s">
        <v>122</v>
      </c>
      <c r="D22" s="7" t="s">
        <v>65</v>
      </c>
      <c r="E22" s="7" t="s">
        <v>63</v>
      </c>
      <c r="F22" s="8">
        <v>403.63630103363295</v>
      </c>
      <c r="G22" s="8">
        <v>408.27272864491738</v>
      </c>
      <c r="H22" s="8">
        <v>412.94912887664361</v>
      </c>
      <c r="I22" s="8"/>
      <c r="J22" s="8"/>
      <c r="K22" s="8"/>
    </row>
    <row r="23" spans="1:11" x14ac:dyDescent="0.25">
      <c r="A23" t="str">
        <f t="shared" si="1"/>
        <v>2011Total cancer registration, 25+ yearsTnonMaori</v>
      </c>
      <c r="B23" s="7">
        <v>2011</v>
      </c>
      <c r="C23" s="7" t="s">
        <v>122</v>
      </c>
      <c r="D23" s="7" t="s">
        <v>65</v>
      </c>
      <c r="E23" s="7" t="s">
        <v>63</v>
      </c>
      <c r="F23" s="8">
        <v>396.00602911545144</v>
      </c>
      <c r="G23" s="8">
        <v>400.52900836825341</v>
      </c>
      <c r="H23" s="8">
        <v>405.09076180515996</v>
      </c>
      <c r="I23" s="8"/>
      <c r="J23" s="8"/>
      <c r="K23" s="8"/>
    </row>
    <row r="24" spans="1:11" x14ac:dyDescent="0.25">
      <c r="A24" t="str">
        <f t="shared" ref="A24:A45" si="2">B24&amp;C24&amp;D24&amp;E24</f>
        <v>2001Total cancer mortality, 25+ yearsTMaori</v>
      </c>
      <c r="B24" s="7">
        <v>2001</v>
      </c>
      <c r="C24" s="7" t="s">
        <v>123</v>
      </c>
      <c r="D24" s="7" t="s">
        <v>65</v>
      </c>
      <c r="E24" s="7" t="s">
        <v>8</v>
      </c>
      <c r="F24" s="8">
        <v>250.97828972758967</v>
      </c>
      <c r="G24" s="8">
        <v>267.03135823004169</v>
      </c>
      <c r="H24" s="8">
        <v>283.8419279480616</v>
      </c>
      <c r="I24" s="8">
        <v>1.5913316848087131</v>
      </c>
      <c r="J24" s="8">
        <v>1.6971254350139693</v>
      </c>
      <c r="K24" s="8">
        <v>1.8099524880116835</v>
      </c>
    </row>
    <row r="25" spans="1:11" x14ac:dyDescent="0.25">
      <c r="A25" t="str">
        <f t="shared" si="2"/>
        <v>2002Total cancer mortality, 25+ yearsTMaori</v>
      </c>
      <c r="B25" s="7">
        <v>2002</v>
      </c>
      <c r="C25" s="7" t="s">
        <v>123</v>
      </c>
      <c r="D25" s="7" t="s">
        <v>65</v>
      </c>
      <c r="E25" s="7" t="s">
        <v>8</v>
      </c>
      <c r="F25" s="8">
        <v>247.68659210716217</v>
      </c>
      <c r="G25" s="8">
        <v>263.26992776825688</v>
      </c>
      <c r="H25" s="8">
        <v>279.57681445292968</v>
      </c>
      <c r="I25" s="8">
        <v>1.6162347188457531</v>
      </c>
      <c r="J25" s="8">
        <v>1.7222873996981451</v>
      </c>
      <c r="K25" s="8">
        <v>1.8352989529128461</v>
      </c>
    </row>
    <row r="26" spans="1:11" x14ac:dyDescent="0.25">
      <c r="A26" t="str">
        <f t="shared" si="2"/>
        <v>2003Total cancer mortality, 25+ yearsTMaori</v>
      </c>
      <c r="B26" s="7">
        <v>2003</v>
      </c>
      <c r="C26" s="7" t="s">
        <v>123</v>
      </c>
      <c r="D26" s="7" t="s">
        <v>65</v>
      </c>
      <c r="E26" s="7" t="s">
        <v>8</v>
      </c>
      <c r="F26" s="8">
        <v>239.94420738367043</v>
      </c>
      <c r="G26" s="8">
        <v>254.96670430265573</v>
      </c>
      <c r="H26" s="8">
        <v>270.68337481639105</v>
      </c>
      <c r="I26" s="8">
        <v>1.6077410830807595</v>
      </c>
      <c r="J26" s="8">
        <v>1.7129005523058143</v>
      </c>
      <c r="K26" s="8">
        <v>1.8249383143630113</v>
      </c>
    </row>
    <row r="27" spans="1:11" x14ac:dyDescent="0.25">
      <c r="A27" t="str">
        <f t="shared" si="2"/>
        <v>2004Total cancer mortality, 25+ yearsTMaori</v>
      </c>
      <c r="B27" s="7">
        <v>2004</v>
      </c>
      <c r="C27" s="7" t="s">
        <v>123</v>
      </c>
      <c r="D27" s="7" t="s">
        <v>65</v>
      </c>
      <c r="E27" s="7" t="s">
        <v>8</v>
      </c>
      <c r="F27" s="8">
        <v>228.78837464374757</v>
      </c>
      <c r="G27" s="8">
        <v>243.14744423798973</v>
      </c>
      <c r="H27" s="8">
        <v>258.17162032310659</v>
      </c>
      <c r="I27" s="8">
        <v>1.5908372832817359</v>
      </c>
      <c r="J27" s="8">
        <v>1.6953663123439737</v>
      </c>
      <c r="K27" s="8">
        <v>1.8067636226764081</v>
      </c>
    </row>
    <row r="28" spans="1:11" x14ac:dyDescent="0.25">
      <c r="A28" t="str">
        <f t="shared" si="2"/>
        <v>2005Total cancer mortality, 25+ yearsTMaori</v>
      </c>
      <c r="B28" s="7">
        <v>2005</v>
      </c>
      <c r="C28" s="7" t="s">
        <v>123</v>
      </c>
      <c r="D28" s="7" t="s">
        <v>65</v>
      </c>
      <c r="E28" s="7" t="s">
        <v>8</v>
      </c>
      <c r="F28" s="8">
        <v>225.07803374102394</v>
      </c>
      <c r="G28" s="8">
        <v>239.02109124278437</v>
      </c>
      <c r="H28" s="8">
        <v>253.60178083533063</v>
      </c>
      <c r="I28" s="8">
        <v>1.5920892460406815</v>
      </c>
      <c r="J28" s="8">
        <v>1.6955080743755908</v>
      </c>
      <c r="K28" s="8">
        <v>1.8056447761467813</v>
      </c>
    </row>
    <row r="29" spans="1:11" x14ac:dyDescent="0.25">
      <c r="A29" t="str">
        <f t="shared" si="2"/>
        <v>2006Total cancer mortality, 25+ yearsTMaori</v>
      </c>
      <c r="B29" s="7">
        <v>2006</v>
      </c>
      <c r="C29" s="7" t="s">
        <v>123</v>
      </c>
      <c r="D29" s="7" t="s">
        <v>65</v>
      </c>
      <c r="E29" s="7" t="s">
        <v>8</v>
      </c>
      <c r="F29" s="8">
        <v>220.19336295400331</v>
      </c>
      <c r="G29" s="8">
        <v>233.6550860105624</v>
      </c>
      <c r="H29" s="8">
        <v>247.72452243788027</v>
      </c>
      <c r="I29" s="8">
        <v>1.5695536283929461</v>
      </c>
      <c r="J29" s="8">
        <v>1.6702899494537964</v>
      </c>
      <c r="K29" s="8">
        <v>1.7774916796585605</v>
      </c>
    </row>
    <row r="30" spans="1:11" x14ac:dyDescent="0.25">
      <c r="A30" t="str">
        <f t="shared" si="2"/>
        <v>2007Total cancer mortality, 25+ yearsTMaori</v>
      </c>
      <c r="B30" s="7">
        <v>2007</v>
      </c>
      <c r="C30" s="7" t="s">
        <v>123</v>
      </c>
      <c r="D30" s="7" t="s">
        <v>65</v>
      </c>
      <c r="E30" s="7" t="s">
        <v>8</v>
      </c>
      <c r="F30" s="8">
        <v>225.13337928500408</v>
      </c>
      <c r="G30" s="8">
        <v>238.42889099454828</v>
      </c>
      <c r="H30" s="8">
        <v>252.30458626296871</v>
      </c>
      <c r="I30" s="8">
        <v>1.6395950666330132</v>
      </c>
      <c r="J30" s="8">
        <v>1.741695970803032</v>
      </c>
      <c r="K30" s="8">
        <v>1.8501549049796566</v>
      </c>
    </row>
    <row r="31" spans="1:11" x14ac:dyDescent="0.25">
      <c r="A31" t="str">
        <f t="shared" si="2"/>
        <v>2008Total cancer mortality, 25+ yearsTMaori</v>
      </c>
      <c r="B31" s="7">
        <v>2008</v>
      </c>
      <c r="C31" s="7" t="s">
        <v>123</v>
      </c>
      <c r="D31" s="7" t="s">
        <v>65</v>
      </c>
      <c r="E31" s="7" t="s">
        <v>8</v>
      </c>
      <c r="F31" s="8">
        <v>218.7620254923182</v>
      </c>
      <c r="G31" s="8">
        <v>231.56492700604826</v>
      </c>
      <c r="H31" s="8">
        <v>244.92158033184722</v>
      </c>
      <c r="I31" s="8">
        <v>1.62908588893215</v>
      </c>
      <c r="J31" s="8">
        <v>1.7298282989008475</v>
      </c>
      <c r="K31" s="8">
        <v>1.8368006033368982</v>
      </c>
    </row>
    <row r="32" spans="1:11" x14ac:dyDescent="0.25">
      <c r="A32" t="str">
        <f t="shared" si="2"/>
        <v>2009Total cancer mortality, 25+ yearsTMaori</v>
      </c>
      <c r="B32" s="7">
        <v>2009</v>
      </c>
      <c r="C32" s="7" t="s">
        <v>123</v>
      </c>
      <c r="D32" s="7" t="s">
        <v>65</v>
      </c>
      <c r="E32" s="7" t="s">
        <v>8</v>
      </c>
      <c r="F32" s="8">
        <v>216.2297766686286</v>
      </c>
      <c r="G32" s="8">
        <v>228.67365995686825</v>
      </c>
      <c r="H32" s="8">
        <v>241.6469681407209</v>
      </c>
      <c r="I32" s="8">
        <v>1.6549227934932627</v>
      </c>
      <c r="J32" s="8">
        <v>1.7560650616111046</v>
      </c>
      <c r="K32" s="8">
        <v>1.8633887409949235</v>
      </c>
    </row>
    <row r="33" spans="1:11" x14ac:dyDescent="0.25">
      <c r="A33" t="str">
        <f t="shared" si="2"/>
        <v>2010Total cancer mortality, 25+ yearsTMaori</v>
      </c>
      <c r="B33" s="7">
        <v>2010</v>
      </c>
      <c r="C33" s="7" t="s">
        <v>123</v>
      </c>
      <c r="D33" s="7" t="s">
        <v>65</v>
      </c>
      <c r="E33" s="7" t="s">
        <v>8</v>
      </c>
      <c r="F33" s="8">
        <v>205.86803804450082</v>
      </c>
      <c r="G33" s="8">
        <v>217.71071804080842</v>
      </c>
      <c r="H33" s="8">
        <v>230.05704059521943</v>
      </c>
      <c r="I33" s="8">
        <v>1.5791020534601206</v>
      </c>
      <c r="J33" s="8">
        <v>1.6757331763120773</v>
      </c>
      <c r="K33" s="8">
        <v>1.7782775166683551</v>
      </c>
    </row>
    <row r="34" spans="1:11" x14ac:dyDescent="0.25">
      <c r="A34" t="str">
        <f t="shared" si="2"/>
        <v>2011Total cancer mortality, 25+ yearsTMaori</v>
      </c>
      <c r="B34" s="7">
        <v>2011</v>
      </c>
      <c r="C34" s="7" t="s">
        <v>123</v>
      </c>
      <c r="D34" s="7" t="s">
        <v>65</v>
      </c>
      <c r="E34" s="7" t="s">
        <v>8</v>
      </c>
      <c r="F34" s="8">
        <v>202.85194880267804</v>
      </c>
      <c r="G34" s="8">
        <v>214.30101012631874</v>
      </c>
      <c r="H34" s="8">
        <v>226.22795852138049</v>
      </c>
      <c r="I34" s="8">
        <v>1.5803748874910175</v>
      </c>
      <c r="J34" s="8">
        <v>1.6757246045662633</v>
      </c>
      <c r="K34" s="8">
        <v>1.7768271139810297</v>
      </c>
    </row>
    <row r="35" spans="1:11" x14ac:dyDescent="0.25">
      <c r="A35" t="str">
        <f t="shared" si="2"/>
        <v>2001Total cancer mortality, 25+ yearsTnonMaori</v>
      </c>
      <c r="B35" s="7">
        <v>2001</v>
      </c>
      <c r="C35" s="7" t="s">
        <v>123</v>
      </c>
      <c r="D35" s="7" t="s">
        <v>65</v>
      </c>
      <c r="E35" s="7" t="s">
        <v>63</v>
      </c>
      <c r="F35" s="8">
        <v>154.42195298629511</v>
      </c>
      <c r="G35" s="8">
        <v>157.34332461279956</v>
      </c>
      <c r="H35" s="8">
        <v>160.30607520800979</v>
      </c>
      <c r="I35" s="8"/>
      <c r="J35" s="8"/>
      <c r="K35" s="8"/>
    </row>
    <row r="36" spans="1:11" x14ac:dyDescent="0.25">
      <c r="A36" t="str">
        <f t="shared" si="2"/>
        <v>2002Total cancer mortality, 25+ yearsTnonMaori</v>
      </c>
      <c r="B36" s="7">
        <v>2002</v>
      </c>
      <c r="C36" s="7" t="s">
        <v>123</v>
      </c>
      <c r="D36" s="7" t="s">
        <v>65</v>
      </c>
      <c r="E36" s="7" t="s">
        <v>63</v>
      </c>
      <c r="F36" s="8">
        <v>150.01760876058194</v>
      </c>
      <c r="G36" s="8">
        <v>152.86062466368773</v>
      </c>
      <c r="H36" s="8">
        <v>155.74397970977071</v>
      </c>
      <c r="I36" s="8"/>
      <c r="J36" s="8"/>
      <c r="K36" s="8"/>
    </row>
    <row r="37" spans="1:11" x14ac:dyDescent="0.25">
      <c r="A37" t="str">
        <f t="shared" si="2"/>
        <v>2003Total cancer mortality, 25+ yearsTnonMaori</v>
      </c>
      <c r="B37" s="7">
        <v>2003</v>
      </c>
      <c r="C37" s="7" t="s">
        <v>123</v>
      </c>
      <c r="D37" s="7" t="s">
        <v>65</v>
      </c>
      <c r="E37" s="7" t="s">
        <v>63</v>
      </c>
      <c r="F37" s="8">
        <v>146.08466272111676</v>
      </c>
      <c r="G37" s="8">
        <v>148.85085065763644</v>
      </c>
      <c r="H37" s="8">
        <v>151.6562553198244</v>
      </c>
      <c r="I37" s="8"/>
      <c r="J37" s="8"/>
      <c r="K37" s="8"/>
    </row>
    <row r="38" spans="1:11" x14ac:dyDescent="0.25">
      <c r="A38" t="str">
        <f t="shared" si="2"/>
        <v>2004Total cancer mortality, 25+ yearsTnonMaori</v>
      </c>
      <c r="B38" s="7">
        <v>2004</v>
      </c>
      <c r="C38" s="7" t="s">
        <v>123</v>
      </c>
      <c r="D38" s="7" t="s">
        <v>65</v>
      </c>
      <c r="E38" s="7" t="s">
        <v>63</v>
      </c>
      <c r="F38" s="8">
        <v>140.73411520808352</v>
      </c>
      <c r="G38" s="8">
        <v>143.41882486848507</v>
      </c>
      <c r="H38" s="8">
        <v>146.1418776601636</v>
      </c>
      <c r="I38" s="8"/>
      <c r="J38" s="8"/>
      <c r="K38" s="8"/>
    </row>
    <row r="39" spans="1:11" x14ac:dyDescent="0.25">
      <c r="A39" t="str">
        <f t="shared" si="2"/>
        <v>2005Total cancer mortality, 25+ yearsTnonMaori</v>
      </c>
      <c r="B39" s="7">
        <v>2005</v>
      </c>
      <c r="C39" s="7" t="s">
        <v>123</v>
      </c>
      <c r="D39" s="7" t="s">
        <v>65</v>
      </c>
      <c r="E39" s="7" t="s">
        <v>63</v>
      </c>
      <c r="F39" s="8">
        <v>138.36474547120412</v>
      </c>
      <c r="G39" s="8">
        <v>140.97313652181177</v>
      </c>
      <c r="H39" s="8">
        <v>143.6183442519129</v>
      </c>
      <c r="I39" s="8"/>
      <c r="J39" s="8"/>
      <c r="K39" s="8"/>
    </row>
    <row r="40" spans="1:11" x14ac:dyDescent="0.25">
      <c r="A40" t="str">
        <f t="shared" si="2"/>
        <v>2006Total cancer mortality, 25+ yearsTnonMaori</v>
      </c>
      <c r="B40" s="7">
        <v>2006</v>
      </c>
      <c r="C40" s="7" t="s">
        <v>123</v>
      </c>
      <c r="D40" s="7" t="s">
        <v>65</v>
      </c>
      <c r="E40" s="7" t="s">
        <v>63</v>
      </c>
      <c r="F40" s="8">
        <v>137.33801422034881</v>
      </c>
      <c r="G40" s="8">
        <v>139.88893729916188</v>
      </c>
      <c r="H40" s="8">
        <v>142.47533914715822</v>
      </c>
      <c r="I40" s="8"/>
      <c r="J40" s="8"/>
      <c r="K40" s="8"/>
    </row>
    <row r="41" spans="1:11" x14ac:dyDescent="0.25">
      <c r="A41" t="str">
        <f t="shared" si="2"/>
        <v>2007Total cancer mortality, 25+ yearsTnonMaori</v>
      </c>
      <c r="B41" s="7">
        <v>2007</v>
      </c>
      <c r="C41" s="7" t="s">
        <v>123</v>
      </c>
      <c r="D41" s="7" t="s">
        <v>65</v>
      </c>
      <c r="E41" s="7" t="s">
        <v>63</v>
      </c>
      <c r="F41" s="8">
        <v>134.41723095930811</v>
      </c>
      <c r="G41" s="8">
        <v>136.89466760643506</v>
      </c>
      <c r="H41" s="8">
        <v>139.40629710671422</v>
      </c>
      <c r="I41" s="8"/>
      <c r="J41" s="8"/>
      <c r="K41" s="8"/>
    </row>
    <row r="42" spans="1:11" x14ac:dyDescent="0.25">
      <c r="A42" t="str">
        <f t="shared" si="2"/>
        <v>2008Total cancer mortality, 25+ yearsTnonMaori</v>
      </c>
      <c r="B42" s="7">
        <v>2008</v>
      </c>
      <c r="C42" s="7" t="s">
        <v>123</v>
      </c>
      <c r="D42" s="7" t="s">
        <v>65</v>
      </c>
      <c r="E42" s="7" t="s">
        <v>63</v>
      </c>
      <c r="F42" s="8">
        <v>131.45075961376708</v>
      </c>
      <c r="G42" s="8">
        <v>133.86584503975755</v>
      </c>
      <c r="H42" s="8">
        <v>136.31415779742017</v>
      </c>
      <c r="I42" s="8"/>
      <c r="J42" s="8"/>
      <c r="K42" s="8"/>
    </row>
    <row r="43" spans="1:11" x14ac:dyDescent="0.25">
      <c r="A43" t="str">
        <f t="shared" si="2"/>
        <v>2009Total cancer mortality, 25+ yearsTnonMaori</v>
      </c>
      <c r="B43" s="7">
        <v>2009</v>
      </c>
      <c r="C43" s="7" t="s">
        <v>123</v>
      </c>
      <c r="D43" s="7" t="s">
        <v>65</v>
      </c>
      <c r="E43" s="7" t="s">
        <v>63</v>
      </c>
      <c r="F43" s="8">
        <v>127.87434335364458</v>
      </c>
      <c r="G43" s="8">
        <v>130.21935516846469</v>
      </c>
      <c r="H43" s="8">
        <v>132.59657063626545</v>
      </c>
      <c r="I43" s="8"/>
      <c r="J43" s="8"/>
      <c r="K43" s="8"/>
    </row>
    <row r="44" spans="1:11" x14ac:dyDescent="0.25">
      <c r="A44" t="str">
        <f t="shared" si="2"/>
        <v>2010Total cancer mortality, 25+ yearsTnonMaori</v>
      </c>
      <c r="B44" s="7">
        <v>2010</v>
      </c>
      <c r="C44" s="7" t="s">
        <v>123</v>
      </c>
      <c r="D44" s="7" t="s">
        <v>65</v>
      </c>
      <c r="E44" s="7" t="s">
        <v>63</v>
      </c>
      <c r="F44" s="8">
        <v>127.61184126380289</v>
      </c>
      <c r="G44" s="8">
        <v>129.91968000534675</v>
      </c>
      <c r="H44" s="8">
        <v>132.25877629544527</v>
      </c>
      <c r="I44" s="8"/>
      <c r="J44" s="8"/>
      <c r="K44" s="8"/>
    </row>
    <row r="45" spans="1:11" x14ac:dyDescent="0.25">
      <c r="A45" t="str">
        <f t="shared" si="2"/>
        <v>2011Total cancer mortality, 25+ yearsTnonMaori</v>
      </c>
      <c r="B45" s="7">
        <v>2011</v>
      </c>
      <c r="C45" s="7" t="s">
        <v>123</v>
      </c>
      <c r="D45" s="7" t="s">
        <v>65</v>
      </c>
      <c r="E45" s="7" t="s">
        <v>63</v>
      </c>
      <c r="F45" s="8">
        <v>125.63110447630902</v>
      </c>
      <c r="G45" s="8">
        <v>127.88557829989458</v>
      </c>
      <c r="H45" s="8">
        <v>130.17035251787715</v>
      </c>
      <c r="I45" s="8"/>
      <c r="J45" s="8"/>
      <c r="K45" s="8"/>
    </row>
    <row r="46" spans="1:11" x14ac:dyDescent="0.25">
      <c r="A46" t="str">
        <f t="shared" ref="A46:A66" si="3">B46&amp;C46&amp;D46&amp;E46</f>
        <v>2001Lung cancer registration, 25+ yearsTMaori</v>
      </c>
      <c r="B46" s="7">
        <v>2001</v>
      </c>
      <c r="C46" s="7" t="s">
        <v>124</v>
      </c>
      <c r="D46" s="7" t="s">
        <v>65</v>
      </c>
      <c r="E46" s="7" t="s">
        <v>8</v>
      </c>
      <c r="F46" s="8">
        <v>86.146066717576417</v>
      </c>
      <c r="G46" s="8">
        <v>95.616904572841761</v>
      </c>
      <c r="H46" s="8">
        <v>105.84463952987993</v>
      </c>
      <c r="I46" s="8">
        <v>2.457972282314882</v>
      </c>
      <c r="J46" s="8">
        <v>2.7456940034008532</v>
      </c>
      <c r="K46" s="8">
        <v>3.0670954325048134</v>
      </c>
    </row>
    <row r="47" spans="1:11" x14ac:dyDescent="0.25">
      <c r="A47" t="str">
        <f t="shared" si="3"/>
        <v>2002Lung cancer registration, 25+ yearsTMaori</v>
      </c>
      <c r="B47" s="7">
        <v>2002</v>
      </c>
      <c r="C47" s="7" t="s">
        <v>124</v>
      </c>
      <c r="D47" s="7" t="s">
        <v>65</v>
      </c>
      <c r="E47" s="7" t="s">
        <v>8</v>
      </c>
      <c r="F47" s="8">
        <v>91.442488109502648</v>
      </c>
      <c r="G47" s="8">
        <v>100.96925661866111</v>
      </c>
      <c r="H47" s="8">
        <v>111.218850640768</v>
      </c>
      <c r="I47" s="8">
        <v>2.5222429880041211</v>
      </c>
      <c r="J47" s="8">
        <v>2.8035446770086456</v>
      </c>
      <c r="K47" s="8">
        <v>3.1162194893058688</v>
      </c>
    </row>
    <row r="48" spans="1:11" x14ac:dyDescent="0.25">
      <c r="A48" t="str">
        <f t="shared" si="3"/>
        <v>2003Lung cancer registration, 25+ yearsTMaori</v>
      </c>
      <c r="B48" s="7">
        <v>2003</v>
      </c>
      <c r="C48" s="7" t="s">
        <v>124</v>
      </c>
      <c r="D48" s="7" t="s">
        <v>65</v>
      </c>
      <c r="E48" s="7" t="s">
        <v>8</v>
      </c>
      <c r="F48" s="8">
        <v>87.106563735679302</v>
      </c>
      <c r="G48" s="8">
        <v>96.169737148365925</v>
      </c>
      <c r="H48" s="8">
        <v>105.91969241802927</v>
      </c>
      <c r="I48" s="8">
        <v>2.4516720095563058</v>
      </c>
      <c r="J48" s="8">
        <v>2.7249707053775141</v>
      </c>
      <c r="K48" s="8">
        <v>3.0287352126312603</v>
      </c>
    </row>
    <row r="49" spans="1:11" x14ac:dyDescent="0.25">
      <c r="A49" t="str">
        <f t="shared" si="3"/>
        <v>2004Lung cancer registration, 25+ yearsTMaori</v>
      </c>
      <c r="B49" s="7">
        <v>2004</v>
      </c>
      <c r="C49" s="7" t="s">
        <v>124</v>
      </c>
      <c r="D49" s="7" t="s">
        <v>65</v>
      </c>
      <c r="E49" s="7" t="s">
        <v>8</v>
      </c>
      <c r="F49" s="8">
        <v>86.989358627645785</v>
      </c>
      <c r="G49" s="8">
        <v>95.856720827622965</v>
      </c>
      <c r="H49" s="8">
        <v>105.38283796612184</v>
      </c>
      <c r="I49" s="8">
        <v>2.6210604734698628</v>
      </c>
      <c r="J49" s="8">
        <v>2.9099555127289851</v>
      </c>
      <c r="K49" s="8">
        <v>3.2306927565283332</v>
      </c>
    </row>
    <row r="50" spans="1:11" x14ac:dyDescent="0.25">
      <c r="A50" t="str">
        <f t="shared" si="3"/>
        <v>2005Lung cancer registration, 25+ yearsTMaori</v>
      </c>
      <c r="B50" s="7">
        <v>2005</v>
      </c>
      <c r="C50" s="7" t="s">
        <v>124</v>
      </c>
      <c r="D50" s="7" t="s">
        <v>65</v>
      </c>
      <c r="E50" s="7" t="s">
        <v>8</v>
      </c>
      <c r="F50" s="8">
        <v>83.352288128957866</v>
      </c>
      <c r="G50" s="8">
        <v>91.838249223436918</v>
      </c>
      <c r="H50" s="8">
        <v>100.9538663247623</v>
      </c>
      <c r="I50" s="8">
        <v>2.6706061778481618</v>
      </c>
      <c r="J50" s="8">
        <v>2.9652778104471325</v>
      </c>
      <c r="K50" s="8">
        <v>3.2924631741153942</v>
      </c>
    </row>
    <row r="51" spans="1:11" x14ac:dyDescent="0.25">
      <c r="A51" t="str">
        <f t="shared" si="3"/>
        <v>2006Lung cancer registration, 25+ yearsTMaori</v>
      </c>
      <c r="B51" s="7">
        <v>2006</v>
      </c>
      <c r="C51" s="7" t="s">
        <v>124</v>
      </c>
      <c r="D51" s="7" t="s">
        <v>65</v>
      </c>
      <c r="E51" s="7" t="s">
        <v>8</v>
      </c>
      <c r="F51" s="8">
        <v>84.393302158140827</v>
      </c>
      <c r="G51" s="8">
        <v>92.767532560948496</v>
      </c>
      <c r="H51" s="8">
        <v>101.74788199445339</v>
      </c>
      <c r="I51" s="8">
        <v>2.7929210453232107</v>
      </c>
      <c r="J51" s="8">
        <v>3.0948115945551335</v>
      </c>
      <c r="K51" s="8">
        <v>3.4293338946445195</v>
      </c>
    </row>
    <row r="52" spans="1:11" x14ac:dyDescent="0.25">
      <c r="A52" t="str">
        <f t="shared" si="3"/>
        <v>2007Lung cancer registration, 25+ yearsTMaori</v>
      </c>
      <c r="B52" s="7">
        <v>2007</v>
      </c>
      <c r="C52" s="7" t="s">
        <v>124</v>
      </c>
      <c r="D52" s="7" t="s">
        <v>65</v>
      </c>
      <c r="E52" s="7" t="s">
        <v>8</v>
      </c>
      <c r="F52" s="8">
        <v>85.318966136583853</v>
      </c>
      <c r="G52" s="8">
        <v>93.52470604913951</v>
      </c>
      <c r="H52" s="8">
        <v>102.30666705980354</v>
      </c>
      <c r="I52" s="8">
        <v>2.7774321667105766</v>
      </c>
      <c r="J52" s="8">
        <v>3.068542697252481</v>
      </c>
      <c r="K52" s="8">
        <v>3.3901653468690185</v>
      </c>
    </row>
    <row r="53" spans="1:11" x14ac:dyDescent="0.25">
      <c r="A53" t="str">
        <f t="shared" si="3"/>
        <v>2008Lung cancer registration, 25+ yearsTMaori</v>
      </c>
      <c r="B53" s="7">
        <v>2008</v>
      </c>
      <c r="C53" s="7" t="s">
        <v>124</v>
      </c>
      <c r="D53" s="7" t="s">
        <v>65</v>
      </c>
      <c r="E53" s="7" t="s">
        <v>8</v>
      </c>
      <c r="F53" s="8">
        <v>81.554979828759485</v>
      </c>
      <c r="G53" s="8">
        <v>89.372423473128137</v>
      </c>
      <c r="H53" s="8">
        <v>97.737038040769448</v>
      </c>
      <c r="I53" s="8">
        <v>2.7114971648491495</v>
      </c>
      <c r="J53" s="8">
        <v>2.9952483526510609</v>
      </c>
      <c r="K53" s="8">
        <v>3.3086933707186863</v>
      </c>
    </row>
    <row r="54" spans="1:11" x14ac:dyDescent="0.25">
      <c r="A54" t="str">
        <f t="shared" si="3"/>
        <v>2009Lung cancer registration, 25+ yearsTMaori</v>
      </c>
      <c r="B54" s="7">
        <v>2009</v>
      </c>
      <c r="C54" s="7" t="s">
        <v>124</v>
      </c>
      <c r="D54" s="7" t="s">
        <v>65</v>
      </c>
      <c r="E54" s="7" t="s">
        <v>8</v>
      </c>
      <c r="F54" s="8">
        <v>80.950521313066275</v>
      </c>
      <c r="G54" s="8">
        <v>88.53429376604663</v>
      </c>
      <c r="H54" s="8">
        <v>96.637220412624998</v>
      </c>
      <c r="I54" s="8">
        <v>2.7319996169546807</v>
      </c>
      <c r="J54" s="8">
        <v>3.0128120741428046</v>
      </c>
      <c r="K54" s="8">
        <v>3.3224882382006728</v>
      </c>
    </row>
    <row r="55" spans="1:11" x14ac:dyDescent="0.25">
      <c r="A55" t="str">
        <f t="shared" si="3"/>
        <v>2010Lung cancer registration, 25+ yearsTMaori</v>
      </c>
      <c r="B55" s="7">
        <v>2010</v>
      </c>
      <c r="C55" s="7" t="s">
        <v>124</v>
      </c>
      <c r="D55" s="7" t="s">
        <v>65</v>
      </c>
      <c r="E55" s="7" t="s">
        <v>8</v>
      </c>
      <c r="F55" s="8">
        <v>77.23723533935393</v>
      </c>
      <c r="G55" s="8">
        <v>84.480865168392995</v>
      </c>
      <c r="H55" s="8">
        <v>92.220878450626827</v>
      </c>
      <c r="I55" s="8">
        <v>2.7105889695433061</v>
      </c>
      <c r="J55" s="8">
        <v>2.9908411497088725</v>
      </c>
      <c r="K55" s="8">
        <v>3.3000690563198938</v>
      </c>
    </row>
    <row r="56" spans="1:11" x14ac:dyDescent="0.25">
      <c r="A56" t="str">
        <f t="shared" si="3"/>
        <v>2011Lung cancer registration, 25+ yearsTMaori</v>
      </c>
      <c r="B56" s="7">
        <v>2011</v>
      </c>
      <c r="C56" s="7" t="s">
        <v>124</v>
      </c>
      <c r="D56" s="7" t="s">
        <v>65</v>
      </c>
      <c r="E56" s="7" t="s">
        <v>8</v>
      </c>
      <c r="F56" s="8">
        <v>77.890661487365492</v>
      </c>
      <c r="G56" s="8">
        <v>84.986035997961949</v>
      </c>
      <c r="H56" s="8">
        <v>92.554094331436474</v>
      </c>
      <c r="I56" s="8">
        <v>2.8734312066278167</v>
      </c>
      <c r="J56" s="8">
        <v>3.1649114376556327</v>
      </c>
      <c r="K56" s="8">
        <v>3.4859593593537741</v>
      </c>
    </row>
    <row r="57" spans="1:11" x14ac:dyDescent="0.25">
      <c r="A57" t="str">
        <f t="shared" si="3"/>
        <v>2001Lung cancer registration, 25+ yearsTnonMaori</v>
      </c>
      <c r="B57" s="7">
        <v>2001</v>
      </c>
      <c r="C57" s="7" t="s">
        <v>124</v>
      </c>
      <c r="D57" s="7" t="s">
        <v>65</v>
      </c>
      <c r="E57" s="7" t="s">
        <v>63</v>
      </c>
      <c r="F57" s="8">
        <v>33.448270092954878</v>
      </c>
      <c r="G57" s="8">
        <v>34.824311978832817</v>
      </c>
      <c r="H57" s="8">
        <v>36.242428939901892</v>
      </c>
      <c r="I57" s="8"/>
      <c r="J57" s="8"/>
      <c r="K57" s="8"/>
    </row>
    <row r="58" spans="1:11" x14ac:dyDescent="0.25">
      <c r="A58" t="str">
        <f t="shared" si="3"/>
        <v>2002Lung cancer registration, 25+ yearsTnonMaori</v>
      </c>
      <c r="B58" s="7">
        <v>2002</v>
      </c>
      <c r="C58" s="7" t="s">
        <v>124</v>
      </c>
      <c r="D58" s="7" t="s">
        <v>65</v>
      </c>
      <c r="E58" s="7" t="s">
        <v>63</v>
      </c>
      <c r="F58" s="8">
        <v>34.628007538645868</v>
      </c>
      <c r="G58" s="8">
        <v>36.01485556720084</v>
      </c>
      <c r="H58" s="8">
        <v>37.443000799008573</v>
      </c>
      <c r="I58" s="8"/>
      <c r="J58" s="8"/>
      <c r="K58" s="8"/>
    </row>
    <row r="59" spans="1:11" x14ac:dyDescent="0.25">
      <c r="A59" t="str">
        <f t="shared" si="3"/>
        <v>2003Lung cancer registration, 25+ yearsTnonMaori</v>
      </c>
      <c r="B59" s="7">
        <v>2003</v>
      </c>
      <c r="C59" s="7" t="s">
        <v>124</v>
      </c>
      <c r="D59" s="7" t="s">
        <v>65</v>
      </c>
      <c r="E59" s="7" t="s">
        <v>63</v>
      </c>
      <c r="F59" s="8">
        <v>33.931952024847632</v>
      </c>
      <c r="G59" s="8">
        <v>35.292026060530695</v>
      </c>
      <c r="H59" s="8">
        <v>36.692632468526917</v>
      </c>
      <c r="I59" s="8"/>
      <c r="J59" s="8"/>
      <c r="K59" s="8"/>
    </row>
    <row r="60" spans="1:11" x14ac:dyDescent="0.25">
      <c r="A60" t="str">
        <f t="shared" si="3"/>
        <v>2004Lung cancer registration, 25+ yearsTnonMaori</v>
      </c>
      <c r="B60" s="7">
        <v>2004</v>
      </c>
      <c r="C60" s="7" t="s">
        <v>124</v>
      </c>
      <c r="D60" s="7" t="s">
        <v>65</v>
      </c>
      <c r="E60" s="7" t="s">
        <v>63</v>
      </c>
      <c r="F60" s="8">
        <v>31.638264337893762</v>
      </c>
      <c r="G60" s="8">
        <v>32.940957484854323</v>
      </c>
      <c r="H60" s="8">
        <v>34.283516557205232</v>
      </c>
      <c r="I60" s="8"/>
      <c r="J60" s="8"/>
      <c r="K60" s="8"/>
    </row>
    <row r="61" spans="1:11" x14ac:dyDescent="0.25">
      <c r="A61" t="str">
        <f t="shared" si="3"/>
        <v>2005Lung cancer registration, 25+ yearsTnonMaori</v>
      </c>
      <c r="B61" s="7">
        <v>2005</v>
      </c>
      <c r="C61" s="7" t="s">
        <v>124</v>
      </c>
      <c r="D61" s="7" t="s">
        <v>65</v>
      </c>
      <c r="E61" s="7" t="s">
        <v>63</v>
      </c>
      <c r="F61" s="8">
        <v>29.738021286474332</v>
      </c>
      <c r="G61" s="8">
        <v>30.971212511649519</v>
      </c>
      <c r="H61" s="8">
        <v>32.242408426533565</v>
      </c>
      <c r="I61" s="8"/>
      <c r="J61" s="8"/>
      <c r="K61" s="8"/>
    </row>
    <row r="62" spans="1:11" x14ac:dyDescent="0.25">
      <c r="A62" t="str">
        <f t="shared" si="3"/>
        <v>2006Lung cancer registration, 25+ yearsTnonMaori</v>
      </c>
      <c r="B62" s="7">
        <v>2006</v>
      </c>
      <c r="C62" s="7" t="s">
        <v>124</v>
      </c>
      <c r="D62" s="7" t="s">
        <v>65</v>
      </c>
      <c r="E62" s="7" t="s">
        <v>63</v>
      </c>
      <c r="F62" s="8">
        <v>28.786345482956833</v>
      </c>
      <c r="G62" s="8">
        <v>29.975179336977842</v>
      </c>
      <c r="H62" s="8">
        <v>31.200502731629935</v>
      </c>
      <c r="I62" s="8"/>
      <c r="J62" s="8"/>
      <c r="K62" s="8"/>
    </row>
    <row r="63" spans="1:11" x14ac:dyDescent="0.25">
      <c r="A63" t="str">
        <f t="shared" si="3"/>
        <v>2007Lung cancer registration, 25+ yearsTnonMaori</v>
      </c>
      <c r="B63" s="7">
        <v>2007</v>
      </c>
      <c r="C63" s="7" t="s">
        <v>124</v>
      </c>
      <c r="D63" s="7" t="s">
        <v>65</v>
      </c>
      <c r="E63" s="7" t="s">
        <v>63</v>
      </c>
      <c r="F63" s="8">
        <v>29.304426384045264</v>
      </c>
      <c r="G63" s="8">
        <v>30.478541534676996</v>
      </c>
      <c r="H63" s="8">
        <v>31.687633176851353</v>
      </c>
      <c r="I63" s="8"/>
      <c r="J63" s="8"/>
      <c r="K63" s="8"/>
    </row>
    <row r="64" spans="1:11" x14ac:dyDescent="0.25">
      <c r="A64" t="str">
        <f t="shared" si="3"/>
        <v>2008Lung cancer registration, 25+ yearsTnonMaori</v>
      </c>
      <c r="B64" s="7">
        <v>2008</v>
      </c>
      <c r="C64" s="7" t="s">
        <v>124</v>
      </c>
      <c r="D64" s="7" t="s">
        <v>65</v>
      </c>
      <c r="E64" s="7" t="s">
        <v>63</v>
      </c>
      <c r="F64" s="8">
        <v>28.687503035111693</v>
      </c>
      <c r="G64" s="8">
        <v>29.838067816321676</v>
      </c>
      <c r="H64" s="8">
        <v>31.022941884440687</v>
      </c>
      <c r="I64" s="8"/>
      <c r="J64" s="8"/>
      <c r="K64" s="8"/>
    </row>
    <row r="65" spans="1:11" x14ac:dyDescent="0.25">
      <c r="A65" t="str">
        <f t="shared" si="3"/>
        <v>2009Lung cancer registration, 25+ yearsTnonMaori</v>
      </c>
      <c r="B65" s="7">
        <v>2009</v>
      </c>
      <c r="C65" s="7" t="s">
        <v>124</v>
      </c>
      <c r="D65" s="7" t="s">
        <v>65</v>
      </c>
      <c r="E65" s="7" t="s">
        <v>63</v>
      </c>
      <c r="F65" s="8">
        <v>28.258079133936381</v>
      </c>
      <c r="G65" s="8">
        <v>29.385933004545635</v>
      </c>
      <c r="H65" s="8">
        <v>30.547258206163402</v>
      </c>
      <c r="I65" s="8"/>
      <c r="J65" s="8"/>
      <c r="K65" s="8"/>
    </row>
    <row r="66" spans="1:11" x14ac:dyDescent="0.25">
      <c r="A66" t="str">
        <f t="shared" si="3"/>
        <v>2010Lung cancer registration, 25+ yearsTnonMaori</v>
      </c>
      <c r="B66" s="7">
        <v>2010</v>
      </c>
      <c r="C66" s="7" t="s">
        <v>124</v>
      </c>
      <c r="D66" s="7" t="s">
        <v>65</v>
      </c>
      <c r="E66" s="7" t="s">
        <v>63</v>
      </c>
      <c r="F66" s="8">
        <v>27.152616754395435</v>
      </c>
      <c r="G66" s="8">
        <v>28.246523616480378</v>
      </c>
      <c r="H66" s="8">
        <v>29.373195132255599</v>
      </c>
      <c r="I66" s="8"/>
      <c r="J66" s="8"/>
      <c r="K66" s="8"/>
    </row>
    <row r="67" spans="1:11" x14ac:dyDescent="0.25">
      <c r="A67" t="str">
        <f t="shared" ref="A67" si="4">B67&amp;C67&amp;D67&amp;E67</f>
        <v>2011Lung cancer registration, 25+ yearsTnonMaori</v>
      </c>
      <c r="B67" s="7">
        <v>2011</v>
      </c>
      <c r="C67" s="7" t="s">
        <v>124</v>
      </c>
      <c r="D67" s="7" t="s">
        <v>65</v>
      </c>
      <c r="E67" s="7" t="s">
        <v>63</v>
      </c>
      <c r="F67" s="8">
        <v>25.808117310482661</v>
      </c>
      <c r="G67" s="8">
        <v>26.852579502481831</v>
      </c>
      <c r="H67" s="8">
        <v>27.928465562891301</v>
      </c>
      <c r="I67" s="8"/>
      <c r="J67" s="8"/>
      <c r="K67" s="8"/>
    </row>
    <row r="68" spans="1:11" x14ac:dyDescent="0.25">
      <c r="A68" t="str">
        <f t="shared" ref="A68:A89" si="5">B68&amp;C68&amp;D68&amp;E68</f>
        <v>2001Lung cancer mortality, 25+ yearsTMaori</v>
      </c>
      <c r="B68" s="7">
        <v>2001</v>
      </c>
      <c r="C68" s="7" t="s">
        <v>125</v>
      </c>
      <c r="D68" s="7" t="s">
        <v>65</v>
      </c>
      <c r="E68" s="7" t="s">
        <v>8</v>
      </c>
      <c r="F68">
        <v>75.117676417339283</v>
      </c>
      <c r="G68">
        <v>83.988399538259287</v>
      </c>
      <c r="H68">
        <v>93.61866052879131</v>
      </c>
      <c r="I68">
        <v>2.4634939096100599</v>
      </c>
      <c r="J68">
        <v>2.772135598061376</v>
      </c>
      <c r="K68">
        <v>3.1194458180152358</v>
      </c>
    </row>
    <row r="69" spans="1:11" x14ac:dyDescent="0.25">
      <c r="A69" t="str">
        <f t="shared" si="5"/>
        <v>2002Lung cancer mortality, 25+ yearsTMaori</v>
      </c>
      <c r="B69" s="7">
        <v>2002</v>
      </c>
      <c r="C69" s="7" t="s">
        <v>125</v>
      </c>
      <c r="D69" s="7" t="s">
        <v>65</v>
      </c>
      <c r="E69" s="7" t="s">
        <v>8</v>
      </c>
      <c r="F69">
        <v>73.817312916598354</v>
      </c>
      <c r="G69">
        <v>82.420452638510255</v>
      </c>
      <c r="H69">
        <v>91.750939147646051</v>
      </c>
      <c r="I69">
        <v>2.3867366166652872</v>
      </c>
      <c r="J69">
        <v>2.6820233235420865</v>
      </c>
      <c r="K69">
        <v>3.0138428588211967</v>
      </c>
    </row>
    <row r="70" spans="1:11" x14ac:dyDescent="0.25">
      <c r="A70" t="str">
        <f t="shared" si="5"/>
        <v>2003Lung cancer mortality, 25+ yearsTMaori</v>
      </c>
      <c r="B70" s="7">
        <v>2003</v>
      </c>
      <c r="C70" s="7" t="s">
        <v>125</v>
      </c>
      <c r="D70" s="7" t="s">
        <v>65</v>
      </c>
      <c r="E70" s="7" t="s">
        <v>8</v>
      </c>
      <c r="F70">
        <v>73.081390129347994</v>
      </c>
      <c r="G70">
        <v>81.424177306074796</v>
      </c>
      <c r="H70">
        <v>90.458365360514918</v>
      </c>
      <c r="I70">
        <v>2.4428790116637695</v>
      </c>
      <c r="J70">
        <v>2.7405048029483168</v>
      </c>
      <c r="K70">
        <v>3.0743915433894999</v>
      </c>
    </row>
    <row r="71" spans="1:11" x14ac:dyDescent="0.25">
      <c r="A71" t="str">
        <f t="shared" si="5"/>
        <v>2004Lung cancer mortality, 25+ yearsTMaori</v>
      </c>
      <c r="B71" s="7">
        <v>2004</v>
      </c>
      <c r="C71" s="7" t="s">
        <v>125</v>
      </c>
      <c r="D71" s="7" t="s">
        <v>65</v>
      </c>
      <c r="E71" s="7" t="s">
        <v>8</v>
      </c>
      <c r="F71">
        <v>69.156645717469928</v>
      </c>
      <c r="G71">
        <v>77.088640004937119</v>
      </c>
      <c r="H71">
        <v>85.680979679893795</v>
      </c>
      <c r="I71">
        <v>2.4159264100981059</v>
      </c>
      <c r="J71">
        <v>2.7121497400248202</v>
      </c>
      <c r="K71">
        <v>3.0446938207931575</v>
      </c>
    </row>
    <row r="72" spans="1:11" x14ac:dyDescent="0.25">
      <c r="A72" t="str">
        <f t="shared" si="5"/>
        <v>2005Lung cancer mortality, 25+ yearsTMaori</v>
      </c>
      <c r="B72" s="7">
        <v>2005</v>
      </c>
      <c r="C72" s="7" t="s">
        <v>125</v>
      </c>
      <c r="D72" s="7" t="s">
        <v>65</v>
      </c>
      <c r="E72" s="7" t="s">
        <v>8</v>
      </c>
      <c r="F72">
        <v>68.818219522763286</v>
      </c>
      <c r="G72">
        <v>76.554364171785366</v>
      </c>
      <c r="H72">
        <v>84.922193210473921</v>
      </c>
      <c r="I72">
        <v>2.6249493500672494</v>
      </c>
      <c r="J72">
        <v>2.9431309555804965</v>
      </c>
      <c r="K72">
        <v>3.2998807468320299</v>
      </c>
    </row>
    <row r="73" spans="1:11" x14ac:dyDescent="0.25">
      <c r="A73" t="str">
        <f t="shared" si="5"/>
        <v>2006Lung cancer mortality, 25+ yearsTMaori</v>
      </c>
      <c r="B73" s="7">
        <v>2006</v>
      </c>
      <c r="C73" s="7" t="s">
        <v>125</v>
      </c>
      <c r="D73" s="7" t="s">
        <v>65</v>
      </c>
      <c r="E73" s="7" t="s">
        <v>8</v>
      </c>
      <c r="F73">
        <v>64.620430831883311</v>
      </c>
      <c r="G73">
        <v>71.963006340993402</v>
      </c>
      <c r="H73">
        <v>79.911361267675119</v>
      </c>
      <c r="I73">
        <v>2.5476174441794499</v>
      </c>
      <c r="J73">
        <v>2.8587529709409205</v>
      </c>
      <c r="K73">
        <v>3.207886869959697</v>
      </c>
    </row>
    <row r="74" spans="1:11" x14ac:dyDescent="0.25">
      <c r="A74" t="str">
        <f t="shared" si="5"/>
        <v>2007Lung cancer mortality, 25+ yearsTMaori</v>
      </c>
      <c r="B74" s="7">
        <v>2007</v>
      </c>
      <c r="C74" s="7" t="s">
        <v>125</v>
      </c>
      <c r="D74" s="7" t="s">
        <v>65</v>
      </c>
      <c r="E74" s="7" t="s">
        <v>8</v>
      </c>
      <c r="F74">
        <v>68.025072454071434</v>
      </c>
      <c r="G74">
        <v>75.376553001388103</v>
      </c>
      <c r="H74">
        <v>83.30590861714235</v>
      </c>
      <c r="I74">
        <v>2.7637470977642433</v>
      </c>
      <c r="J74">
        <v>3.087816398017126</v>
      </c>
      <c r="K74">
        <v>3.4498851633626542</v>
      </c>
    </row>
    <row r="75" spans="1:11" x14ac:dyDescent="0.25">
      <c r="A75" t="str">
        <f t="shared" si="5"/>
        <v>2008Lung cancer mortality, 25+ yearsTMaori</v>
      </c>
      <c r="B75" s="7">
        <v>2008</v>
      </c>
      <c r="C75" s="7" t="s">
        <v>125</v>
      </c>
      <c r="D75" s="7" t="s">
        <v>65</v>
      </c>
      <c r="E75" s="7" t="s">
        <v>8</v>
      </c>
      <c r="F75">
        <v>64.811126508889018</v>
      </c>
      <c r="G75">
        <v>71.815275399747875</v>
      </c>
      <c r="H75">
        <v>79.36999679006459</v>
      </c>
      <c r="I75">
        <v>2.6362809091026036</v>
      </c>
      <c r="J75">
        <v>2.9446336184345725</v>
      </c>
      <c r="K75">
        <v>3.2890528156070702</v>
      </c>
    </row>
    <row r="76" spans="1:11" x14ac:dyDescent="0.25">
      <c r="A76" t="str">
        <f t="shared" si="5"/>
        <v>2009Lung cancer mortality, 25+ yearsTMaori</v>
      </c>
      <c r="B76" s="7">
        <v>2009</v>
      </c>
      <c r="C76" s="7" t="s">
        <v>125</v>
      </c>
      <c r="D76" s="7" t="s">
        <v>65</v>
      </c>
      <c r="E76" s="7" t="s">
        <v>8</v>
      </c>
      <c r="F76">
        <v>64.611710524244629</v>
      </c>
      <c r="G76">
        <v>71.433066404922698</v>
      </c>
      <c r="H76">
        <v>78.778659854377551</v>
      </c>
      <c r="I76">
        <v>2.7190521380891184</v>
      </c>
      <c r="J76">
        <v>3.0315722593036951</v>
      </c>
      <c r="K76">
        <v>3.3800125546097526</v>
      </c>
    </row>
    <row r="77" spans="1:11" x14ac:dyDescent="0.25">
      <c r="A77" t="str">
        <f t="shared" si="5"/>
        <v>2010Lung cancer mortality, 25+ yearsTMaori</v>
      </c>
      <c r="B77" s="7">
        <v>2010</v>
      </c>
      <c r="C77" s="7" t="s">
        <v>125</v>
      </c>
      <c r="D77" s="7" t="s">
        <v>65</v>
      </c>
      <c r="E77" s="7" t="s">
        <v>8</v>
      </c>
      <c r="F77">
        <v>60.841410736828195</v>
      </c>
      <c r="G77">
        <v>67.290767862080173</v>
      </c>
      <c r="H77">
        <v>74.237715840020257</v>
      </c>
      <c r="I77">
        <v>2.5849209535765865</v>
      </c>
      <c r="J77">
        <v>2.8833983079993781</v>
      </c>
      <c r="K77">
        <v>3.2163404420820512</v>
      </c>
    </row>
    <row r="78" spans="1:11" x14ac:dyDescent="0.25">
      <c r="A78" t="str">
        <f t="shared" si="5"/>
        <v>2011Lung cancer mortality, 25+ yearsTMaori</v>
      </c>
      <c r="B78" s="7">
        <v>2011</v>
      </c>
      <c r="C78" s="7" t="s">
        <v>125</v>
      </c>
      <c r="D78" s="7" t="s">
        <v>65</v>
      </c>
      <c r="E78" s="7" t="s">
        <v>8</v>
      </c>
      <c r="F78">
        <v>58.062209385661141</v>
      </c>
      <c r="G78">
        <v>64.192104264228462</v>
      </c>
      <c r="H78">
        <v>70.79309627424729</v>
      </c>
      <c r="I78">
        <v>2.6200781558839212</v>
      </c>
      <c r="J78">
        <v>2.9232468949105028</v>
      </c>
      <c r="K78">
        <v>3.261495230366894</v>
      </c>
    </row>
    <row r="79" spans="1:11" x14ac:dyDescent="0.25">
      <c r="A79" t="str">
        <f t="shared" si="5"/>
        <v>2001Lung cancer mortality, 25+ yearsTnonMaori</v>
      </c>
      <c r="B79" s="7">
        <v>2001</v>
      </c>
      <c r="C79" s="7" t="s">
        <v>125</v>
      </c>
      <c r="D79" s="7" t="s">
        <v>65</v>
      </c>
      <c r="E79" s="7" t="s">
        <v>63</v>
      </c>
      <c r="F79">
        <v>29.033587239488789</v>
      </c>
      <c r="G79">
        <v>30.297363374646785</v>
      </c>
      <c r="H79">
        <v>31.601993548103749</v>
      </c>
    </row>
    <row r="80" spans="1:11" x14ac:dyDescent="0.25">
      <c r="A80" t="str">
        <f t="shared" si="5"/>
        <v>2002Lung cancer mortality, 25+ yearsTnonMaori</v>
      </c>
      <c r="B80" s="7">
        <v>2002</v>
      </c>
      <c r="C80" s="7" t="s">
        <v>125</v>
      </c>
      <c r="D80" s="7" t="s">
        <v>65</v>
      </c>
      <c r="E80" s="7" t="s">
        <v>63</v>
      </c>
      <c r="F80">
        <v>29.469456681974442</v>
      </c>
      <c r="G80">
        <v>30.730699436893584</v>
      </c>
      <c r="H80">
        <v>32.032040349848927</v>
      </c>
    </row>
    <row r="81" spans="1:11" x14ac:dyDescent="0.25">
      <c r="A81" t="str">
        <f t="shared" si="5"/>
        <v>2003Lung cancer mortality, 25+ yearsTnonMaori</v>
      </c>
      <c r="B81" s="7">
        <v>2003</v>
      </c>
      <c r="C81" s="7" t="s">
        <v>125</v>
      </c>
      <c r="D81" s="7" t="s">
        <v>65</v>
      </c>
      <c r="E81" s="7" t="s">
        <v>63</v>
      </c>
      <c r="F81">
        <v>28.484887608891906</v>
      </c>
      <c r="G81">
        <v>29.711379165793193</v>
      </c>
      <c r="H81">
        <v>30.9770969835822</v>
      </c>
    </row>
    <row r="82" spans="1:11" x14ac:dyDescent="0.25">
      <c r="A82" t="str">
        <f t="shared" si="5"/>
        <v>2004Lung cancer mortality, 25+ yearsTnonMaori</v>
      </c>
      <c r="B82" s="7">
        <v>2004</v>
      </c>
      <c r="C82" s="7" t="s">
        <v>125</v>
      </c>
      <c r="D82" s="7" t="s">
        <v>65</v>
      </c>
      <c r="E82" s="7" t="s">
        <v>63</v>
      </c>
      <c r="F82">
        <v>27.233470164461085</v>
      </c>
      <c r="G82">
        <v>28.423445382566392</v>
      </c>
      <c r="H82">
        <v>29.652034570970603</v>
      </c>
    </row>
    <row r="83" spans="1:11" x14ac:dyDescent="0.25">
      <c r="A83" t="str">
        <f t="shared" si="5"/>
        <v>2005Lung cancer mortality, 25+ yearsTnonMaori</v>
      </c>
      <c r="B83" s="7">
        <v>2005</v>
      </c>
      <c r="C83" s="7" t="s">
        <v>125</v>
      </c>
      <c r="D83" s="7" t="s">
        <v>65</v>
      </c>
      <c r="E83" s="7" t="s">
        <v>63</v>
      </c>
      <c r="F83">
        <v>24.899425767210978</v>
      </c>
      <c r="G83">
        <v>26.011198729241038</v>
      </c>
      <c r="H83">
        <v>27.159825187683335</v>
      </c>
    </row>
    <row r="84" spans="1:11" x14ac:dyDescent="0.25">
      <c r="A84" t="str">
        <f t="shared" si="5"/>
        <v>2006Lung cancer mortality, 25+ yearsTnonMaori</v>
      </c>
      <c r="B84" s="7">
        <v>2006</v>
      </c>
      <c r="C84" s="7" t="s">
        <v>125</v>
      </c>
      <c r="D84" s="7" t="s">
        <v>65</v>
      </c>
      <c r="E84" s="7" t="s">
        <v>63</v>
      </c>
      <c r="F84">
        <v>24.102569034307205</v>
      </c>
      <c r="G84">
        <v>25.172866306565741</v>
      </c>
      <c r="H84">
        <v>26.278450688056655</v>
      </c>
    </row>
    <row r="85" spans="1:11" x14ac:dyDescent="0.25">
      <c r="A85" t="str">
        <f t="shared" si="5"/>
        <v>2007Lung cancer mortality, 25+ yearsTnonMaori</v>
      </c>
      <c r="B85" s="7">
        <v>2007</v>
      </c>
      <c r="C85" s="7" t="s">
        <v>125</v>
      </c>
      <c r="D85" s="7" t="s">
        <v>65</v>
      </c>
      <c r="E85" s="7" t="s">
        <v>63</v>
      </c>
      <c r="F85">
        <v>23.381103942901763</v>
      </c>
      <c r="G85">
        <v>24.41095689814717</v>
      </c>
      <c r="H85">
        <v>25.47449257074922</v>
      </c>
    </row>
    <row r="86" spans="1:11" x14ac:dyDescent="0.25">
      <c r="A86" t="str">
        <f t="shared" si="5"/>
        <v>2008Lung cancer mortality, 25+ yearsTnonMaori</v>
      </c>
      <c r="B86" s="7">
        <v>2008</v>
      </c>
      <c r="C86" s="7" t="s">
        <v>125</v>
      </c>
      <c r="D86" s="7" t="s">
        <v>65</v>
      </c>
      <c r="E86" s="7" t="s">
        <v>63</v>
      </c>
      <c r="F86">
        <v>23.369822759050844</v>
      </c>
      <c r="G86">
        <v>24.388526623535032</v>
      </c>
      <c r="H86">
        <v>25.440208691392904</v>
      </c>
    </row>
    <row r="87" spans="1:11" x14ac:dyDescent="0.25">
      <c r="A87" t="str">
        <f t="shared" si="5"/>
        <v>2009Lung cancer mortality, 25+ yearsTnonMaori</v>
      </c>
      <c r="B87" s="7">
        <v>2009</v>
      </c>
      <c r="C87" s="7" t="s">
        <v>125</v>
      </c>
      <c r="D87" s="7" t="s">
        <v>65</v>
      </c>
      <c r="E87" s="7" t="s">
        <v>63</v>
      </c>
      <c r="F87">
        <v>22.577914491474939</v>
      </c>
      <c r="G87">
        <v>23.563042637594844</v>
      </c>
      <c r="H87">
        <v>24.580092202718369</v>
      </c>
    </row>
    <row r="88" spans="1:11" x14ac:dyDescent="0.25">
      <c r="A88" t="str">
        <f t="shared" si="5"/>
        <v>2010Lung cancer mortality, 25+ yearsTnonMaori</v>
      </c>
      <c r="B88" s="7">
        <v>2010</v>
      </c>
      <c r="C88" s="7" t="s">
        <v>125</v>
      </c>
      <c r="D88" s="7" t="s">
        <v>65</v>
      </c>
      <c r="E88" s="7" t="s">
        <v>63</v>
      </c>
      <c r="F88">
        <v>22.366739838052059</v>
      </c>
      <c r="G88">
        <v>23.337312668664673</v>
      </c>
      <c r="H88">
        <v>24.339165596206485</v>
      </c>
    </row>
    <row r="89" spans="1:11" x14ac:dyDescent="0.25">
      <c r="A89" t="str">
        <f t="shared" si="5"/>
        <v>2011Lung cancer mortality, 25+ yearsTnonMaori</v>
      </c>
      <c r="B89" s="7">
        <v>2011</v>
      </c>
      <c r="C89" s="7" t="s">
        <v>125</v>
      </c>
      <c r="D89" s="7" t="s">
        <v>65</v>
      </c>
      <c r="E89" s="7" t="s">
        <v>63</v>
      </c>
      <c r="F89">
        <v>21.0340612832217</v>
      </c>
      <c r="G89">
        <v>21.95917983389964</v>
      </c>
      <c r="H89">
        <v>22.914511986428977</v>
      </c>
    </row>
    <row r="90" spans="1:11" x14ac:dyDescent="0.25">
      <c r="A90" t="str">
        <f t="shared" ref="A90:A111" si="6">B90&amp;C90&amp;D90&amp;E90</f>
        <v>2001Colorectal cancer registration, 25+ yearsTMaori</v>
      </c>
      <c r="B90" s="7">
        <v>2001</v>
      </c>
      <c r="C90" s="7" t="s">
        <v>126</v>
      </c>
      <c r="D90" s="7" t="s">
        <v>65</v>
      </c>
      <c r="E90" s="7" t="s">
        <v>8</v>
      </c>
      <c r="F90">
        <v>43.352881666514669</v>
      </c>
      <c r="G90">
        <v>50.124975725224509</v>
      </c>
      <c r="H90">
        <v>57.654967667590746</v>
      </c>
      <c r="I90">
        <v>0.71376041408383761</v>
      </c>
      <c r="J90">
        <v>0.82461389378015393</v>
      </c>
      <c r="K90">
        <v>0.95268392642379884</v>
      </c>
    </row>
    <row r="91" spans="1:11" x14ac:dyDescent="0.25">
      <c r="A91" t="str">
        <f t="shared" si="6"/>
        <v>2002Colorectal cancer registration, 25+ yearsTMaori</v>
      </c>
      <c r="B91" s="7">
        <v>2002</v>
      </c>
      <c r="C91" s="7" t="s">
        <v>126</v>
      </c>
      <c r="D91" s="7" t="s">
        <v>65</v>
      </c>
      <c r="E91" s="7" t="s">
        <v>8</v>
      </c>
      <c r="F91">
        <v>40.096326293021086</v>
      </c>
      <c r="G91">
        <v>46.469207022705817</v>
      </c>
      <c r="H91">
        <v>53.567160054505926</v>
      </c>
      <c r="I91">
        <v>0.67000252014801598</v>
      </c>
      <c r="J91">
        <v>0.77571052692128761</v>
      </c>
      <c r="K91">
        <v>0.89809635558321343</v>
      </c>
    </row>
    <row r="92" spans="1:11" x14ac:dyDescent="0.25">
      <c r="A92" t="str">
        <f t="shared" si="6"/>
        <v>2003Colorectal cancer registration, 25+ yearsTMaori</v>
      </c>
      <c r="B92" s="7">
        <v>2003</v>
      </c>
      <c r="C92" s="7" t="s">
        <v>126</v>
      </c>
      <c r="D92" s="7" t="s">
        <v>65</v>
      </c>
      <c r="E92" s="7" t="s">
        <v>8</v>
      </c>
      <c r="F92">
        <v>38.879655079932817</v>
      </c>
      <c r="G92">
        <v>45.041091465809771</v>
      </c>
      <c r="H92">
        <v>51.901594385125165</v>
      </c>
      <c r="I92">
        <v>0.67508387165285111</v>
      </c>
      <c r="J92">
        <v>0.78139309916322608</v>
      </c>
      <c r="K92">
        <v>0.90444343445059794</v>
      </c>
    </row>
    <row r="93" spans="1:11" x14ac:dyDescent="0.25">
      <c r="A93" t="str">
        <f t="shared" si="6"/>
        <v>2004Colorectal cancer registration, 25+ yearsTMaori</v>
      </c>
      <c r="B93" s="7">
        <v>2004</v>
      </c>
      <c r="C93" s="7" t="s">
        <v>126</v>
      </c>
      <c r="D93" s="7" t="s">
        <v>65</v>
      </c>
      <c r="E93" s="7" t="s">
        <v>8</v>
      </c>
      <c r="F93">
        <v>40.378362545016046</v>
      </c>
      <c r="G93">
        <v>46.530250658987029</v>
      </c>
      <c r="H93">
        <v>53.354451572265646</v>
      </c>
      <c r="I93">
        <v>0.70090970161934185</v>
      </c>
      <c r="J93">
        <v>0.80750956013939768</v>
      </c>
      <c r="K93">
        <v>0.93032196331426753</v>
      </c>
    </row>
    <row r="94" spans="1:11" x14ac:dyDescent="0.25">
      <c r="A94" t="str">
        <f t="shared" si="6"/>
        <v>2005Colorectal cancer registration, 25+ yearsTMaori</v>
      </c>
      <c r="B94" s="7">
        <v>2005</v>
      </c>
      <c r="C94" s="7" t="s">
        <v>126</v>
      </c>
      <c r="D94" s="7" t="s">
        <v>65</v>
      </c>
      <c r="E94" s="7" t="s">
        <v>8</v>
      </c>
      <c r="F94">
        <v>40.598889060870555</v>
      </c>
      <c r="G94">
        <v>46.607587404331333</v>
      </c>
      <c r="H94">
        <v>53.255048124973683</v>
      </c>
      <c r="I94">
        <v>0.71295681319613469</v>
      </c>
      <c r="J94">
        <v>0.81860033436698842</v>
      </c>
      <c r="K94">
        <v>0.9398977540051906</v>
      </c>
    </row>
    <row r="95" spans="1:11" x14ac:dyDescent="0.25">
      <c r="A95" t="str">
        <f t="shared" si="6"/>
        <v>2006Colorectal cancer registration, 25+ yearsTMaori</v>
      </c>
      <c r="B95" s="7">
        <v>2006</v>
      </c>
      <c r="C95" s="7" t="s">
        <v>126</v>
      </c>
      <c r="D95" s="7" t="s">
        <v>65</v>
      </c>
      <c r="E95" s="7" t="s">
        <v>8</v>
      </c>
      <c r="F95">
        <v>39.014271325747963</v>
      </c>
      <c r="G95">
        <v>44.773688545156247</v>
      </c>
      <c r="H95">
        <v>51.143875497355864</v>
      </c>
      <c r="I95">
        <v>0.69261952978445906</v>
      </c>
      <c r="J95">
        <v>0.7950228182647916</v>
      </c>
      <c r="K95">
        <v>0.91256635769191674</v>
      </c>
    </row>
    <row r="96" spans="1:11" x14ac:dyDescent="0.25">
      <c r="A96" t="str">
        <f t="shared" si="6"/>
        <v>2007Colorectal cancer registration, 25+ yearsTMaori</v>
      </c>
      <c r="B96" s="7">
        <v>2007</v>
      </c>
      <c r="C96" s="7" t="s">
        <v>126</v>
      </c>
      <c r="D96" s="7" t="s">
        <v>65</v>
      </c>
      <c r="E96" s="7" t="s">
        <v>8</v>
      </c>
      <c r="F96">
        <v>42.036541921122677</v>
      </c>
      <c r="G96">
        <v>47.852982301186934</v>
      </c>
      <c r="H96">
        <v>54.249236717388946</v>
      </c>
      <c r="I96">
        <v>0.77121529314881443</v>
      </c>
      <c r="J96">
        <v>0.8787188085506582</v>
      </c>
      <c r="K96">
        <v>1.0012077708522491</v>
      </c>
    </row>
    <row r="97" spans="1:11" x14ac:dyDescent="0.25">
      <c r="A97" t="str">
        <f t="shared" si="6"/>
        <v>2008Colorectal cancer registration, 25+ yearsTMaori</v>
      </c>
      <c r="B97" s="7">
        <v>2008</v>
      </c>
      <c r="C97" s="7" t="s">
        <v>126</v>
      </c>
      <c r="D97" s="7" t="s">
        <v>65</v>
      </c>
      <c r="E97" s="7" t="s">
        <v>8</v>
      </c>
      <c r="F97">
        <v>42.927120850752679</v>
      </c>
      <c r="G97">
        <v>48.699640238948788</v>
      </c>
      <c r="H97">
        <v>55.032085582923784</v>
      </c>
      <c r="I97">
        <v>0.79919345280362597</v>
      </c>
      <c r="J97">
        <v>0.90805288653401306</v>
      </c>
      <c r="K97">
        <v>1.0317402399258147</v>
      </c>
    </row>
    <row r="98" spans="1:11" x14ac:dyDescent="0.25">
      <c r="A98" t="str">
        <f t="shared" si="6"/>
        <v>2009Colorectal cancer registration, 25+ yearsTMaori</v>
      </c>
      <c r="B98" s="7">
        <v>2009</v>
      </c>
      <c r="C98" s="7" t="s">
        <v>126</v>
      </c>
      <c r="D98" s="7" t="s">
        <v>65</v>
      </c>
      <c r="E98" s="7" t="s">
        <v>8</v>
      </c>
      <c r="F98">
        <v>44.008390231974793</v>
      </c>
      <c r="G98">
        <v>49.733502778371736</v>
      </c>
      <c r="H98">
        <v>55.996590312301194</v>
      </c>
      <c r="I98">
        <v>0.8103972975808853</v>
      </c>
      <c r="J98">
        <v>0.91776422258257173</v>
      </c>
      <c r="K98">
        <v>1.0393558452957745</v>
      </c>
    </row>
    <row r="99" spans="1:11" x14ac:dyDescent="0.25">
      <c r="A99" t="str">
        <f t="shared" si="6"/>
        <v>2010Colorectal cancer registration, 25+ yearsTMaori</v>
      </c>
      <c r="B99" s="7">
        <v>2010</v>
      </c>
      <c r="C99" s="7" t="s">
        <v>126</v>
      </c>
      <c r="D99" s="7" t="s">
        <v>65</v>
      </c>
      <c r="E99" s="7" t="s">
        <v>8</v>
      </c>
      <c r="F99">
        <v>40.29067487099131</v>
      </c>
      <c r="G99">
        <v>45.685650797921866</v>
      </c>
      <c r="H99">
        <v>51.601802151372539</v>
      </c>
      <c r="I99">
        <v>0.73982404125652446</v>
      </c>
      <c r="J99">
        <v>0.8410364986231077</v>
      </c>
      <c r="K99">
        <v>0.95609543968706312</v>
      </c>
    </row>
    <row r="100" spans="1:11" x14ac:dyDescent="0.25">
      <c r="A100" t="str">
        <f t="shared" si="6"/>
        <v>2011Colorectal cancer registration, 25+ yearsTMaori</v>
      </c>
      <c r="B100" s="7">
        <v>2011</v>
      </c>
      <c r="C100" s="7" t="s">
        <v>126</v>
      </c>
      <c r="D100" s="7" t="s">
        <v>65</v>
      </c>
      <c r="E100" s="7" t="s">
        <v>8</v>
      </c>
      <c r="F100">
        <v>40.566261807687752</v>
      </c>
      <c r="G100">
        <v>45.843583091456843</v>
      </c>
      <c r="H100">
        <v>51.616801500187691</v>
      </c>
      <c r="I100">
        <v>0.74502613985243027</v>
      </c>
      <c r="J100">
        <v>0.84480224916307656</v>
      </c>
      <c r="K100">
        <v>0.95794067082311496</v>
      </c>
    </row>
    <row r="101" spans="1:11" x14ac:dyDescent="0.25">
      <c r="A101" t="str">
        <f t="shared" si="6"/>
        <v>2001Colorectal cancer registration, 25+ yearsTnonMaori</v>
      </c>
      <c r="B101" s="7">
        <v>2001</v>
      </c>
      <c r="C101" s="7" t="s">
        <v>126</v>
      </c>
      <c r="D101" s="7" t="s">
        <v>65</v>
      </c>
      <c r="E101" s="7" t="s">
        <v>63</v>
      </c>
      <c r="F101">
        <v>58.867508548194493</v>
      </c>
      <c r="G101">
        <v>60.785994637373975</v>
      </c>
      <c r="H101">
        <v>62.75108185621886</v>
      </c>
    </row>
    <row r="102" spans="1:11" x14ac:dyDescent="0.25">
      <c r="A102" t="str">
        <f t="shared" si="6"/>
        <v>2002Colorectal cancer registration, 25+ yearsTnonMaori</v>
      </c>
      <c r="B102" s="7">
        <v>2002</v>
      </c>
      <c r="C102" s="7" t="s">
        <v>126</v>
      </c>
      <c r="D102" s="7" t="s">
        <v>65</v>
      </c>
      <c r="E102" s="7" t="s">
        <v>63</v>
      </c>
      <c r="F102">
        <v>58.026644192178182</v>
      </c>
      <c r="G102">
        <v>59.905345370440109</v>
      </c>
      <c r="H102">
        <v>61.829385685741315</v>
      </c>
    </row>
    <row r="103" spans="1:11" x14ac:dyDescent="0.25">
      <c r="A103" t="str">
        <f t="shared" si="6"/>
        <v>2003Colorectal cancer registration, 25+ yearsTnonMaori</v>
      </c>
      <c r="B103" s="7">
        <v>2003</v>
      </c>
      <c r="C103" s="7" t="s">
        <v>126</v>
      </c>
      <c r="D103" s="7" t="s">
        <v>65</v>
      </c>
      <c r="E103" s="7" t="s">
        <v>63</v>
      </c>
      <c r="F103">
        <v>55.830574601377251</v>
      </c>
      <c r="G103">
        <v>57.642038960982795</v>
      </c>
      <c r="H103">
        <v>59.497312274775702</v>
      </c>
    </row>
    <row r="104" spans="1:11" x14ac:dyDescent="0.25">
      <c r="A104" t="str">
        <f t="shared" si="6"/>
        <v>2004Colorectal cancer registration, 25+ yearsTnonMaori</v>
      </c>
      <c r="B104" s="7">
        <v>2004</v>
      </c>
      <c r="C104" s="7" t="s">
        <v>126</v>
      </c>
      <c r="D104" s="7" t="s">
        <v>65</v>
      </c>
      <c r="E104" s="7" t="s">
        <v>63</v>
      </c>
      <c r="F104">
        <v>55.834775698452795</v>
      </c>
      <c r="G104">
        <v>57.621919238893803</v>
      </c>
      <c r="H104">
        <v>59.451706207228128</v>
      </c>
    </row>
    <row r="105" spans="1:11" x14ac:dyDescent="0.25">
      <c r="A105" t="str">
        <f t="shared" si="6"/>
        <v>2005Colorectal cancer registration, 25+ yearsTnonMaori</v>
      </c>
      <c r="B105" s="7">
        <v>2005</v>
      </c>
      <c r="C105" s="7" t="s">
        <v>126</v>
      </c>
      <c r="D105" s="7" t="s">
        <v>65</v>
      </c>
      <c r="E105" s="7" t="s">
        <v>63</v>
      </c>
      <c r="F105">
        <v>55.183497638197167</v>
      </c>
      <c r="G105">
        <v>56.935705310177148</v>
      </c>
      <c r="H105">
        <v>58.729392762681684</v>
      </c>
    </row>
    <row r="106" spans="1:11" x14ac:dyDescent="0.25">
      <c r="A106" t="str">
        <f t="shared" si="6"/>
        <v>2006Colorectal cancer registration, 25+ yearsTnonMaori</v>
      </c>
      <c r="B106" s="7">
        <v>2006</v>
      </c>
      <c r="C106" s="7" t="s">
        <v>126</v>
      </c>
      <c r="D106" s="7" t="s">
        <v>65</v>
      </c>
      <c r="E106" s="7" t="s">
        <v>63</v>
      </c>
      <c r="F106">
        <v>54.605441905852466</v>
      </c>
      <c r="G106">
        <v>56.31748865130541</v>
      </c>
      <c r="H106">
        <v>58.069559990601768</v>
      </c>
    </row>
    <row r="107" spans="1:11" x14ac:dyDescent="0.25">
      <c r="A107" t="str">
        <f t="shared" si="6"/>
        <v>2007Colorectal cancer registration, 25+ yearsTnonMaori</v>
      </c>
      <c r="B107" s="7">
        <v>2007</v>
      </c>
      <c r="C107" s="7" t="s">
        <v>126</v>
      </c>
      <c r="D107" s="7" t="s">
        <v>65</v>
      </c>
      <c r="E107" s="7" t="s">
        <v>63</v>
      </c>
      <c r="F107">
        <v>52.793469614787867</v>
      </c>
      <c r="G107">
        <v>54.457673871934887</v>
      </c>
      <c r="H107">
        <v>56.160992863159514</v>
      </c>
    </row>
    <row r="108" spans="1:11" x14ac:dyDescent="0.25">
      <c r="A108" t="str">
        <f t="shared" si="6"/>
        <v>2008Colorectal cancer registration, 25+ yearsTnonMaori</v>
      </c>
      <c r="B108" s="7">
        <v>2008</v>
      </c>
      <c r="C108" s="7" t="s">
        <v>126</v>
      </c>
      <c r="D108" s="7" t="s">
        <v>65</v>
      </c>
      <c r="E108" s="7" t="s">
        <v>63</v>
      </c>
      <c r="F108">
        <v>51.998687124564015</v>
      </c>
      <c r="G108">
        <v>53.630841288146314</v>
      </c>
      <c r="H108">
        <v>55.301194852140078</v>
      </c>
    </row>
    <row r="109" spans="1:11" x14ac:dyDescent="0.25">
      <c r="A109" t="str">
        <f t="shared" si="6"/>
        <v>2009Colorectal cancer registration, 25+ yearsTnonMaori</v>
      </c>
      <c r="B109" s="7">
        <v>2009</v>
      </c>
      <c r="C109" s="7" t="s">
        <v>126</v>
      </c>
      <c r="D109" s="7" t="s">
        <v>65</v>
      </c>
      <c r="E109" s="7" t="s">
        <v>63</v>
      </c>
      <c r="F109">
        <v>52.572012022167733</v>
      </c>
      <c r="G109">
        <v>54.189846972267638</v>
      </c>
      <c r="H109">
        <v>55.844812210092357</v>
      </c>
    </row>
    <row r="110" spans="1:11" x14ac:dyDescent="0.25">
      <c r="A110" t="str">
        <f t="shared" si="6"/>
        <v>2010Colorectal cancer registration, 25+ yearsTnonMaori</v>
      </c>
      <c r="B110" s="7">
        <v>2010</v>
      </c>
      <c r="C110" s="7" t="s">
        <v>126</v>
      </c>
      <c r="D110" s="7" t="s">
        <v>65</v>
      </c>
      <c r="E110" s="7" t="s">
        <v>63</v>
      </c>
      <c r="F110">
        <v>52.720459790101934</v>
      </c>
      <c r="G110">
        <v>54.320651806093494</v>
      </c>
      <c r="H110">
        <v>55.957071439132399</v>
      </c>
    </row>
    <row r="111" spans="1:11" x14ac:dyDescent="0.25">
      <c r="A111" t="str">
        <f t="shared" si="6"/>
        <v>2011Colorectal cancer registration, 25+ yearsTnonMaori</v>
      </c>
      <c r="B111" s="7">
        <v>2011</v>
      </c>
      <c r="C111" s="7" t="s">
        <v>126</v>
      </c>
      <c r="D111" s="7" t="s">
        <v>65</v>
      </c>
      <c r="E111" s="7" t="s">
        <v>63</v>
      </c>
      <c r="F111">
        <v>52.686006319213227</v>
      </c>
      <c r="G111">
        <v>54.265460510874441</v>
      </c>
      <c r="H111">
        <v>55.880236844380406</v>
      </c>
    </row>
    <row r="112" spans="1:11" x14ac:dyDescent="0.25">
      <c r="A112" t="str">
        <f t="shared" ref="A112:A133" si="7">B112&amp;C112&amp;D112&amp;E112</f>
        <v>2001Colorectal cancer mortality, 25+ yearsTMaori</v>
      </c>
      <c r="B112" s="7">
        <v>2001</v>
      </c>
      <c r="C112" s="7" t="s">
        <v>127</v>
      </c>
      <c r="D112" s="7" t="s">
        <v>65</v>
      </c>
      <c r="E112" s="7" t="s">
        <v>8</v>
      </c>
      <c r="F112">
        <v>20.050481069937142</v>
      </c>
      <c r="G112">
        <v>24.753582218219641</v>
      </c>
      <c r="H112">
        <v>30.228360618579565</v>
      </c>
      <c r="I112">
        <v>0.85700994143352782</v>
      </c>
      <c r="J112">
        <v>1.0546464603492667</v>
      </c>
      <c r="K112">
        <v>1.2978602727369983</v>
      </c>
    </row>
    <row r="113" spans="1:11" x14ac:dyDescent="0.25">
      <c r="A113" t="str">
        <f t="shared" si="7"/>
        <v>2002Colorectal cancer mortality, 25+ yearsTMaori</v>
      </c>
      <c r="B113" s="7">
        <v>2002</v>
      </c>
      <c r="C113" s="7" t="s">
        <v>127</v>
      </c>
      <c r="D113" s="7" t="s">
        <v>65</v>
      </c>
      <c r="E113" s="7" t="s">
        <v>8</v>
      </c>
      <c r="F113">
        <v>18.180272631430629</v>
      </c>
      <c r="G113">
        <v>22.552220395688341</v>
      </c>
      <c r="H113">
        <v>27.658296315896841</v>
      </c>
      <c r="I113">
        <v>0.8191022327236217</v>
      </c>
      <c r="J113">
        <v>1.0124202079331055</v>
      </c>
      <c r="K113">
        <v>1.2513635496060993</v>
      </c>
    </row>
    <row r="114" spans="1:11" x14ac:dyDescent="0.25">
      <c r="A114" t="str">
        <f t="shared" si="7"/>
        <v>2003Colorectal cancer mortality, 25+ yearsTMaori</v>
      </c>
      <c r="B114" s="7">
        <v>2003</v>
      </c>
      <c r="C114" s="7" t="s">
        <v>127</v>
      </c>
      <c r="D114" s="7" t="s">
        <v>65</v>
      </c>
      <c r="E114" s="7" t="s">
        <v>8</v>
      </c>
      <c r="F114">
        <v>16.449993699126725</v>
      </c>
      <c r="G114">
        <v>20.537872191506818</v>
      </c>
      <c r="H114">
        <v>25.333389472004747</v>
      </c>
      <c r="I114">
        <v>0.76104261637275383</v>
      </c>
      <c r="J114">
        <v>0.94594387822884096</v>
      </c>
      <c r="K114">
        <v>1.1757683492462243</v>
      </c>
    </row>
    <row r="115" spans="1:11" x14ac:dyDescent="0.25">
      <c r="A115" t="str">
        <f t="shared" si="7"/>
        <v>2004Colorectal cancer mortality, 25+ yearsTMaori</v>
      </c>
      <c r="B115" s="7">
        <v>2004</v>
      </c>
      <c r="C115" s="7" t="s">
        <v>127</v>
      </c>
      <c r="D115" s="7" t="s">
        <v>65</v>
      </c>
      <c r="E115" s="7" t="s">
        <v>8</v>
      </c>
      <c r="F115">
        <v>15.73904081955618</v>
      </c>
      <c r="G115">
        <v>19.676975868988755</v>
      </c>
      <c r="H115">
        <v>24.300905124159922</v>
      </c>
      <c r="I115">
        <v>0.73623454003247302</v>
      </c>
      <c r="J115">
        <v>0.91636448919326818</v>
      </c>
      <c r="K115">
        <v>1.14056571838833</v>
      </c>
    </row>
    <row r="116" spans="1:11" x14ac:dyDescent="0.25">
      <c r="A116" t="str">
        <f t="shared" si="7"/>
        <v>2005Colorectal cancer mortality, 25+ yearsTMaori</v>
      </c>
      <c r="B116" s="7">
        <v>2005</v>
      </c>
      <c r="C116" s="7" t="s">
        <v>127</v>
      </c>
      <c r="D116" s="7" t="s">
        <v>65</v>
      </c>
      <c r="E116" s="7" t="s">
        <v>8</v>
      </c>
      <c r="F116">
        <v>16.780283758005645</v>
      </c>
      <c r="G116">
        <v>20.740476156083613</v>
      </c>
      <c r="H116">
        <v>25.354156570357674</v>
      </c>
      <c r="I116">
        <v>0.77651023128096341</v>
      </c>
      <c r="J116">
        <v>0.95691683664764626</v>
      </c>
      <c r="K116">
        <v>1.1792373047669678</v>
      </c>
    </row>
    <row r="117" spans="1:11" x14ac:dyDescent="0.25">
      <c r="A117" t="str">
        <f t="shared" si="7"/>
        <v>2006Colorectal cancer mortality, 25+ yearsTMaori</v>
      </c>
      <c r="B117" s="7">
        <v>2006</v>
      </c>
      <c r="C117" s="7" t="s">
        <v>127</v>
      </c>
      <c r="D117" s="7" t="s">
        <v>65</v>
      </c>
      <c r="E117" s="7" t="s">
        <v>8</v>
      </c>
      <c r="F117">
        <v>17.014152794756818</v>
      </c>
      <c r="G117">
        <v>20.888655280400005</v>
      </c>
      <c r="H117">
        <v>25.38160973383394</v>
      </c>
      <c r="I117">
        <v>0.77744381639797622</v>
      </c>
      <c r="J117">
        <v>0.95238748279076746</v>
      </c>
      <c r="K117">
        <v>1.166697706310158</v>
      </c>
    </row>
    <row r="118" spans="1:11" x14ac:dyDescent="0.25">
      <c r="A118" t="str">
        <f t="shared" si="7"/>
        <v>2007Colorectal cancer mortality, 25+ yearsTMaori</v>
      </c>
      <c r="B118" s="7">
        <v>2007</v>
      </c>
      <c r="C118" s="7" t="s">
        <v>127</v>
      </c>
      <c r="D118" s="7" t="s">
        <v>65</v>
      </c>
      <c r="E118" s="7" t="s">
        <v>8</v>
      </c>
      <c r="F118">
        <v>18.719751457794352</v>
      </c>
      <c r="G118">
        <v>22.674047286373295</v>
      </c>
      <c r="H118">
        <v>27.216759855572015</v>
      </c>
      <c r="I118">
        <v>0.86131960741911084</v>
      </c>
      <c r="J118">
        <v>1.0426829922790375</v>
      </c>
      <c r="K118">
        <v>1.2622350786204162</v>
      </c>
    </row>
    <row r="119" spans="1:11" x14ac:dyDescent="0.25">
      <c r="A119" t="str">
        <f t="shared" si="7"/>
        <v>2008Colorectal cancer mortality, 25+ yearsTMaori</v>
      </c>
      <c r="B119" s="7">
        <v>2008</v>
      </c>
      <c r="C119" s="7" t="s">
        <v>127</v>
      </c>
      <c r="D119" s="7" t="s">
        <v>65</v>
      </c>
      <c r="E119" s="7" t="s">
        <v>8</v>
      </c>
      <c r="F119">
        <v>17.799241503330144</v>
      </c>
      <c r="G119">
        <v>21.559091979292631</v>
      </c>
      <c r="H119">
        <v>25.878424865825963</v>
      </c>
      <c r="I119">
        <v>0.86300138393101034</v>
      </c>
      <c r="J119">
        <v>1.0448941920649553</v>
      </c>
      <c r="K119">
        <v>1.2651241271918472</v>
      </c>
    </row>
    <row r="120" spans="1:11" x14ac:dyDescent="0.25">
      <c r="A120" t="str">
        <f t="shared" si="7"/>
        <v>2009Colorectal cancer mortality, 25+ yearsTMaori</v>
      </c>
      <c r="B120" s="7">
        <v>2009</v>
      </c>
      <c r="C120" s="7" t="s">
        <v>127</v>
      </c>
      <c r="D120" s="7" t="s">
        <v>65</v>
      </c>
      <c r="E120" s="7" t="s">
        <v>8</v>
      </c>
      <c r="F120">
        <v>17.991149538592293</v>
      </c>
      <c r="G120">
        <v>21.699629704103494</v>
      </c>
      <c r="H120">
        <v>25.947438071166623</v>
      </c>
      <c r="I120">
        <v>0.95286564523728623</v>
      </c>
      <c r="J120">
        <v>1.1504604753255447</v>
      </c>
      <c r="K120">
        <v>1.3890303548058767</v>
      </c>
    </row>
    <row r="121" spans="1:11" x14ac:dyDescent="0.25">
      <c r="A121" t="str">
        <f t="shared" si="7"/>
        <v>2010Colorectal cancer mortality, 25+ yearsTMaori</v>
      </c>
      <c r="B121" s="7">
        <v>2010</v>
      </c>
      <c r="C121" s="7" t="s">
        <v>127</v>
      </c>
      <c r="D121" s="7" t="s">
        <v>65</v>
      </c>
      <c r="E121" s="7" t="s">
        <v>8</v>
      </c>
      <c r="F121">
        <v>16.34557804337247</v>
      </c>
      <c r="G121">
        <v>19.798361656357201</v>
      </c>
      <c r="H121">
        <v>23.764934770100648</v>
      </c>
      <c r="I121">
        <v>0.87703597383548426</v>
      </c>
      <c r="J121">
        <v>1.0635172801525516</v>
      </c>
      <c r="K121">
        <v>1.2896495000503236</v>
      </c>
    </row>
    <row r="122" spans="1:11" x14ac:dyDescent="0.25">
      <c r="A122" t="str">
        <f t="shared" si="7"/>
        <v>2011Colorectal cancer mortality, 25+ yearsTMaori</v>
      </c>
      <c r="B122" s="7">
        <v>2011</v>
      </c>
      <c r="C122" s="7" t="s">
        <v>127</v>
      </c>
      <c r="D122" s="7" t="s">
        <v>65</v>
      </c>
      <c r="E122" s="7" t="s">
        <v>8</v>
      </c>
      <c r="F122">
        <v>16.485852984014187</v>
      </c>
      <c r="G122">
        <v>19.884049340039471</v>
      </c>
      <c r="H122">
        <v>23.776448994294551</v>
      </c>
      <c r="I122">
        <v>0.90008513379059074</v>
      </c>
      <c r="J122">
        <v>1.088618275033576</v>
      </c>
      <c r="K122">
        <v>1.3166418422513304</v>
      </c>
    </row>
    <row r="123" spans="1:11" x14ac:dyDescent="0.25">
      <c r="A123" t="str">
        <f t="shared" si="7"/>
        <v>2001Colorectal cancer mortality, 25+ yearsTnonMaori</v>
      </c>
      <c r="B123" s="7">
        <v>2001</v>
      </c>
      <c r="C123" s="7" t="s">
        <v>127</v>
      </c>
      <c r="D123" s="7" t="s">
        <v>65</v>
      </c>
      <c r="E123" s="7" t="s">
        <v>63</v>
      </c>
      <c r="F123">
        <v>22.342856035449113</v>
      </c>
      <c r="G123">
        <v>23.470976435100358</v>
      </c>
      <c r="H123">
        <v>24.641303302983768</v>
      </c>
    </row>
    <row r="124" spans="1:11" x14ac:dyDescent="0.25">
      <c r="A124" t="str">
        <f t="shared" si="7"/>
        <v>2002Colorectal cancer mortality, 25+ yearsTnonMaori</v>
      </c>
      <c r="B124" s="7">
        <v>2002</v>
      </c>
      <c r="C124" s="7" t="s">
        <v>127</v>
      </c>
      <c r="D124" s="7" t="s">
        <v>65</v>
      </c>
      <c r="E124" s="7" t="s">
        <v>63</v>
      </c>
      <c r="F124">
        <v>21.195314722075732</v>
      </c>
      <c r="G124">
        <v>22.275553390750233</v>
      </c>
      <c r="H124">
        <v>23.39658068773792</v>
      </c>
    </row>
    <row r="125" spans="1:11" x14ac:dyDescent="0.25">
      <c r="A125" t="str">
        <f t="shared" si="7"/>
        <v>2003Colorectal cancer mortality, 25+ yearsTnonMaori</v>
      </c>
      <c r="B125" s="7">
        <v>2003</v>
      </c>
      <c r="C125" s="7" t="s">
        <v>127</v>
      </c>
      <c r="D125" s="7" t="s">
        <v>65</v>
      </c>
      <c r="E125" s="7" t="s">
        <v>63</v>
      </c>
      <c r="F125">
        <v>20.667959682753771</v>
      </c>
      <c r="G125">
        <v>21.71151234675926</v>
      </c>
      <c r="H125">
        <v>22.794107538827845</v>
      </c>
    </row>
    <row r="126" spans="1:11" x14ac:dyDescent="0.25">
      <c r="A126" t="str">
        <f t="shared" si="7"/>
        <v>2004Colorectal cancer mortality, 25+ yearsTnonMaori</v>
      </c>
      <c r="B126" s="7">
        <v>2004</v>
      </c>
      <c r="C126" s="7" t="s">
        <v>127</v>
      </c>
      <c r="D126" s="7" t="s">
        <v>65</v>
      </c>
      <c r="E126" s="7" t="s">
        <v>63</v>
      </c>
      <c r="F126">
        <v>20.447628331535245</v>
      </c>
      <c r="G126">
        <v>21.472870349124506</v>
      </c>
      <c r="H126">
        <v>22.536207233725129</v>
      </c>
    </row>
    <row r="127" spans="1:11" x14ac:dyDescent="0.25">
      <c r="A127" t="str">
        <f t="shared" si="7"/>
        <v>2005Colorectal cancer mortality, 25+ yearsTnonMaori</v>
      </c>
      <c r="B127" s="7">
        <v>2005</v>
      </c>
      <c r="C127" s="7" t="s">
        <v>127</v>
      </c>
      <c r="D127" s="7" t="s">
        <v>65</v>
      </c>
      <c r="E127" s="7" t="s">
        <v>63</v>
      </c>
      <c r="F127">
        <v>20.656090251139702</v>
      </c>
      <c r="G127">
        <v>21.67427237328527</v>
      </c>
      <c r="H127">
        <v>22.729657638823056</v>
      </c>
    </row>
    <row r="128" spans="1:11" x14ac:dyDescent="0.25">
      <c r="A128" t="str">
        <f t="shared" si="7"/>
        <v>2006Colorectal cancer mortality, 25+ yearsTnonMaori</v>
      </c>
      <c r="B128" s="7">
        <v>2006</v>
      </c>
      <c r="C128" s="7" t="s">
        <v>127</v>
      </c>
      <c r="D128" s="7" t="s">
        <v>65</v>
      </c>
      <c r="E128" s="7" t="s">
        <v>63</v>
      </c>
      <c r="F128">
        <v>20.922378015031846</v>
      </c>
      <c r="G128">
        <v>21.932937651795125</v>
      </c>
      <c r="H128">
        <v>22.979690769285011</v>
      </c>
    </row>
    <row r="129" spans="1:8" x14ac:dyDescent="0.25">
      <c r="A129" t="str">
        <f t="shared" si="7"/>
        <v>2007Colorectal cancer mortality, 25+ yearsTnonMaori</v>
      </c>
      <c r="B129" s="7">
        <v>2007</v>
      </c>
      <c r="C129" s="7" t="s">
        <v>127</v>
      </c>
      <c r="D129" s="7" t="s">
        <v>65</v>
      </c>
      <c r="E129" s="7" t="s">
        <v>63</v>
      </c>
      <c r="F129">
        <v>20.75249746096727</v>
      </c>
      <c r="G129">
        <v>21.745868547077425</v>
      </c>
      <c r="H129">
        <v>22.774503634285189</v>
      </c>
    </row>
    <row r="130" spans="1:8" x14ac:dyDescent="0.25">
      <c r="A130" t="str">
        <f t="shared" si="7"/>
        <v>2008Colorectal cancer mortality, 25+ yearsTnonMaori</v>
      </c>
      <c r="B130" s="7">
        <v>2008</v>
      </c>
      <c r="C130" s="7" t="s">
        <v>127</v>
      </c>
      <c r="D130" s="7" t="s">
        <v>65</v>
      </c>
      <c r="E130" s="7" t="s">
        <v>63</v>
      </c>
      <c r="F130">
        <v>19.684261805003036</v>
      </c>
      <c r="G130">
        <v>20.632799132213403</v>
      </c>
      <c r="H130">
        <v>21.615230490839959</v>
      </c>
    </row>
    <row r="131" spans="1:8" x14ac:dyDescent="0.25">
      <c r="A131" t="str">
        <f t="shared" si="7"/>
        <v>2009Colorectal cancer mortality, 25+ yearsTnonMaori</v>
      </c>
      <c r="B131" s="7">
        <v>2009</v>
      </c>
      <c r="C131" s="7" t="s">
        <v>127</v>
      </c>
      <c r="D131" s="7" t="s">
        <v>65</v>
      </c>
      <c r="E131" s="7" t="s">
        <v>63</v>
      </c>
      <c r="F131">
        <v>17.973826002425987</v>
      </c>
      <c r="G131">
        <v>18.861690748622348</v>
      </c>
      <c r="H131">
        <v>19.782065343410181</v>
      </c>
    </row>
    <row r="132" spans="1:8" x14ac:dyDescent="0.25">
      <c r="A132" t="str">
        <f t="shared" si="7"/>
        <v>2010Colorectal cancer mortality, 25+ yearsTnonMaori</v>
      </c>
      <c r="B132" s="7">
        <v>2010</v>
      </c>
      <c r="C132" s="7" t="s">
        <v>127</v>
      </c>
      <c r="D132" s="7" t="s">
        <v>65</v>
      </c>
      <c r="E132" s="7" t="s">
        <v>63</v>
      </c>
      <c r="F132">
        <v>17.747203637637558</v>
      </c>
      <c r="G132">
        <v>18.615928509894367</v>
      </c>
      <c r="H132">
        <v>19.516178733189161</v>
      </c>
    </row>
    <row r="133" spans="1:8" x14ac:dyDescent="0.25">
      <c r="A133" t="str">
        <f t="shared" si="7"/>
        <v>2011Colorectal cancer mortality, 25+ yearsTnonMaori</v>
      </c>
      <c r="B133" s="7">
        <v>2011</v>
      </c>
      <c r="C133" s="7" t="s">
        <v>127</v>
      </c>
      <c r="D133" s="7" t="s">
        <v>65</v>
      </c>
      <c r="E133" s="7" t="s">
        <v>63</v>
      </c>
      <c r="F133">
        <v>17.420034122497608</v>
      </c>
      <c r="G133">
        <v>18.265401009758165</v>
      </c>
      <c r="H133">
        <v>19.141185613929974</v>
      </c>
    </row>
  </sheetData>
  <sortState xmlns:xlrd2="http://schemas.microsoft.com/office/spreadsheetml/2017/richdata2" ref="A2:K1219">
    <sortCondition ref="C2:C121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11"/>
  <sheetViews>
    <sheetView workbookViewId="0">
      <selection activeCell="F123" sqref="F123:H133"/>
    </sheetView>
  </sheetViews>
  <sheetFormatPr defaultRowHeight="13.2" x14ac:dyDescent="0.25"/>
  <cols>
    <col min="10" max="10" width="20.6640625" customWidth="1"/>
  </cols>
  <sheetData>
    <row r="1" spans="1:10" x14ac:dyDescent="0.25">
      <c r="A1">
        <v>1</v>
      </c>
      <c r="C1" s="1" t="s">
        <v>122</v>
      </c>
      <c r="J1" s="1"/>
    </row>
    <row r="2" spans="1:10" x14ac:dyDescent="0.25">
      <c r="A2">
        <v>2</v>
      </c>
      <c r="C2" s="1" t="s">
        <v>123</v>
      </c>
      <c r="J2" s="3"/>
    </row>
    <row r="3" spans="1:10" x14ac:dyDescent="0.25">
      <c r="A3">
        <v>3</v>
      </c>
      <c r="C3" s="1" t="s">
        <v>124</v>
      </c>
      <c r="J3" s="3"/>
    </row>
    <row r="4" spans="1:10" x14ac:dyDescent="0.25">
      <c r="A4">
        <v>4</v>
      </c>
      <c r="C4" s="1" t="s">
        <v>125</v>
      </c>
      <c r="J4" s="2"/>
    </row>
    <row r="5" spans="1:10" x14ac:dyDescent="0.25">
      <c r="A5">
        <v>5</v>
      </c>
      <c r="C5" s="1" t="s">
        <v>126</v>
      </c>
      <c r="J5" s="2"/>
    </row>
    <row r="6" spans="1:10" x14ac:dyDescent="0.25">
      <c r="A6">
        <v>6</v>
      </c>
      <c r="C6" s="1" t="s">
        <v>127</v>
      </c>
      <c r="J6" s="2"/>
    </row>
    <row r="7" spans="1:10" x14ac:dyDescent="0.25">
      <c r="A7">
        <v>7</v>
      </c>
      <c r="C7" s="1"/>
      <c r="J7" s="2"/>
    </row>
    <row r="8" spans="1:10" x14ac:dyDescent="0.25">
      <c r="A8">
        <v>8</v>
      </c>
      <c r="C8" s="1"/>
      <c r="J8" s="2"/>
    </row>
    <row r="9" spans="1:10" x14ac:dyDescent="0.25">
      <c r="A9">
        <v>9</v>
      </c>
      <c r="C9" s="1"/>
      <c r="J9" s="2"/>
    </row>
    <row r="10" spans="1:10" x14ac:dyDescent="0.25">
      <c r="A10">
        <v>10</v>
      </c>
      <c r="C10" s="6"/>
      <c r="J10" s="2"/>
    </row>
    <row r="11" spans="1:10" x14ac:dyDescent="0.25">
      <c r="A11">
        <v>11</v>
      </c>
      <c r="C11" s="1"/>
    </row>
  </sheetData>
  <sortState xmlns:xlrd2="http://schemas.microsoft.com/office/spreadsheetml/2017/richdata2" ref="A1:C11">
    <sortCondition ref="C1:C11"/>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Notes</vt:lpstr>
      <vt:lpstr>Māori vs Non-Māori Non-Pacific</vt:lpstr>
      <vt:lpstr>Māori_Non-Māori historic data</vt:lpstr>
      <vt:lpstr>ref</vt:lpstr>
      <vt:lpstr>ethnicdata</vt:lpstr>
      <vt:lpstr>'Māori vs Non-Māori Non-Pacific'!Print_Area</vt:lpstr>
      <vt:lpstr>RefCauseofDeath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Melissa Perks</dc:creator>
  <cp:lastModifiedBy>Li-Chia Yeh</cp:lastModifiedBy>
  <cp:lastPrinted>2017-10-08T22:45:18Z</cp:lastPrinted>
  <dcterms:created xsi:type="dcterms:W3CDTF">2017-03-05T22:29:50Z</dcterms:created>
  <dcterms:modified xsi:type="dcterms:W3CDTF">2019-08-06T04:41:50Z</dcterms:modified>
</cp:coreProperties>
</file>