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4915" windowHeight="11310" activeTab="1"/>
  </bookViews>
  <sheets>
    <sheet name="Info" sheetId="1" r:id="rId1"/>
    <sheet name="Contents" sheetId="2" r:id="rId2"/>
    <sheet name="About" sheetId="4" r:id="rId3"/>
    <sheet name="FigureIndex" sheetId="22" r:id="rId4"/>
    <sheet name="Age" sheetId="3" r:id="rId5"/>
    <sheet name="Ethnic" sheetId="6" r:id="rId6"/>
    <sheet name="Dep" sheetId="7" r:id="rId7"/>
    <sheet name="Geo" sheetId="8" r:id="rId8"/>
    <sheet name="Parity" sheetId="9" r:id="rId9"/>
    <sheet name="BMI" sheetId="23" r:id="rId10"/>
    <sheet name="Smoking" sheetId="10" r:id="rId11"/>
    <sheet name="RegLMC" sheetId="11" r:id="rId12"/>
    <sheet name="BirthType" sheetId="12" r:id="rId13"/>
    <sheet name="Plurality" sheetId="13" r:id="rId14"/>
    <sheet name="Interv" sheetId="14" r:id="rId15"/>
    <sheet name="PlaceOfBirth" sheetId="15" r:id="rId16"/>
    <sheet name="SMED" sheetId="16" r:id="rId17"/>
    <sheet name="Birthweight" sheetId="17" r:id="rId18"/>
    <sheet name="Gestation" sheetId="21" r:id="rId19"/>
    <sheet name="Bfeed" sheetId="19" r:id="rId20"/>
    <sheet name="Referral" sheetId="20" r:id="rId21"/>
  </sheets>
  <definedNames>
    <definedName name="_xlnm.Print_Area" localSheetId="2">About!$A$3:$B$31</definedName>
    <definedName name="_xlnm.Print_Area" localSheetId="4">Age!$A$3:$O$34</definedName>
    <definedName name="_xlnm.Print_Area" localSheetId="19">Bfeed!$A$3:$V$83</definedName>
    <definedName name="_xlnm.Print_Area" localSheetId="12">BirthType!$A$3:$U$107</definedName>
    <definedName name="_xlnm.Print_Area" localSheetId="17">Birthweight!$A$3:$U$121</definedName>
    <definedName name="_xlnm.Print_Area" localSheetId="9">BMI!$A$3:$Q$52</definedName>
    <definedName name="_xlnm.Print_Area" localSheetId="1">Contents!$A$1:$F$53</definedName>
    <definedName name="_xlnm.Print_Area" localSheetId="6">Dep!$A$3:$O$48</definedName>
    <definedName name="_xlnm.Print_Area" localSheetId="5">Ethnic!$A$3:$V$85</definedName>
    <definedName name="_xlnm.Print_Area" localSheetId="3">FigureIndex!$A$3:$D$61</definedName>
    <definedName name="_xlnm.Print_Area" localSheetId="7">Geo!$A$3:$S$114</definedName>
    <definedName name="_xlnm.Print_Area" localSheetId="18">Gestation!$A$3:$W$141</definedName>
    <definedName name="_xlnm.Print_Area" localSheetId="0">Info!$A$1:$T$42</definedName>
    <definedName name="_xlnm.Print_Area" localSheetId="14">Interv!$A$3:$L$57</definedName>
    <definedName name="_xlnm.Print_Area" localSheetId="8">Parity!$A$3:$U$63</definedName>
    <definedName name="_xlnm.Print_Area" localSheetId="15">PlaceOfBirth!$A$3:$V$185</definedName>
    <definedName name="_xlnm.Print_Area" localSheetId="13">Plurality!$A$3:$I$17</definedName>
    <definedName name="_xlnm.Print_Area" localSheetId="20">Referral!$A$3:$R$22</definedName>
    <definedName name="_xlnm.Print_Area" localSheetId="11">RegLMC!$A$3:$P$103</definedName>
    <definedName name="_xlnm.Print_Area" localSheetId="16">SMED!$A$3:$O$34</definedName>
    <definedName name="_xlnm.Print_Area" localSheetId="10">Smoking!$A$3:$S$61</definedName>
    <definedName name="_xlnm.Print_Titles" localSheetId="19">Bfeed!$3:$3</definedName>
    <definedName name="_xlnm.Print_Titles" localSheetId="12">BirthType!$3:$3</definedName>
    <definedName name="_xlnm.Print_Titles" localSheetId="17">Birthweight!$3:$3</definedName>
    <definedName name="_xlnm.Print_Titles" localSheetId="1">Contents!$1:$3</definedName>
    <definedName name="_xlnm.Print_Titles" localSheetId="6">Dep!$3:$3</definedName>
    <definedName name="_xlnm.Print_Titles" localSheetId="5">Ethnic!$3:$3</definedName>
    <definedName name="_xlnm.Print_Titles" localSheetId="3">FigureIndex!$3:$5</definedName>
    <definedName name="_xlnm.Print_Titles" localSheetId="7">Geo!$3:$3</definedName>
    <definedName name="_xlnm.Print_Titles" localSheetId="18">Gestation!$3:$3</definedName>
    <definedName name="_xlnm.Print_Titles" localSheetId="14">Interv!$3:$3</definedName>
    <definedName name="_xlnm.Print_Titles" localSheetId="8">Parity!$3:$3</definedName>
    <definedName name="_xlnm.Print_Titles" localSheetId="15">PlaceOfBirth!$3:$3</definedName>
    <definedName name="_xlnm.Print_Titles" localSheetId="11">RegLMC!$3:$3</definedName>
    <definedName name="_xlnm.Print_Titles" localSheetId="10">Smoking!$3:$3</definedName>
  </definedNames>
  <calcPr calcId="152511"/>
</workbook>
</file>

<file path=xl/calcChain.xml><?xml version="1.0" encoding="utf-8"?>
<calcChain xmlns="http://schemas.openxmlformats.org/spreadsheetml/2006/main">
  <c r="C59" i="10" l="1"/>
  <c r="C58" i="10"/>
  <c r="C57" i="10"/>
  <c r="C56" i="10"/>
  <c r="C55" i="10"/>
  <c r="C54" i="10"/>
  <c r="C53" i="10"/>
  <c r="C52" i="10"/>
  <c r="C51" i="10"/>
  <c r="C50" i="10"/>
  <c r="C49" i="10"/>
  <c r="C48" i="10"/>
  <c r="C47" i="10"/>
  <c r="C46" i="10"/>
  <c r="C45" i="10"/>
  <c r="C44" i="10"/>
  <c r="C43" i="10"/>
  <c r="C42" i="10"/>
  <c r="C41" i="10"/>
  <c r="C40" i="10"/>
  <c r="K50" i="23"/>
  <c r="J50" i="23"/>
  <c r="I50" i="23"/>
  <c r="H50" i="23"/>
  <c r="K49" i="23"/>
  <c r="J49" i="23"/>
  <c r="I49" i="23"/>
  <c r="H49" i="23"/>
  <c r="K48" i="23"/>
  <c r="J48" i="23"/>
  <c r="I48" i="23"/>
  <c r="H48" i="23"/>
  <c r="K47" i="23"/>
  <c r="J47" i="23"/>
  <c r="I47" i="23"/>
  <c r="H47" i="23"/>
  <c r="K46" i="23"/>
  <c r="J46" i="23"/>
  <c r="I46" i="23"/>
  <c r="H46" i="23"/>
  <c r="K45" i="23"/>
  <c r="J45" i="23"/>
  <c r="I45" i="23"/>
  <c r="H45" i="23"/>
  <c r="K44" i="23"/>
  <c r="J44" i="23"/>
  <c r="I44" i="23"/>
  <c r="H44" i="23"/>
  <c r="K43" i="23"/>
  <c r="J43" i="23"/>
  <c r="I43" i="23"/>
  <c r="H43" i="23"/>
  <c r="K42" i="23"/>
  <c r="J42" i="23"/>
  <c r="I42" i="23"/>
  <c r="H42" i="23"/>
  <c r="K41" i="23"/>
  <c r="J41" i="23"/>
  <c r="I41" i="23"/>
  <c r="H41" i="23"/>
  <c r="K40" i="23"/>
  <c r="J40" i="23"/>
  <c r="I40" i="23"/>
  <c r="H40" i="23"/>
  <c r="K39" i="23"/>
  <c r="J39" i="23"/>
  <c r="I39" i="23"/>
  <c r="H39" i="23"/>
  <c r="K38" i="23"/>
  <c r="J38" i="23"/>
  <c r="I38" i="23"/>
  <c r="H38" i="23"/>
  <c r="K37" i="23"/>
  <c r="J37" i="23"/>
  <c r="I37" i="23"/>
  <c r="H37" i="23"/>
  <c r="K36" i="23"/>
  <c r="J36" i="23"/>
  <c r="I36" i="23"/>
  <c r="H36" i="23"/>
  <c r="K35" i="23"/>
  <c r="J35" i="23"/>
  <c r="I35" i="23"/>
  <c r="H35" i="23"/>
  <c r="K34" i="23"/>
  <c r="J34" i="23"/>
  <c r="I34" i="23"/>
  <c r="H34" i="23"/>
  <c r="K33" i="23"/>
  <c r="J33" i="23"/>
  <c r="I33" i="23"/>
  <c r="H33" i="23"/>
  <c r="K32" i="23"/>
  <c r="J32" i="23"/>
  <c r="I32" i="23"/>
  <c r="H32" i="23"/>
  <c r="K31" i="23"/>
  <c r="J31" i="23"/>
  <c r="I31" i="23"/>
  <c r="H31" i="23"/>
  <c r="I43" i="9"/>
  <c r="J43" i="9"/>
  <c r="K43" i="9"/>
  <c r="L43" i="9"/>
  <c r="M43" i="9"/>
  <c r="I44" i="9"/>
  <c r="J44" i="9"/>
  <c r="K44" i="9"/>
  <c r="L44" i="9"/>
  <c r="M44" i="9"/>
  <c r="I45" i="9"/>
  <c r="J45" i="9"/>
  <c r="K45" i="9"/>
  <c r="L45" i="9"/>
  <c r="M45" i="9"/>
  <c r="I46" i="9"/>
  <c r="J46" i="9"/>
  <c r="K46" i="9"/>
  <c r="L46" i="9"/>
  <c r="M46" i="9"/>
  <c r="I47" i="9"/>
  <c r="J47" i="9"/>
  <c r="K47" i="9"/>
  <c r="L47" i="9"/>
  <c r="M47" i="9"/>
  <c r="I48" i="9"/>
  <c r="J48" i="9"/>
  <c r="K48" i="9"/>
  <c r="L48" i="9"/>
  <c r="M48" i="9"/>
  <c r="I49" i="9"/>
  <c r="J49" i="9"/>
  <c r="K49" i="9"/>
  <c r="L49" i="9"/>
  <c r="M49" i="9"/>
  <c r="I50" i="9"/>
  <c r="J50" i="9"/>
  <c r="K50" i="9"/>
  <c r="L50" i="9"/>
  <c r="M50" i="9"/>
  <c r="I51" i="9"/>
  <c r="J51" i="9"/>
  <c r="K51" i="9"/>
  <c r="L51" i="9"/>
  <c r="M51" i="9"/>
  <c r="I52" i="9"/>
  <c r="J52" i="9"/>
  <c r="K52" i="9"/>
  <c r="L52" i="9"/>
  <c r="M52" i="9"/>
  <c r="I53" i="9"/>
  <c r="J53" i="9"/>
  <c r="K53" i="9"/>
  <c r="L53" i="9"/>
  <c r="M53" i="9"/>
  <c r="I54" i="9"/>
  <c r="J54" i="9"/>
  <c r="K54" i="9"/>
  <c r="L54" i="9"/>
  <c r="M54" i="9"/>
  <c r="I55" i="9"/>
  <c r="J55" i="9"/>
  <c r="K55" i="9"/>
  <c r="L55" i="9"/>
  <c r="M55" i="9"/>
  <c r="I56" i="9"/>
  <c r="J56" i="9"/>
  <c r="K56" i="9"/>
  <c r="L56" i="9"/>
  <c r="M56" i="9"/>
  <c r="I57" i="9"/>
  <c r="J57" i="9"/>
  <c r="K57" i="9"/>
  <c r="L57" i="9"/>
  <c r="M57" i="9"/>
  <c r="I58" i="9"/>
  <c r="J58" i="9"/>
  <c r="K58" i="9"/>
  <c r="L58" i="9"/>
  <c r="M58" i="9"/>
  <c r="I59" i="9"/>
  <c r="J59" i="9"/>
  <c r="K59" i="9"/>
  <c r="L59" i="9"/>
  <c r="M59" i="9"/>
  <c r="I60" i="9"/>
  <c r="J60" i="9"/>
  <c r="K60" i="9"/>
  <c r="L60" i="9"/>
  <c r="M60" i="9"/>
  <c r="I61" i="9"/>
  <c r="J61" i="9"/>
  <c r="K61" i="9"/>
  <c r="L61" i="9"/>
  <c r="M61" i="9"/>
  <c r="M42" i="9"/>
  <c r="L42" i="9"/>
  <c r="K42" i="9"/>
  <c r="J42" i="9"/>
  <c r="I42" i="9"/>
  <c r="G24" i="7" l="1"/>
  <c r="G25" i="7"/>
  <c r="G26" i="7"/>
  <c r="G27" i="7"/>
  <c r="G23" i="7"/>
  <c r="C23" i="7"/>
  <c r="D23" i="7"/>
  <c r="E23" i="7"/>
  <c r="F23" i="7"/>
  <c r="C24" i="7"/>
  <c r="D24" i="7"/>
  <c r="E24" i="7"/>
  <c r="F24" i="7"/>
  <c r="C25" i="7"/>
  <c r="D25" i="7"/>
  <c r="E25" i="7"/>
  <c r="F25" i="7"/>
  <c r="C26" i="7"/>
  <c r="D26" i="7"/>
  <c r="E26" i="7"/>
  <c r="F26" i="7"/>
  <c r="C27" i="7"/>
  <c r="D27" i="7"/>
  <c r="E27" i="7"/>
  <c r="F27" i="7"/>
  <c r="B24" i="7"/>
  <c r="B25" i="7"/>
  <c r="B26" i="7"/>
  <c r="B27" i="7"/>
  <c r="B23" i="7"/>
  <c r="I9" i="7"/>
  <c r="J9" i="7"/>
  <c r="K9" i="7"/>
  <c r="L9" i="7"/>
  <c r="M9" i="7"/>
  <c r="I10" i="7"/>
  <c r="J10" i="7"/>
  <c r="K10" i="7"/>
  <c r="L10" i="7"/>
  <c r="M10" i="7"/>
  <c r="I11" i="7"/>
  <c r="J11" i="7"/>
  <c r="K11" i="7"/>
  <c r="L11" i="7"/>
  <c r="M11" i="7"/>
  <c r="I12" i="7"/>
  <c r="J12" i="7"/>
  <c r="K12" i="7"/>
  <c r="L12" i="7"/>
  <c r="M12" i="7"/>
  <c r="I13" i="7"/>
  <c r="J13" i="7"/>
  <c r="K13" i="7"/>
  <c r="L13" i="7"/>
  <c r="M13" i="7"/>
  <c r="I14" i="7"/>
  <c r="J14" i="7"/>
  <c r="K14" i="7"/>
  <c r="L14" i="7"/>
  <c r="M14" i="7"/>
  <c r="I15" i="7"/>
  <c r="J15" i="7"/>
  <c r="K15" i="7"/>
  <c r="L15" i="7"/>
  <c r="M15" i="7"/>
  <c r="I16" i="7"/>
  <c r="J16" i="7"/>
  <c r="K16" i="7"/>
  <c r="L16" i="7"/>
  <c r="M16" i="7"/>
  <c r="I17" i="7"/>
  <c r="J17" i="7"/>
  <c r="K17" i="7"/>
  <c r="L17" i="7"/>
  <c r="M17" i="7"/>
  <c r="J8" i="7"/>
  <c r="K8" i="7"/>
  <c r="L8" i="7"/>
  <c r="M8" i="7"/>
  <c r="I8" i="7"/>
  <c r="K137" i="21" l="1"/>
  <c r="J137" i="21"/>
  <c r="I137" i="21"/>
  <c r="H137" i="21"/>
  <c r="G137" i="21"/>
  <c r="K136" i="21"/>
  <c r="J136" i="21"/>
  <c r="I136" i="21"/>
  <c r="H136" i="21"/>
  <c r="G136" i="21"/>
  <c r="K135" i="21"/>
  <c r="J135" i="21"/>
  <c r="I135" i="21"/>
  <c r="H135" i="21"/>
  <c r="G135" i="21"/>
  <c r="K134" i="21"/>
  <c r="J134" i="21"/>
  <c r="I134" i="21"/>
  <c r="H134" i="21"/>
  <c r="G134" i="21"/>
  <c r="K133" i="21"/>
  <c r="J133" i="21"/>
  <c r="I133" i="21"/>
  <c r="H133" i="21"/>
  <c r="G133" i="21"/>
  <c r="K132" i="21"/>
  <c r="J132" i="21"/>
  <c r="I132" i="21"/>
  <c r="H132" i="21"/>
  <c r="G132" i="21"/>
  <c r="K131" i="21"/>
  <c r="J131" i="21"/>
  <c r="I131" i="21"/>
  <c r="H131" i="21"/>
  <c r="G131" i="21"/>
  <c r="K130" i="21"/>
  <c r="J130" i="21"/>
  <c r="I130" i="21"/>
  <c r="H130" i="21"/>
  <c r="G130" i="21"/>
  <c r="K129" i="21"/>
  <c r="J129" i="21"/>
  <c r="I129" i="21"/>
  <c r="H129" i="21"/>
  <c r="G129" i="21"/>
  <c r="K128" i="21"/>
  <c r="J128" i="21"/>
  <c r="I128" i="21"/>
  <c r="H128" i="21"/>
  <c r="G128" i="21"/>
  <c r="K127" i="21"/>
  <c r="J127" i="21"/>
  <c r="I127" i="21"/>
  <c r="H127" i="21"/>
  <c r="G127" i="21"/>
  <c r="K126" i="21"/>
  <c r="J126" i="21"/>
  <c r="I126" i="21"/>
  <c r="H126" i="21"/>
  <c r="G126" i="21"/>
  <c r="K125" i="21"/>
  <c r="J125" i="21"/>
  <c r="I125" i="21"/>
  <c r="H125" i="21"/>
  <c r="G125" i="21"/>
  <c r="K124" i="21"/>
  <c r="J124" i="21"/>
  <c r="I124" i="21"/>
  <c r="H124" i="21"/>
  <c r="G124" i="21"/>
  <c r="K123" i="21"/>
  <c r="J123" i="21"/>
  <c r="I123" i="21"/>
  <c r="H123" i="21"/>
  <c r="G123" i="21"/>
  <c r="K122" i="21"/>
  <c r="J122" i="21"/>
  <c r="I122" i="21"/>
  <c r="H122" i="21"/>
  <c r="G122" i="21"/>
  <c r="K121" i="21"/>
  <c r="J121" i="21"/>
  <c r="I121" i="21"/>
  <c r="H121" i="21"/>
  <c r="G121" i="21"/>
  <c r="K120" i="21"/>
  <c r="J120" i="21"/>
  <c r="I120" i="21"/>
  <c r="H120" i="21"/>
  <c r="G120" i="21"/>
  <c r="K119" i="21"/>
  <c r="J119" i="21"/>
  <c r="I119" i="21"/>
  <c r="H119" i="21"/>
  <c r="G119" i="21"/>
  <c r="K118" i="21"/>
  <c r="J118" i="21"/>
  <c r="I118" i="21"/>
  <c r="H118" i="21"/>
  <c r="G118" i="21"/>
  <c r="K115" i="21"/>
  <c r="J115" i="21"/>
  <c r="I115" i="21"/>
  <c r="H115" i="21"/>
  <c r="G115" i="21"/>
  <c r="K114" i="21"/>
  <c r="J114" i="21"/>
  <c r="I114" i="21"/>
  <c r="H114" i="21"/>
  <c r="G114" i="21"/>
  <c r="K113" i="21"/>
  <c r="J113" i="21"/>
  <c r="I113" i="21"/>
  <c r="H113" i="21"/>
  <c r="G113" i="21"/>
  <c r="K112" i="21"/>
  <c r="J112" i="21"/>
  <c r="I112" i="21"/>
  <c r="H112" i="21"/>
  <c r="G112" i="21"/>
  <c r="K111" i="21"/>
  <c r="J111" i="21"/>
  <c r="I111" i="21"/>
  <c r="H111" i="21"/>
  <c r="G111" i="21"/>
  <c r="K108" i="21"/>
  <c r="J108" i="21"/>
  <c r="I108" i="21"/>
  <c r="H108" i="21"/>
  <c r="G108" i="21"/>
  <c r="K107" i="21"/>
  <c r="J107" i="21"/>
  <c r="I107" i="21"/>
  <c r="H107" i="21"/>
  <c r="G107" i="21"/>
  <c r="K106" i="21"/>
  <c r="J106" i="21"/>
  <c r="I106" i="21"/>
  <c r="H106" i="21"/>
  <c r="G106" i="21"/>
  <c r="K105" i="21"/>
  <c r="J105" i="21"/>
  <c r="I105" i="21"/>
  <c r="H105" i="21"/>
  <c r="G105" i="21"/>
  <c r="K102" i="21"/>
  <c r="J102" i="21"/>
  <c r="I102" i="21"/>
  <c r="H102" i="21"/>
  <c r="G102" i="21"/>
  <c r="K101" i="21"/>
  <c r="J101" i="21"/>
  <c r="I101" i="21"/>
  <c r="H101" i="21"/>
  <c r="G101" i="21"/>
  <c r="K100" i="21"/>
  <c r="J100" i="21"/>
  <c r="I100" i="21"/>
  <c r="H100" i="21"/>
  <c r="G100" i="21"/>
  <c r="K99" i="21"/>
  <c r="J99" i="21"/>
  <c r="I99" i="21"/>
  <c r="H99" i="21"/>
  <c r="G99" i="21"/>
  <c r="K98" i="21"/>
  <c r="J98" i="21"/>
  <c r="I98" i="21"/>
  <c r="H98" i="21"/>
  <c r="G98" i="21"/>
  <c r="K97" i="21"/>
  <c r="J97" i="21"/>
  <c r="I97" i="21"/>
  <c r="H97" i="21"/>
  <c r="G97" i="21"/>
  <c r="K95" i="21"/>
  <c r="J95" i="21"/>
  <c r="I95" i="21"/>
  <c r="H95" i="21"/>
  <c r="G95" i="21"/>
  <c r="K85" i="21"/>
  <c r="J85" i="21"/>
  <c r="I85" i="21"/>
  <c r="H85" i="21"/>
  <c r="G85" i="21"/>
  <c r="K84" i="21"/>
  <c r="J84" i="21"/>
  <c r="I84" i="21"/>
  <c r="H84" i="21"/>
  <c r="G84" i="21"/>
  <c r="K83" i="21"/>
  <c r="J83" i="21"/>
  <c r="I83" i="21"/>
  <c r="H83" i="21"/>
  <c r="G83" i="21"/>
  <c r="K82" i="21"/>
  <c r="J82" i="21"/>
  <c r="I82" i="21"/>
  <c r="H82" i="21"/>
  <c r="G82" i="21"/>
  <c r="K81" i="21"/>
  <c r="J81" i="21"/>
  <c r="I81" i="21"/>
  <c r="H81" i="21"/>
  <c r="G81" i="21"/>
  <c r="K80" i="21"/>
  <c r="J80" i="21"/>
  <c r="I80" i="21"/>
  <c r="H80" i="21"/>
  <c r="G80" i="21"/>
  <c r="K79" i="21"/>
  <c r="J79" i="21"/>
  <c r="I79" i="21"/>
  <c r="H79" i="21"/>
  <c r="G79" i="21"/>
  <c r="K78" i="21"/>
  <c r="J78" i="21"/>
  <c r="I78" i="21"/>
  <c r="H78" i="21"/>
  <c r="G78" i="21"/>
  <c r="K77" i="21"/>
  <c r="J77" i="21"/>
  <c r="I77" i="21"/>
  <c r="H77" i="21"/>
  <c r="G77" i="21"/>
  <c r="K76" i="21"/>
  <c r="J76" i="21"/>
  <c r="I76" i="21"/>
  <c r="H76" i="21"/>
  <c r="G76" i="21"/>
  <c r="K75" i="21"/>
  <c r="J75" i="21"/>
  <c r="I75" i="21"/>
  <c r="H75" i="21"/>
  <c r="G75" i="21"/>
  <c r="K74" i="21"/>
  <c r="J74" i="21"/>
  <c r="I74" i="21"/>
  <c r="H74" i="21"/>
  <c r="G74" i="21"/>
  <c r="K73" i="21"/>
  <c r="J73" i="21"/>
  <c r="I73" i="21"/>
  <c r="H73" i="21"/>
  <c r="G73" i="21"/>
  <c r="K72" i="21"/>
  <c r="J72" i="21"/>
  <c r="I72" i="21"/>
  <c r="H72" i="21"/>
  <c r="G72" i="21"/>
  <c r="K71" i="21"/>
  <c r="J71" i="21"/>
  <c r="I71" i="21"/>
  <c r="H71" i="21"/>
  <c r="G71" i="21"/>
  <c r="K70" i="21"/>
  <c r="J70" i="21"/>
  <c r="I70" i="21"/>
  <c r="H70" i="21"/>
  <c r="G70" i="21"/>
  <c r="K69" i="21"/>
  <c r="J69" i="21"/>
  <c r="I69" i="21"/>
  <c r="H69" i="21"/>
  <c r="G69" i="21"/>
  <c r="K68" i="21"/>
  <c r="J68" i="21"/>
  <c r="I68" i="21"/>
  <c r="H68" i="21"/>
  <c r="G68" i="21"/>
  <c r="K67" i="21"/>
  <c r="J67" i="21"/>
  <c r="I67" i="21"/>
  <c r="H67" i="21"/>
  <c r="G67" i="21"/>
  <c r="K66" i="21"/>
  <c r="J66" i="21"/>
  <c r="I66" i="21"/>
  <c r="H66" i="21"/>
  <c r="G66" i="21"/>
  <c r="K63" i="21"/>
  <c r="J63" i="21"/>
  <c r="I63" i="21"/>
  <c r="H63" i="21"/>
  <c r="G63" i="21"/>
  <c r="K62" i="21"/>
  <c r="J62" i="21"/>
  <c r="I62" i="21"/>
  <c r="H62" i="21"/>
  <c r="G62" i="21"/>
  <c r="K61" i="21"/>
  <c r="J61" i="21"/>
  <c r="I61" i="21"/>
  <c r="H61" i="21"/>
  <c r="G61" i="21"/>
  <c r="K60" i="21"/>
  <c r="J60" i="21"/>
  <c r="I60" i="21"/>
  <c r="H60" i="21"/>
  <c r="G60" i="21"/>
  <c r="K59" i="21"/>
  <c r="J59" i="21"/>
  <c r="I59" i="21"/>
  <c r="H59" i="21"/>
  <c r="G59" i="21"/>
  <c r="K56" i="21"/>
  <c r="J56" i="21"/>
  <c r="I56" i="21"/>
  <c r="H56" i="21"/>
  <c r="G56" i="21"/>
  <c r="K55" i="21"/>
  <c r="J55" i="21"/>
  <c r="I55" i="21"/>
  <c r="H55" i="21"/>
  <c r="G55" i="21"/>
  <c r="K54" i="21"/>
  <c r="J54" i="21"/>
  <c r="I54" i="21"/>
  <c r="H54" i="21"/>
  <c r="G54" i="21"/>
  <c r="K53" i="21"/>
  <c r="J53" i="21"/>
  <c r="I53" i="21"/>
  <c r="H53" i="21"/>
  <c r="G53" i="21"/>
  <c r="K50" i="21"/>
  <c r="J50" i="21"/>
  <c r="I50" i="21"/>
  <c r="H50" i="21"/>
  <c r="G50" i="21"/>
  <c r="K49" i="21"/>
  <c r="J49" i="21"/>
  <c r="I49" i="21"/>
  <c r="H49" i="21"/>
  <c r="G49" i="21"/>
  <c r="K48" i="21"/>
  <c r="J48" i="21"/>
  <c r="I48" i="21"/>
  <c r="H48" i="21"/>
  <c r="G48" i="21"/>
  <c r="K47" i="21"/>
  <c r="J47" i="21"/>
  <c r="I47" i="21"/>
  <c r="H47" i="21"/>
  <c r="G47" i="21"/>
  <c r="K46" i="21"/>
  <c r="J46" i="21"/>
  <c r="I46" i="21"/>
  <c r="H46" i="21"/>
  <c r="G46" i="21"/>
  <c r="K45" i="21"/>
  <c r="J45" i="21"/>
  <c r="I45" i="21"/>
  <c r="H45" i="21"/>
  <c r="G45" i="21"/>
  <c r="K43" i="21"/>
  <c r="J43" i="21"/>
  <c r="I43" i="21"/>
  <c r="H43" i="21"/>
  <c r="G43" i="21"/>
  <c r="K117" i="17"/>
  <c r="J117" i="17"/>
  <c r="I117" i="17"/>
  <c r="H117" i="17"/>
  <c r="G117" i="17"/>
  <c r="K116" i="17"/>
  <c r="J116" i="17"/>
  <c r="I116" i="17"/>
  <c r="H116" i="17"/>
  <c r="G116" i="17"/>
  <c r="K115" i="17"/>
  <c r="J115" i="17"/>
  <c r="I115" i="17"/>
  <c r="H115" i="17"/>
  <c r="G115" i="17"/>
  <c r="K114" i="17"/>
  <c r="J114" i="17"/>
  <c r="I114" i="17"/>
  <c r="H114" i="17"/>
  <c r="G114" i="17"/>
  <c r="K113" i="17"/>
  <c r="J113" i="17"/>
  <c r="I113" i="17"/>
  <c r="H113" i="17"/>
  <c r="G113" i="17"/>
  <c r="K112" i="17"/>
  <c r="J112" i="17"/>
  <c r="I112" i="17"/>
  <c r="H112" i="17"/>
  <c r="G112" i="17"/>
  <c r="K111" i="17"/>
  <c r="J111" i="17"/>
  <c r="I111" i="17"/>
  <c r="H111" i="17"/>
  <c r="G111" i="17"/>
  <c r="K110" i="17"/>
  <c r="J110" i="17"/>
  <c r="I110" i="17"/>
  <c r="H110" i="17"/>
  <c r="G110" i="17"/>
  <c r="K109" i="17"/>
  <c r="J109" i="17"/>
  <c r="I109" i="17"/>
  <c r="H109" i="17"/>
  <c r="G109" i="17"/>
  <c r="K108" i="17"/>
  <c r="J108" i="17"/>
  <c r="I108" i="17"/>
  <c r="H108" i="17"/>
  <c r="G108" i="17"/>
  <c r="K107" i="17"/>
  <c r="J107" i="17"/>
  <c r="I107" i="17"/>
  <c r="H107" i="17"/>
  <c r="G107" i="17"/>
  <c r="K106" i="17"/>
  <c r="J106" i="17"/>
  <c r="I106" i="17"/>
  <c r="H106" i="17"/>
  <c r="G106" i="17"/>
  <c r="K105" i="17"/>
  <c r="J105" i="17"/>
  <c r="I105" i="17"/>
  <c r="H105" i="17"/>
  <c r="G105" i="17"/>
  <c r="K104" i="17"/>
  <c r="J104" i="17"/>
  <c r="I104" i="17"/>
  <c r="H104" i="17"/>
  <c r="G104" i="17"/>
  <c r="K103" i="17"/>
  <c r="J103" i="17"/>
  <c r="I103" i="17"/>
  <c r="H103" i="17"/>
  <c r="G103" i="17"/>
  <c r="K102" i="17"/>
  <c r="J102" i="17"/>
  <c r="I102" i="17"/>
  <c r="H102" i="17"/>
  <c r="G102" i="17"/>
  <c r="K101" i="17"/>
  <c r="J101" i="17"/>
  <c r="I101" i="17"/>
  <c r="H101" i="17"/>
  <c r="G101" i="17"/>
  <c r="K100" i="17"/>
  <c r="J100" i="17"/>
  <c r="I100" i="17"/>
  <c r="H100" i="17"/>
  <c r="G100" i="17"/>
  <c r="K99" i="17"/>
  <c r="J99" i="17"/>
  <c r="I99" i="17"/>
  <c r="H99" i="17"/>
  <c r="G99" i="17"/>
  <c r="K98" i="17"/>
  <c r="J98" i="17"/>
  <c r="I98" i="17"/>
  <c r="H98" i="17"/>
  <c r="G98" i="17"/>
  <c r="K95" i="17"/>
  <c r="J95" i="17"/>
  <c r="I95" i="17"/>
  <c r="H95" i="17"/>
  <c r="G95" i="17"/>
  <c r="K94" i="17"/>
  <c r="J94" i="17"/>
  <c r="I94" i="17"/>
  <c r="H94" i="17"/>
  <c r="G94" i="17"/>
  <c r="K93" i="17"/>
  <c r="J93" i="17"/>
  <c r="I93" i="17"/>
  <c r="H93" i="17"/>
  <c r="G93" i="17"/>
  <c r="K92" i="17"/>
  <c r="J92" i="17"/>
  <c r="I92" i="17"/>
  <c r="H92" i="17"/>
  <c r="G92" i="17"/>
  <c r="K91" i="17"/>
  <c r="J91" i="17"/>
  <c r="I91" i="17"/>
  <c r="H91" i="17"/>
  <c r="G91" i="17"/>
  <c r="K88" i="17"/>
  <c r="J88" i="17"/>
  <c r="I88" i="17"/>
  <c r="H88" i="17"/>
  <c r="G88" i="17"/>
  <c r="K87" i="17"/>
  <c r="J87" i="17"/>
  <c r="I87" i="17"/>
  <c r="H87" i="17"/>
  <c r="G87" i="17"/>
  <c r="K86" i="17"/>
  <c r="J86" i="17"/>
  <c r="I86" i="17"/>
  <c r="H86" i="17"/>
  <c r="G86" i="17"/>
  <c r="K85" i="17"/>
  <c r="J85" i="17"/>
  <c r="I85" i="17"/>
  <c r="H85" i="17"/>
  <c r="G85" i="17"/>
  <c r="K82" i="17"/>
  <c r="J82" i="17"/>
  <c r="I82" i="17"/>
  <c r="H82" i="17"/>
  <c r="G82" i="17"/>
  <c r="K81" i="17"/>
  <c r="J81" i="17"/>
  <c r="I81" i="17"/>
  <c r="H81" i="17"/>
  <c r="G81" i="17"/>
  <c r="K80" i="17"/>
  <c r="J80" i="17"/>
  <c r="I80" i="17"/>
  <c r="H80" i="17"/>
  <c r="G80" i="17"/>
  <c r="K79" i="17"/>
  <c r="J79" i="17"/>
  <c r="I79" i="17"/>
  <c r="H79" i="17"/>
  <c r="G79" i="17"/>
  <c r="K78" i="17"/>
  <c r="J78" i="17"/>
  <c r="I78" i="17"/>
  <c r="H78" i="17"/>
  <c r="G78" i="17"/>
  <c r="K77" i="17"/>
  <c r="J77" i="17"/>
  <c r="I77" i="17"/>
  <c r="H77" i="17"/>
  <c r="G77" i="17"/>
  <c r="H75" i="17"/>
  <c r="I75" i="17"/>
  <c r="J75" i="17"/>
  <c r="K75" i="17"/>
  <c r="I52" i="14"/>
  <c r="H52" i="14"/>
  <c r="G52" i="14"/>
  <c r="F52" i="14"/>
  <c r="I51" i="14"/>
  <c r="H51" i="14"/>
  <c r="G51" i="14"/>
  <c r="F51" i="14"/>
  <c r="I50" i="14"/>
  <c r="H50" i="14"/>
  <c r="G50" i="14"/>
  <c r="F50" i="14"/>
  <c r="K113" i="8"/>
  <c r="J113" i="8"/>
  <c r="I113" i="8"/>
  <c r="H113" i="8"/>
  <c r="G113" i="8"/>
  <c r="G93" i="8"/>
  <c r="H93" i="8"/>
  <c r="I93" i="8"/>
  <c r="J93" i="8"/>
  <c r="K93" i="8"/>
  <c r="G94" i="8"/>
  <c r="H94" i="8"/>
  <c r="I94" i="8"/>
  <c r="J94" i="8"/>
  <c r="K94" i="8"/>
  <c r="G95" i="8"/>
  <c r="H95" i="8"/>
  <c r="I95" i="8"/>
  <c r="J95" i="8"/>
  <c r="K95" i="8"/>
  <c r="G96" i="8"/>
  <c r="H96" i="8"/>
  <c r="I96" i="8"/>
  <c r="J96" i="8"/>
  <c r="K96" i="8"/>
  <c r="G97" i="8"/>
  <c r="H97" i="8"/>
  <c r="I97" i="8"/>
  <c r="J97" i="8"/>
  <c r="K97" i="8"/>
  <c r="G98" i="8"/>
  <c r="H98" i="8"/>
  <c r="I98" i="8"/>
  <c r="J98" i="8"/>
  <c r="K98" i="8"/>
  <c r="G99" i="8"/>
  <c r="H99" i="8"/>
  <c r="I99" i="8"/>
  <c r="J99" i="8"/>
  <c r="K99" i="8"/>
  <c r="G100" i="8"/>
  <c r="H100" i="8"/>
  <c r="I100" i="8"/>
  <c r="J100" i="8"/>
  <c r="K100" i="8"/>
  <c r="G101" i="8"/>
  <c r="H101" i="8"/>
  <c r="I101" i="8"/>
  <c r="J101" i="8"/>
  <c r="K101" i="8"/>
  <c r="G102" i="8"/>
  <c r="H102" i="8"/>
  <c r="I102" i="8"/>
  <c r="J102" i="8"/>
  <c r="K102" i="8"/>
  <c r="G103" i="8"/>
  <c r="H103" i="8"/>
  <c r="I103" i="8"/>
  <c r="J103" i="8"/>
  <c r="K103" i="8"/>
  <c r="G104" i="8"/>
  <c r="H104" i="8"/>
  <c r="I104" i="8"/>
  <c r="J104" i="8"/>
  <c r="K104" i="8"/>
  <c r="G105" i="8"/>
  <c r="H105" i="8"/>
  <c r="I105" i="8"/>
  <c r="J105" i="8"/>
  <c r="K105" i="8"/>
  <c r="G106" i="8"/>
  <c r="H106" i="8"/>
  <c r="I106" i="8"/>
  <c r="J106" i="8"/>
  <c r="K106" i="8"/>
  <c r="G107" i="8"/>
  <c r="H107" i="8"/>
  <c r="I107" i="8"/>
  <c r="J107" i="8"/>
  <c r="K107" i="8"/>
  <c r="G108" i="8"/>
  <c r="H108" i="8"/>
  <c r="I108" i="8"/>
  <c r="J108" i="8"/>
  <c r="K108" i="8"/>
  <c r="G109" i="8"/>
  <c r="H109" i="8"/>
  <c r="I109" i="8"/>
  <c r="J109" i="8"/>
  <c r="K109" i="8"/>
  <c r="G110" i="8"/>
  <c r="H110" i="8"/>
  <c r="I110" i="8"/>
  <c r="J110" i="8"/>
  <c r="K110" i="8"/>
  <c r="G111" i="8"/>
  <c r="H111" i="8"/>
  <c r="I111" i="8"/>
  <c r="J111" i="8"/>
  <c r="K111" i="8"/>
  <c r="H92" i="8"/>
  <c r="I92" i="8"/>
  <c r="J92" i="8"/>
  <c r="K92" i="8"/>
  <c r="G92" i="8"/>
  <c r="K64" i="8"/>
  <c r="K65" i="8"/>
  <c r="K66" i="8"/>
  <c r="K67" i="8"/>
  <c r="K68" i="8"/>
  <c r="K69" i="8"/>
  <c r="K70" i="8"/>
  <c r="K71" i="8"/>
  <c r="K72" i="8"/>
  <c r="K73" i="8"/>
  <c r="K74" i="8"/>
  <c r="K75" i="8"/>
  <c r="K76" i="8"/>
  <c r="K77" i="8"/>
  <c r="K78" i="8"/>
  <c r="K79" i="8"/>
  <c r="K80" i="8"/>
  <c r="K81" i="8"/>
  <c r="K82" i="8"/>
  <c r="K83" i="8"/>
  <c r="K85" i="8"/>
  <c r="J85" i="8"/>
  <c r="I85" i="8"/>
  <c r="H85" i="8"/>
  <c r="G85" i="8"/>
  <c r="J83" i="8"/>
  <c r="I83" i="8"/>
  <c r="H83" i="8"/>
  <c r="G83" i="8"/>
  <c r="J82" i="8"/>
  <c r="I82" i="8"/>
  <c r="H82" i="8"/>
  <c r="G82" i="8"/>
  <c r="J81" i="8"/>
  <c r="I81" i="8"/>
  <c r="H81" i="8"/>
  <c r="G81" i="8"/>
  <c r="J80" i="8"/>
  <c r="I80" i="8"/>
  <c r="H80" i="8"/>
  <c r="G80" i="8"/>
  <c r="J79" i="8"/>
  <c r="I79" i="8"/>
  <c r="H79" i="8"/>
  <c r="G79" i="8"/>
  <c r="J78" i="8"/>
  <c r="I78" i="8"/>
  <c r="H78" i="8"/>
  <c r="G78" i="8"/>
  <c r="J77" i="8"/>
  <c r="I77" i="8"/>
  <c r="H77" i="8"/>
  <c r="G77" i="8"/>
  <c r="J76" i="8"/>
  <c r="I76" i="8"/>
  <c r="H76" i="8"/>
  <c r="G76" i="8"/>
  <c r="J75" i="8"/>
  <c r="I75" i="8"/>
  <c r="H75" i="8"/>
  <c r="G75" i="8"/>
  <c r="J74" i="8"/>
  <c r="I74" i="8"/>
  <c r="H74" i="8"/>
  <c r="G74" i="8"/>
  <c r="J73" i="8"/>
  <c r="I73" i="8"/>
  <c r="H73" i="8"/>
  <c r="G73" i="8"/>
  <c r="J72" i="8"/>
  <c r="I72" i="8"/>
  <c r="H72" i="8"/>
  <c r="G72" i="8"/>
  <c r="J71" i="8"/>
  <c r="I71" i="8"/>
  <c r="H71" i="8"/>
  <c r="G71" i="8"/>
  <c r="J70" i="8"/>
  <c r="I70" i="8"/>
  <c r="H70" i="8"/>
  <c r="G70" i="8"/>
  <c r="J69" i="8"/>
  <c r="I69" i="8"/>
  <c r="H69" i="8"/>
  <c r="G69" i="8"/>
  <c r="J68" i="8"/>
  <c r="I68" i="8"/>
  <c r="H68" i="8"/>
  <c r="G68" i="8"/>
  <c r="J67" i="8"/>
  <c r="I67" i="8"/>
  <c r="H67" i="8"/>
  <c r="G67" i="8"/>
  <c r="J66" i="8"/>
  <c r="I66" i="8"/>
  <c r="H66" i="8"/>
  <c r="G66" i="8"/>
  <c r="J65" i="8"/>
  <c r="I65" i="8"/>
  <c r="H65" i="8"/>
  <c r="G65" i="8"/>
  <c r="J64" i="8"/>
  <c r="I64" i="8"/>
  <c r="H64" i="8"/>
  <c r="G64" i="8"/>
  <c r="M57" i="8"/>
  <c r="L57" i="8"/>
  <c r="K57" i="8"/>
  <c r="J57" i="8"/>
  <c r="I57" i="8"/>
  <c r="H57" i="8"/>
  <c r="I36" i="8"/>
  <c r="J36" i="8"/>
  <c r="K36" i="8"/>
  <c r="L36" i="8"/>
  <c r="M36" i="8"/>
  <c r="I37" i="8"/>
  <c r="J37" i="8"/>
  <c r="K37" i="8"/>
  <c r="L37" i="8"/>
  <c r="M37" i="8"/>
  <c r="I38" i="8"/>
  <c r="J38" i="8"/>
  <c r="K38" i="8"/>
  <c r="L38" i="8"/>
  <c r="M38" i="8"/>
  <c r="I39" i="8"/>
  <c r="J39" i="8"/>
  <c r="K39" i="8"/>
  <c r="L39" i="8"/>
  <c r="M39" i="8"/>
  <c r="I40" i="8"/>
  <c r="J40" i="8"/>
  <c r="K40" i="8"/>
  <c r="L40" i="8"/>
  <c r="M40" i="8"/>
  <c r="I41" i="8"/>
  <c r="J41" i="8"/>
  <c r="K41" i="8"/>
  <c r="L41" i="8"/>
  <c r="M41" i="8"/>
  <c r="I42" i="8"/>
  <c r="J42" i="8"/>
  <c r="K42" i="8"/>
  <c r="L42" i="8"/>
  <c r="M42" i="8"/>
  <c r="I43" i="8"/>
  <c r="J43" i="8"/>
  <c r="K43" i="8"/>
  <c r="L43" i="8"/>
  <c r="M43" i="8"/>
  <c r="I44" i="8"/>
  <c r="J44" i="8"/>
  <c r="K44" i="8"/>
  <c r="L44" i="8"/>
  <c r="M44" i="8"/>
  <c r="I45" i="8"/>
  <c r="J45" i="8"/>
  <c r="K45" i="8"/>
  <c r="L45" i="8"/>
  <c r="M45" i="8"/>
  <c r="I46" i="8"/>
  <c r="J46" i="8"/>
  <c r="K46" i="8"/>
  <c r="L46" i="8"/>
  <c r="M46" i="8"/>
  <c r="I47" i="8"/>
  <c r="J47" i="8"/>
  <c r="K47" i="8"/>
  <c r="L47" i="8"/>
  <c r="M47" i="8"/>
  <c r="I48" i="8"/>
  <c r="J48" i="8"/>
  <c r="K48" i="8"/>
  <c r="L48" i="8"/>
  <c r="M48" i="8"/>
  <c r="I49" i="8"/>
  <c r="J49" i="8"/>
  <c r="K49" i="8"/>
  <c r="L49" i="8"/>
  <c r="M49" i="8"/>
  <c r="I50" i="8"/>
  <c r="J50" i="8"/>
  <c r="K50" i="8"/>
  <c r="L50" i="8"/>
  <c r="M50" i="8"/>
  <c r="I51" i="8"/>
  <c r="J51" i="8"/>
  <c r="K51" i="8"/>
  <c r="L51" i="8"/>
  <c r="M51" i="8"/>
  <c r="I52" i="8"/>
  <c r="J52" i="8"/>
  <c r="K52" i="8"/>
  <c r="L52" i="8"/>
  <c r="M52" i="8"/>
  <c r="I53" i="8"/>
  <c r="J53" i="8"/>
  <c r="K53" i="8"/>
  <c r="L53" i="8"/>
  <c r="M53" i="8"/>
  <c r="I54" i="8"/>
  <c r="J54" i="8"/>
  <c r="K54" i="8"/>
  <c r="L54" i="8"/>
  <c r="M54" i="8"/>
  <c r="I55" i="8"/>
  <c r="J55" i="8"/>
  <c r="K55" i="8"/>
  <c r="L55" i="8"/>
  <c r="M55" i="8"/>
  <c r="H37" i="8"/>
  <c r="H38" i="8"/>
  <c r="H39" i="8"/>
  <c r="H40" i="8"/>
  <c r="H41" i="8"/>
  <c r="H42" i="8"/>
  <c r="H43" i="8"/>
  <c r="H44" i="8"/>
  <c r="H45" i="8"/>
  <c r="H46" i="8"/>
  <c r="H47" i="8"/>
  <c r="H48" i="8"/>
  <c r="H49" i="8"/>
  <c r="H50" i="8"/>
  <c r="H51" i="8"/>
  <c r="H52" i="8"/>
  <c r="H53" i="8"/>
  <c r="H54" i="8"/>
  <c r="H55" i="8"/>
  <c r="H36" i="8"/>
  <c r="K29" i="8"/>
  <c r="J29" i="8"/>
  <c r="I29" i="8"/>
  <c r="H29" i="8"/>
  <c r="G29" i="8"/>
  <c r="G9" i="8"/>
  <c r="H9" i="8"/>
  <c r="I9" i="8"/>
  <c r="J9" i="8"/>
  <c r="K9" i="8"/>
  <c r="G10" i="8"/>
  <c r="H10" i="8"/>
  <c r="I10" i="8"/>
  <c r="J10" i="8"/>
  <c r="K10" i="8"/>
  <c r="G11" i="8"/>
  <c r="H11" i="8"/>
  <c r="I11" i="8"/>
  <c r="J11" i="8"/>
  <c r="K11" i="8"/>
  <c r="G12" i="8"/>
  <c r="H12" i="8"/>
  <c r="I12" i="8"/>
  <c r="J12" i="8"/>
  <c r="K12" i="8"/>
  <c r="G13" i="8"/>
  <c r="H13" i="8"/>
  <c r="I13" i="8"/>
  <c r="J13" i="8"/>
  <c r="K13" i="8"/>
  <c r="G14" i="8"/>
  <c r="H14" i="8"/>
  <c r="I14" i="8"/>
  <c r="J14" i="8"/>
  <c r="K14" i="8"/>
  <c r="G15" i="8"/>
  <c r="H15" i="8"/>
  <c r="I15" i="8"/>
  <c r="J15" i="8"/>
  <c r="K15" i="8"/>
  <c r="G16" i="8"/>
  <c r="H16" i="8"/>
  <c r="I16" i="8"/>
  <c r="J16" i="8"/>
  <c r="K16" i="8"/>
  <c r="G17" i="8"/>
  <c r="H17" i="8"/>
  <c r="I17" i="8"/>
  <c r="J17" i="8"/>
  <c r="K17" i="8"/>
  <c r="G18" i="8"/>
  <c r="H18" i="8"/>
  <c r="I18" i="8"/>
  <c r="J18" i="8"/>
  <c r="K18" i="8"/>
  <c r="G19" i="8"/>
  <c r="H19" i="8"/>
  <c r="I19" i="8"/>
  <c r="J19" i="8"/>
  <c r="K19" i="8"/>
  <c r="G20" i="8"/>
  <c r="H20" i="8"/>
  <c r="I20" i="8"/>
  <c r="J20" i="8"/>
  <c r="K20" i="8"/>
  <c r="G21" i="8"/>
  <c r="H21" i="8"/>
  <c r="I21" i="8"/>
  <c r="J21" i="8"/>
  <c r="K21" i="8"/>
  <c r="G22" i="8"/>
  <c r="H22" i="8"/>
  <c r="I22" i="8"/>
  <c r="J22" i="8"/>
  <c r="K22" i="8"/>
  <c r="G23" i="8"/>
  <c r="H23" i="8"/>
  <c r="I23" i="8"/>
  <c r="J23" i="8"/>
  <c r="K23" i="8"/>
  <c r="G24" i="8"/>
  <c r="H24" i="8"/>
  <c r="I24" i="8"/>
  <c r="J24" i="8"/>
  <c r="K24" i="8"/>
  <c r="G25" i="8"/>
  <c r="H25" i="8"/>
  <c r="I25" i="8"/>
  <c r="J25" i="8"/>
  <c r="K25" i="8"/>
  <c r="G26" i="8"/>
  <c r="H26" i="8"/>
  <c r="I26" i="8"/>
  <c r="J26" i="8"/>
  <c r="K26" i="8"/>
  <c r="G27" i="8"/>
  <c r="H27" i="8"/>
  <c r="I27" i="8"/>
  <c r="J27" i="8"/>
  <c r="K27" i="8"/>
  <c r="H8" i="8"/>
  <c r="I8" i="8"/>
  <c r="J8" i="8"/>
  <c r="K8" i="8"/>
  <c r="G8" i="8"/>
  <c r="B24" i="6"/>
  <c r="C24" i="6"/>
  <c r="D24" i="6"/>
  <c r="E24" i="6"/>
  <c r="F24" i="6"/>
  <c r="B25" i="6"/>
  <c r="C25" i="6"/>
  <c r="D25" i="6"/>
  <c r="E25" i="6"/>
  <c r="F25" i="6"/>
  <c r="B26" i="6"/>
  <c r="C26" i="6"/>
  <c r="D26" i="6"/>
  <c r="E26" i="6"/>
  <c r="F26" i="6"/>
  <c r="B27" i="6"/>
  <c r="C27" i="6"/>
  <c r="D27" i="6"/>
  <c r="E27" i="6"/>
  <c r="F27" i="6"/>
  <c r="B28" i="6"/>
  <c r="C28" i="6"/>
  <c r="D28" i="6"/>
  <c r="E28" i="6"/>
  <c r="F28" i="6"/>
  <c r="B29" i="6"/>
  <c r="C29" i="6"/>
  <c r="D29" i="6"/>
  <c r="E29" i="6"/>
  <c r="F29" i="6"/>
  <c r="B30" i="6"/>
  <c r="C30" i="6"/>
  <c r="D30" i="6"/>
  <c r="E30" i="6"/>
  <c r="F30" i="6"/>
  <c r="B31" i="6"/>
  <c r="C31" i="6"/>
  <c r="D31" i="6"/>
  <c r="E31" i="6"/>
  <c r="F31" i="6"/>
  <c r="B32" i="6"/>
  <c r="C32" i="6"/>
  <c r="D32" i="6"/>
  <c r="E32" i="6"/>
  <c r="F32" i="6"/>
  <c r="F23" i="6"/>
  <c r="E23" i="6"/>
  <c r="C23" i="6"/>
  <c r="D23" i="6"/>
  <c r="B23" i="6"/>
  <c r="B24" i="3"/>
  <c r="C24" i="3"/>
  <c r="D24" i="3"/>
  <c r="E24" i="3"/>
  <c r="F24" i="3"/>
  <c r="G24" i="3"/>
  <c r="H24" i="3"/>
  <c r="B25" i="3"/>
  <c r="C25" i="3"/>
  <c r="D25" i="3"/>
  <c r="E25" i="3"/>
  <c r="F25" i="3"/>
  <c r="G25" i="3"/>
  <c r="H25" i="3"/>
  <c r="B26" i="3"/>
  <c r="C26" i="3"/>
  <c r="D26" i="3"/>
  <c r="E26" i="3"/>
  <c r="F26" i="3"/>
  <c r="G26" i="3"/>
  <c r="H26" i="3"/>
  <c r="B27" i="3"/>
  <c r="C27" i="3"/>
  <c r="D27" i="3"/>
  <c r="E27" i="3"/>
  <c r="F27" i="3"/>
  <c r="G27" i="3"/>
  <c r="H27" i="3"/>
  <c r="B28" i="3"/>
  <c r="C28" i="3"/>
  <c r="D28" i="3"/>
  <c r="E28" i="3"/>
  <c r="F28" i="3"/>
  <c r="G28" i="3"/>
  <c r="H28" i="3"/>
  <c r="B29" i="3"/>
  <c r="C29" i="3"/>
  <c r="D29" i="3"/>
  <c r="E29" i="3"/>
  <c r="F29" i="3"/>
  <c r="G29" i="3"/>
  <c r="H29" i="3"/>
  <c r="B30" i="3"/>
  <c r="C30" i="3"/>
  <c r="D30" i="3"/>
  <c r="E30" i="3"/>
  <c r="F30" i="3"/>
  <c r="G30" i="3"/>
  <c r="H30" i="3"/>
  <c r="B31" i="3"/>
  <c r="C31" i="3"/>
  <c r="D31" i="3"/>
  <c r="E31" i="3"/>
  <c r="F31" i="3"/>
  <c r="G31" i="3"/>
  <c r="H31" i="3"/>
  <c r="B32" i="3"/>
  <c r="C32" i="3"/>
  <c r="D32" i="3"/>
  <c r="E32" i="3"/>
  <c r="F32" i="3"/>
  <c r="G32" i="3"/>
  <c r="H32" i="3"/>
  <c r="C23" i="3"/>
  <c r="D23" i="3"/>
  <c r="E23" i="3"/>
  <c r="F23" i="3"/>
  <c r="G23" i="3"/>
  <c r="H23" i="3"/>
  <c r="B23" i="3"/>
  <c r="K28" i="23"/>
  <c r="J28" i="23"/>
  <c r="I28" i="23"/>
  <c r="H28" i="23"/>
  <c r="K27" i="23"/>
  <c r="J27" i="23"/>
  <c r="I27" i="23"/>
  <c r="H27" i="23"/>
  <c r="K26" i="23"/>
  <c r="J26" i="23"/>
  <c r="I26" i="23"/>
  <c r="H26" i="23"/>
  <c r="K25" i="23"/>
  <c r="J25" i="23"/>
  <c r="I25" i="23"/>
  <c r="H25" i="23"/>
  <c r="K24" i="23"/>
  <c r="J24" i="23"/>
  <c r="I24" i="23"/>
  <c r="H24" i="23"/>
  <c r="K21" i="23"/>
  <c r="J21" i="23"/>
  <c r="I21" i="23"/>
  <c r="H21" i="23"/>
  <c r="K20" i="23"/>
  <c r="J20" i="23"/>
  <c r="I20" i="23"/>
  <c r="H20" i="23"/>
  <c r="K19" i="23"/>
  <c r="J19" i="23"/>
  <c r="I19" i="23"/>
  <c r="H19" i="23"/>
  <c r="K18" i="23"/>
  <c r="J18" i="23"/>
  <c r="I18" i="23"/>
  <c r="H18" i="23"/>
  <c r="K16" i="23"/>
  <c r="J16" i="23"/>
  <c r="I16" i="23"/>
  <c r="H16" i="23"/>
  <c r="K15" i="23"/>
  <c r="J15" i="23"/>
  <c r="I15" i="23"/>
  <c r="H15" i="23"/>
  <c r="K14" i="23"/>
  <c r="J14" i="23"/>
  <c r="I14" i="23"/>
  <c r="H14" i="23"/>
  <c r="K13" i="23"/>
  <c r="J13" i="23"/>
  <c r="I13" i="23"/>
  <c r="H13" i="23"/>
  <c r="K12" i="23"/>
  <c r="J12" i="23"/>
  <c r="I12" i="23"/>
  <c r="H12" i="23"/>
  <c r="K11" i="23"/>
  <c r="J11" i="23"/>
  <c r="I11" i="23"/>
  <c r="H11" i="23"/>
  <c r="K9" i="23"/>
  <c r="J9" i="23"/>
  <c r="I9" i="23"/>
  <c r="H9" i="23"/>
  <c r="I29" i="16" l="1"/>
  <c r="I28" i="16"/>
  <c r="I27" i="16"/>
  <c r="I26" i="16"/>
  <c r="I25" i="16"/>
  <c r="H29" i="16"/>
  <c r="H28" i="16"/>
  <c r="H27" i="16"/>
  <c r="H26" i="16"/>
  <c r="H25" i="16"/>
  <c r="G26" i="16"/>
  <c r="G27" i="16"/>
  <c r="G28" i="16"/>
  <c r="G29" i="16"/>
  <c r="G25" i="16"/>
  <c r="I22" i="16"/>
  <c r="I21" i="16"/>
  <c r="I20" i="16"/>
  <c r="I19" i="16"/>
  <c r="H22" i="16"/>
  <c r="H21" i="16"/>
  <c r="H20" i="16"/>
  <c r="H19" i="16"/>
  <c r="G20" i="16"/>
  <c r="G21" i="16"/>
  <c r="G22" i="16"/>
  <c r="G19" i="16"/>
  <c r="H11" i="16"/>
  <c r="I11" i="16"/>
  <c r="H12" i="16"/>
  <c r="I12" i="16"/>
  <c r="H13" i="16"/>
  <c r="I13" i="16"/>
  <c r="H14" i="16"/>
  <c r="I14" i="16"/>
  <c r="H15" i="16"/>
  <c r="I15" i="16"/>
  <c r="H16" i="16"/>
  <c r="I16" i="16"/>
  <c r="G12" i="16"/>
  <c r="G13" i="16"/>
  <c r="G14" i="16"/>
  <c r="G15" i="16"/>
  <c r="G16" i="16"/>
  <c r="G11" i="16"/>
  <c r="F18" i="20" l="1"/>
  <c r="F17" i="20"/>
  <c r="F16" i="20"/>
  <c r="F15" i="20"/>
  <c r="F14" i="20"/>
  <c r="F9" i="20"/>
  <c r="F10" i="20"/>
  <c r="F11" i="20"/>
  <c r="F12" i="20"/>
  <c r="F8" i="20"/>
  <c r="K80" i="19"/>
  <c r="J80" i="19"/>
  <c r="I80" i="19"/>
  <c r="H80" i="19"/>
  <c r="G80" i="19"/>
  <c r="K78" i="19"/>
  <c r="J78" i="19"/>
  <c r="I78" i="19"/>
  <c r="H78" i="19"/>
  <c r="G78" i="19"/>
  <c r="K77" i="19"/>
  <c r="J77" i="19"/>
  <c r="I77" i="19"/>
  <c r="H77" i="19"/>
  <c r="G77" i="19"/>
  <c r="K76" i="19"/>
  <c r="J76" i="19"/>
  <c r="I76" i="19"/>
  <c r="H76" i="19"/>
  <c r="G76" i="19"/>
  <c r="K75" i="19"/>
  <c r="J75" i="19"/>
  <c r="I75" i="19"/>
  <c r="H75" i="19"/>
  <c r="G75" i="19"/>
  <c r="K74" i="19"/>
  <c r="J74" i="19"/>
  <c r="I74" i="19"/>
  <c r="H74" i="19"/>
  <c r="G74" i="19"/>
  <c r="K73" i="19"/>
  <c r="J73" i="19"/>
  <c r="I73" i="19"/>
  <c r="H73" i="19"/>
  <c r="G73" i="19"/>
  <c r="K72" i="19"/>
  <c r="J72" i="19"/>
  <c r="I72" i="19"/>
  <c r="H72" i="19"/>
  <c r="G72" i="19"/>
  <c r="K71" i="19"/>
  <c r="J71" i="19"/>
  <c r="I71" i="19"/>
  <c r="H71" i="19"/>
  <c r="G71" i="19"/>
  <c r="K70" i="19"/>
  <c r="J70" i="19"/>
  <c r="I70" i="19"/>
  <c r="H70" i="19"/>
  <c r="G70" i="19"/>
  <c r="K69" i="19"/>
  <c r="J69" i="19"/>
  <c r="I69" i="19"/>
  <c r="H69" i="19"/>
  <c r="G69" i="19"/>
  <c r="K68" i="19"/>
  <c r="J68" i="19"/>
  <c r="I68" i="19"/>
  <c r="H68" i="19"/>
  <c r="G68" i="19"/>
  <c r="K67" i="19"/>
  <c r="J67" i="19"/>
  <c r="I67" i="19"/>
  <c r="H67" i="19"/>
  <c r="G67" i="19"/>
  <c r="K66" i="19"/>
  <c r="J66" i="19"/>
  <c r="I66" i="19"/>
  <c r="H66" i="19"/>
  <c r="G66" i="19"/>
  <c r="K65" i="19"/>
  <c r="J65" i="19"/>
  <c r="I65" i="19"/>
  <c r="H65" i="19"/>
  <c r="G65" i="19"/>
  <c r="K64" i="19"/>
  <c r="J64" i="19"/>
  <c r="I64" i="19"/>
  <c r="H64" i="19"/>
  <c r="G64" i="19"/>
  <c r="K63" i="19"/>
  <c r="J63" i="19"/>
  <c r="I63" i="19"/>
  <c r="H63" i="19"/>
  <c r="G63" i="19"/>
  <c r="K62" i="19"/>
  <c r="J62" i="19"/>
  <c r="I62" i="19"/>
  <c r="H62" i="19"/>
  <c r="G62" i="19"/>
  <c r="K61" i="19"/>
  <c r="J61" i="19"/>
  <c r="I61" i="19"/>
  <c r="H61" i="19"/>
  <c r="G61" i="19"/>
  <c r="K60" i="19"/>
  <c r="J60" i="19"/>
  <c r="I60" i="19"/>
  <c r="H60" i="19"/>
  <c r="G60" i="19"/>
  <c r="K59" i="19"/>
  <c r="J59" i="19"/>
  <c r="I59" i="19"/>
  <c r="H59" i="19"/>
  <c r="G59" i="19"/>
  <c r="K49" i="19"/>
  <c r="J49" i="19"/>
  <c r="I49" i="19"/>
  <c r="H49" i="19"/>
  <c r="K48" i="19"/>
  <c r="J48" i="19"/>
  <c r="I48" i="19"/>
  <c r="H48" i="19"/>
  <c r="K47" i="19"/>
  <c r="J47" i="19"/>
  <c r="I47" i="19"/>
  <c r="H47" i="19"/>
  <c r="K46" i="19"/>
  <c r="J46" i="19"/>
  <c r="I46" i="19"/>
  <c r="H46" i="19"/>
  <c r="K45" i="19"/>
  <c r="J45" i="19"/>
  <c r="I45" i="19"/>
  <c r="H45" i="19"/>
  <c r="K44" i="19"/>
  <c r="J44" i="19"/>
  <c r="I44" i="19"/>
  <c r="H44" i="19"/>
  <c r="K43" i="19"/>
  <c r="J43" i="19"/>
  <c r="I43" i="19"/>
  <c r="H43" i="19"/>
  <c r="K42" i="19"/>
  <c r="J42" i="19"/>
  <c r="I42" i="19"/>
  <c r="H42" i="19"/>
  <c r="K41" i="19"/>
  <c r="J41" i="19"/>
  <c r="I41" i="19"/>
  <c r="H41" i="19"/>
  <c r="K40" i="19"/>
  <c r="J40" i="19"/>
  <c r="I40" i="19"/>
  <c r="H40" i="19"/>
  <c r="K39" i="19"/>
  <c r="J39" i="19"/>
  <c r="I39" i="19"/>
  <c r="H39" i="19"/>
  <c r="K38" i="19"/>
  <c r="J38" i="19"/>
  <c r="I38" i="19"/>
  <c r="H38" i="19"/>
  <c r="K37" i="19"/>
  <c r="J37" i="19"/>
  <c r="I37" i="19"/>
  <c r="H37" i="19"/>
  <c r="K36" i="19"/>
  <c r="J36" i="19"/>
  <c r="I36" i="19"/>
  <c r="H36" i="19"/>
  <c r="K35" i="19"/>
  <c r="J35" i="19"/>
  <c r="I35" i="19"/>
  <c r="H35" i="19"/>
  <c r="K34" i="19"/>
  <c r="J34" i="19"/>
  <c r="I34" i="19"/>
  <c r="H34" i="19"/>
  <c r="K33" i="19"/>
  <c r="J33" i="19"/>
  <c r="I33" i="19"/>
  <c r="H33" i="19"/>
  <c r="K32" i="19"/>
  <c r="J32" i="19"/>
  <c r="I32" i="19"/>
  <c r="H32" i="19"/>
  <c r="K51" i="19"/>
  <c r="J51" i="19"/>
  <c r="I51" i="19"/>
  <c r="H51" i="19"/>
  <c r="K50" i="19"/>
  <c r="J50" i="19"/>
  <c r="I50" i="19"/>
  <c r="H50" i="19"/>
  <c r="K29" i="19"/>
  <c r="J29" i="19"/>
  <c r="I29" i="19"/>
  <c r="H29" i="19"/>
  <c r="K28" i="19"/>
  <c r="J28" i="19"/>
  <c r="I28" i="19"/>
  <c r="H28" i="19"/>
  <c r="K27" i="19"/>
  <c r="J27" i="19"/>
  <c r="I27" i="19"/>
  <c r="H27" i="19"/>
  <c r="K26" i="19"/>
  <c r="J26" i="19"/>
  <c r="I26" i="19"/>
  <c r="H26" i="19"/>
  <c r="K25" i="19"/>
  <c r="J25" i="19"/>
  <c r="I25" i="19"/>
  <c r="H25" i="19"/>
  <c r="K22" i="19"/>
  <c r="J22" i="19"/>
  <c r="I22" i="19"/>
  <c r="H22" i="19"/>
  <c r="K21" i="19"/>
  <c r="J21" i="19"/>
  <c r="I21" i="19"/>
  <c r="H21" i="19"/>
  <c r="K20" i="19"/>
  <c r="J20" i="19"/>
  <c r="I20" i="19"/>
  <c r="H20" i="19"/>
  <c r="K19" i="19"/>
  <c r="J19" i="19"/>
  <c r="I19" i="19"/>
  <c r="H19" i="19"/>
  <c r="K16" i="19"/>
  <c r="J16" i="19"/>
  <c r="I16" i="19"/>
  <c r="H16" i="19"/>
  <c r="K15" i="19"/>
  <c r="J15" i="19"/>
  <c r="I15" i="19"/>
  <c r="H15" i="19"/>
  <c r="K14" i="19"/>
  <c r="J14" i="19"/>
  <c r="I14" i="19"/>
  <c r="H14" i="19"/>
  <c r="K13" i="19"/>
  <c r="J13" i="19"/>
  <c r="I13" i="19"/>
  <c r="H13" i="19"/>
  <c r="K12" i="19"/>
  <c r="J12" i="19"/>
  <c r="I12" i="19"/>
  <c r="H12" i="19"/>
  <c r="K11" i="19"/>
  <c r="J11" i="19"/>
  <c r="I11" i="19"/>
  <c r="H11" i="19"/>
  <c r="I9" i="19"/>
  <c r="J9" i="19"/>
  <c r="K9" i="19"/>
  <c r="H9" i="19"/>
  <c r="I7" i="19"/>
  <c r="J7" i="19"/>
  <c r="K7" i="19"/>
  <c r="H7" i="19"/>
  <c r="M17" i="17"/>
  <c r="L17" i="17"/>
  <c r="K17" i="17"/>
  <c r="J17" i="17"/>
  <c r="I17" i="17"/>
  <c r="M16" i="17"/>
  <c r="L16" i="17"/>
  <c r="K16" i="17"/>
  <c r="J16" i="17"/>
  <c r="I16" i="17"/>
  <c r="M15" i="17"/>
  <c r="L15" i="17"/>
  <c r="K15" i="17"/>
  <c r="J15" i="17"/>
  <c r="I15" i="17"/>
  <c r="M14" i="17"/>
  <c r="L14" i="17"/>
  <c r="K14" i="17"/>
  <c r="J14" i="17"/>
  <c r="I14" i="17"/>
  <c r="M13" i="17"/>
  <c r="L13" i="17"/>
  <c r="K13" i="17"/>
  <c r="J13" i="17"/>
  <c r="I13" i="17"/>
  <c r="M12" i="17"/>
  <c r="L12" i="17"/>
  <c r="K12" i="17"/>
  <c r="J12" i="17"/>
  <c r="I12" i="17"/>
  <c r="M11" i="17"/>
  <c r="L11" i="17"/>
  <c r="K11" i="17"/>
  <c r="J11" i="17"/>
  <c r="I11" i="17"/>
  <c r="M10" i="17"/>
  <c r="L10" i="17"/>
  <c r="K10" i="17"/>
  <c r="J10" i="17"/>
  <c r="I10" i="17"/>
  <c r="M8" i="17"/>
  <c r="L8" i="17"/>
  <c r="K8" i="17"/>
  <c r="J8" i="17"/>
  <c r="I8" i="17"/>
  <c r="G75" i="17"/>
  <c r="M39" i="9"/>
  <c r="L39" i="9"/>
  <c r="K39" i="9"/>
  <c r="J39" i="9"/>
  <c r="I39" i="9"/>
  <c r="M38" i="9"/>
  <c r="L38" i="9"/>
  <c r="K38" i="9"/>
  <c r="J38" i="9"/>
  <c r="I38" i="9"/>
  <c r="M37" i="9"/>
  <c r="L37" i="9"/>
  <c r="K37" i="9"/>
  <c r="J37" i="9"/>
  <c r="I37" i="9"/>
  <c r="M36" i="9"/>
  <c r="L36" i="9"/>
  <c r="K36" i="9"/>
  <c r="J36" i="9"/>
  <c r="I36" i="9"/>
  <c r="M35" i="9"/>
  <c r="L35" i="9"/>
  <c r="K35" i="9"/>
  <c r="J35" i="9"/>
  <c r="I35" i="9"/>
  <c r="M32" i="9"/>
  <c r="L32" i="9"/>
  <c r="K32" i="9"/>
  <c r="J32" i="9"/>
  <c r="I32" i="9"/>
  <c r="M31" i="9"/>
  <c r="L31" i="9"/>
  <c r="K31" i="9"/>
  <c r="J31" i="9"/>
  <c r="I31" i="9"/>
  <c r="M30" i="9"/>
  <c r="L30" i="9"/>
  <c r="K30" i="9"/>
  <c r="J30" i="9"/>
  <c r="I30" i="9"/>
  <c r="M29" i="9"/>
  <c r="L29" i="9"/>
  <c r="K29" i="9"/>
  <c r="J29" i="9"/>
  <c r="I29" i="9"/>
  <c r="M27" i="9"/>
  <c r="L27" i="9"/>
  <c r="K27" i="9"/>
  <c r="J27" i="9"/>
  <c r="I27" i="9"/>
  <c r="M26" i="9"/>
  <c r="L26" i="9"/>
  <c r="K26" i="9"/>
  <c r="J26" i="9"/>
  <c r="I26" i="9"/>
  <c r="M25" i="9"/>
  <c r="L25" i="9"/>
  <c r="K25" i="9"/>
  <c r="J25" i="9"/>
  <c r="I25" i="9"/>
  <c r="M24" i="9"/>
  <c r="L24" i="9"/>
  <c r="K24" i="9"/>
  <c r="J24" i="9"/>
  <c r="I24" i="9"/>
  <c r="M23" i="9"/>
  <c r="L23" i="9"/>
  <c r="K23" i="9"/>
  <c r="J23" i="9"/>
  <c r="I23" i="9"/>
  <c r="M22" i="9"/>
  <c r="L22" i="9"/>
  <c r="K22" i="9"/>
  <c r="J22" i="9"/>
  <c r="I22" i="9"/>
  <c r="J20" i="9"/>
  <c r="K20" i="9"/>
  <c r="L20" i="9"/>
  <c r="M20" i="9"/>
  <c r="I20" i="9"/>
  <c r="C18" i="10"/>
  <c r="M73" i="11"/>
  <c r="G73" i="11"/>
  <c r="F73" i="11"/>
  <c r="E73" i="11"/>
  <c r="D73" i="11"/>
  <c r="C73" i="11"/>
  <c r="B73" i="11"/>
  <c r="H73" i="11" s="1"/>
  <c r="L73" i="11"/>
  <c r="K73" i="11"/>
  <c r="J73" i="11"/>
  <c r="I73" i="11"/>
  <c r="H28" i="12"/>
  <c r="D28" i="12"/>
  <c r="C28" i="12"/>
  <c r="B28" i="12"/>
  <c r="I28" i="14"/>
  <c r="H28" i="14"/>
  <c r="G28" i="14"/>
  <c r="F28" i="14"/>
  <c r="C88" i="15"/>
  <c r="D88" i="15"/>
  <c r="E88" i="15"/>
  <c r="G88" i="15"/>
  <c r="B88" i="15"/>
  <c r="G28" i="12" l="1"/>
  <c r="F28" i="12"/>
  <c r="E28" i="12"/>
  <c r="M8" i="21"/>
  <c r="N8" i="21"/>
  <c r="O8" i="21"/>
  <c r="P8" i="21"/>
  <c r="Q8" i="21"/>
  <c r="R8" i="21"/>
  <c r="S8" i="21"/>
  <c r="T8" i="21"/>
  <c r="U8" i="21"/>
  <c r="M9" i="21"/>
  <c r="N9" i="21"/>
  <c r="O9" i="21"/>
  <c r="P9" i="21"/>
  <c r="Q9" i="21"/>
  <c r="R9" i="21"/>
  <c r="S9" i="21"/>
  <c r="T9" i="21"/>
  <c r="U9" i="21"/>
  <c r="M10" i="21"/>
  <c r="N10" i="21"/>
  <c r="O10" i="21"/>
  <c r="P10" i="21"/>
  <c r="Q10" i="21"/>
  <c r="R10" i="21"/>
  <c r="S10" i="21"/>
  <c r="T10" i="21"/>
  <c r="U10" i="21"/>
  <c r="M11" i="21"/>
  <c r="N11" i="21"/>
  <c r="O11" i="21"/>
  <c r="P11" i="21"/>
  <c r="Q11" i="21"/>
  <c r="R11" i="21"/>
  <c r="S11" i="21"/>
  <c r="T11" i="21"/>
  <c r="U11" i="21"/>
  <c r="M12" i="21"/>
  <c r="N12" i="21"/>
  <c r="O12" i="21"/>
  <c r="P12" i="21"/>
  <c r="Q12" i="21"/>
  <c r="R12" i="21"/>
  <c r="S12" i="21"/>
  <c r="T12" i="21"/>
  <c r="U12" i="21"/>
  <c r="M13" i="21"/>
  <c r="N13" i="21"/>
  <c r="O13" i="21"/>
  <c r="P13" i="21"/>
  <c r="Q13" i="21"/>
  <c r="R13" i="21"/>
  <c r="S13" i="21"/>
  <c r="T13" i="21"/>
  <c r="U13" i="21"/>
  <c r="M14" i="21"/>
  <c r="N14" i="21"/>
  <c r="O14" i="21"/>
  <c r="P14" i="21"/>
  <c r="Q14" i="21"/>
  <c r="R14" i="21"/>
  <c r="S14" i="21"/>
  <c r="T14" i="21"/>
  <c r="U14" i="21"/>
  <c r="M15" i="21"/>
  <c r="N15" i="21"/>
  <c r="O15" i="21"/>
  <c r="P15" i="21"/>
  <c r="Q15" i="21"/>
  <c r="R15" i="21"/>
  <c r="S15" i="21"/>
  <c r="T15" i="21"/>
  <c r="U15" i="21"/>
  <c r="M16" i="21"/>
  <c r="N16" i="21"/>
  <c r="O16" i="21"/>
  <c r="P16" i="21"/>
  <c r="Q16" i="21"/>
  <c r="R16" i="21"/>
  <c r="S16" i="21"/>
  <c r="T16" i="21"/>
  <c r="U16" i="21"/>
  <c r="M17" i="21"/>
  <c r="N17" i="21"/>
  <c r="O17" i="21"/>
  <c r="P17" i="21"/>
  <c r="Q17" i="21"/>
  <c r="R17" i="21"/>
  <c r="S17" i="21"/>
  <c r="T17" i="21"/>
  <c r="U17" i="21"/>
  <c r="M18" i="21"/>
  <c r="N18" i="21"/>
  <c r="O18" i="21"/>
  <c r="P18" i="21"/>
  <c r="Q18" i="21"/>
  <c r="R18" i="21"/>
  <c r="S18" i="21"/>
  <c r="T18" i="21"/>
  <c r="U18" i="21"/>
  <c r="M19" i="21"/>
  <c r="N19" i="21"/>
  <c r="O19" i="21"/>
  <c r="P19" i="21"/>
  <c r="Q19" i="21"/>
  <c r="R19" i="21"/>
  <c r="S19" i="21"/>
  <c r="T19" i="21"/>
  <c r="U19" i="21"/>
  <c r="M20" i="21"/>
  <c r="N20" i="21"/>
  <c r="O20" i="21"/>
  <c r="P20" i="21"/>
  <c r="Q20" i="21"/>
  <c r="R20" i="21"/>
  <c r="S20" i="21"/>
  <c r="T20" i="21"/>
  <c r="U20" i="21"/>
  <c r="M21" i="21"/>
  <c r="N21" i="21"/>
  <c r="O21" i="21"/>
  <c r="P21" i="21"/>
  <c r="Q21" i="21"/>
  <c r="R21" i="21"/>
  <c r="S21" i="21"/>
  <c r="T21" i="21"/>
  <c r="U21" i="21"/>
  <c r="M22" i="21"/>
  <c r="N22" i="21"/>
  <c r="O22" i="21"/>
  <c r="P22" i="21"/>
  <c r="Q22" i="21"/>
  <c r="R22" i="21"/>
  <c r="S22" i="21"/>
  <c r="T22" i="21"/>
  <c r="U22" i="21"/>
  <c r="M23" i="21"/>
  <c r="N23" i="21"/>
  <c r="O23" i="21"/>
  <c r="P23" i="21"/>
  <c r="Q23" i="21"/>
  <c r="R23" i="21"/>
  <c r="S23" i="21"/>
  <c r="T23" i="21"/>
  <c r="U23" i="21"/>
  <c r="M24" i="21"/>
  <c r="N24" i="21"/>
  <c r="O24" i="21"/>
  <c r="P24" i="21"/>
  <c r="Q24" i="21"/>
  <c r="R24" i="21"/>
  <c r="S24" i="21"/>
  <c r="T24" i="21"/>
  <c r="U24" i="21"/>
  <c r="M25" i="21"/>
  <c r="N25" i="21"/>
  <c r="O25" i="21"/>
  <c r="P25" i="21"/>
  <c r="Q25" i="21"/>
  <c r="R25" i="21"/>
  <c r="S25" i="21"/>
  <c r="T25" i="21"/>
  <c r="U25" i="21"/>
  <c r="M26" i="21"/>
  <c r="N26" i="21"/>
  <c r="O26" i="21"/>
  <c r="P26" i="21"/>
  <c r="Q26" i="21"/>
  <c r="R26" i="21"/>
  <c r="S26" i="21"/>
  <c r="T26" i="21"/>
  <c r="U26" i="21"/>
  <c r="M27" i="21"/>
  <c r="N27" i="21"/>
  <c r="O27" i="21"/>
  <c r="P27" i="21"/>
  <c r="Q27" i="21"/>
  <c r="R27" i="21"/>
  <c r="S27" i="21"/>
  <c r="T27" i="21"/>
  <c r="U27" i="21"/>
  <c r="M28" i="21"/>
  <c r="N28" i="21"/>
  <c r="O28" i="21"/>
  <c r="P28" i="21"/>
  <c r="Q28" i="21"/>
  <c r="R28" i="21"/>
  <c r="S28" i="21"/>
  <c r="T28" i="21"/>
  <c r="U28" i="21"/>
  <c r="M29" i="21"/>
  <c r="N29" i="21"/>
  <c r="O29" i="21"/>
  <c r="P29" i="21"/>
  <c r="Q29" i="21"/>
  <c r="R29" i="21"/>
  <c r="S29" i="21"/>
  <c r="T29" i="21"/>
  <c r="U29" i="21"/>
  <c r="M30" i="21"/>
  <c r="N30" i="21"/>
  <c r="O30" i="21"/>
  <c r="P30" i="21"/>
  <c r="Q30" i="21"/>
  <c r="R30" i="21"/>
  <c r="S30" i="21"/>
  <c r="T30" i="21"/>
  <c r="U30" i="21"/>
  <c r="M31" i="21"/>
  <c r="N31" i="21"/>
  <c r="O31" i="21"/>
  <c r="P31" i="21"/>
  <c r="Q31" i="21"/>
  <c r="R31" i="21"/>
  <c r="S31" i="21"/>
  <c r="T31" i="21"/>
  <c r="U31" i="21"/>
  <c r="M32" i="21"/>
  <c r="N32" i="21"/>
  <c r="O32" i="21"/>
  <c r="P32" i="21"/>
  <c r="Q32" i="21"/>
  <c r="R32" i="21"/>
  <c r="S32" i="21"/>
  <c r="T32" i="21"/>
  <c r="U32" i="21"/>
  <c r="M33" i="21"/>
  <c r="N33" i="21"/>
  <c r="O33" i="21"/>
  <c r="P33" i="21"/>
  <c r="Q33" i="21"/>
  <c r="R33" i="21"/>
  <c r="S33" i="21"/>
  <c r="T33" i="21"/>
  <c r="U33" i="21"/>
  <c r="M34" i="21"/>
  <c r="N34" i="21"/>
  <c r="O34" i="21"/>
  <c r="P34" i="21"/>
  <c r="Q34" i="21"/>
  <c r="R34" i="21"/>
  <c r="S34" i="21"/>
  <c r="T34" i="21"/>
  <c r="U34"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8" i="21"/>
  <c r="M9" i="17"/>
  <c r="L9" i="17"/>
  <c r="K9" i="17"/>
  <c r="J9" i="17"/>
  <c r="I9" i="17"/>
  <c r="F29" i="16" l="1"/>
  <c r="E29" i="16"/>
  <c r="F28" i="16"/>
  <c r="E28" i="16"/>
  <c r="F27" i="16"/>
  <c r="E27" i="16"/>
  <c r="F26" i="16"/>
  <c r="E26" i="16"/>
  <c r="F25" i="16"/>
  <c r="E25" i="16"/>
  <c r="F22" i="16"/>
  <c r="E22" i="16"/>
  <c r="F21" i="16"/>
  <c r="E21" i="16"/>
  <c r="F20" i="16"/>
  <c r="E20" i="16"/>
  <c r="F19" i="16"/>
  <c r="E19" i="16"/>
  <c r="E12" i="16"/>
  <c r="F12" i="16"/>
  <c r="E13" i="16"/>
  <c r="F13" i="16"/>
  <c r="E14" i="16"/>
  <c r="F14" i="16"/>
  <c r="E15" i="16"/>
  <c r="F15" i="16"/>
  <c r="E16" i="16"/>
  <c r="F16" i="16"/>
  <c r="F11" i="16"/>
  <c r="E11" i="16"/>
  <c r="K184" i="15"/>
  <c r="J184" i="15"/>
  <c r="I184" i="15"/>
  <c r="H184" i="15"/>
  <c r="G184" i="15"/>
  <c r="K182" i="15"/>
  <c r="J182" i="15"/>
  <c r="I182" i="15"/>
  <c r="H182" i="15"/>
  <c r="G182" i="15"/>
  <c r="K181" i="15"/>
  <c r="J181" i="15"/>
  <c r="I181" i="15"/>
  <c r="H181" i="15"/>
  <c r="G181" i="15"/>
  <c r="K180" i="15"/>
  <c r="J180" i="15"/>
  <c r="I180" i="15"/>
  <c r="H180" i="15"/>
  <c r="G180" i="15"/>
  <c r="K179" i="15"/>
  <c r="J179" i="15"/>
  <c r="I179" i="15"/>
  <c r="H179" i="15"/>
  <c r="G179" i="15"/>
  <c r="K178" i="15"/>
  <c r="J178" i="15"/>
  <c r="I178" i="15"/>
  <c r="H178" i="15"/>
  <c r="G178" i="15"/>
  <c r="K177" i="15"/>
  <c r="J177" i="15"/>
  <c r="I177" i="15"/>
  <c r="H177" i="15"/>
  <c r="G177" i="15"/>
  <c r="K176" i="15"/>
  <c r="J176" i="15"/>
  <c r="I176" i="15"/>
  <c r="H176" i="15"/>
  <c r="G176" i="15"/>
  <c r="K175" i="15"/>
  <c r="J175" i="15"/>
  <c r="I175" i="15"/>
  <c r="H175" i="15"/>
  <c r="G175" i="15"/>
  <c r="K174" i="15"/>
  <c r="J174" i="15"/>
  <c r="I174" i="15"/>
  <c r="H174" i="15"/>
  <c r="G174" i="15"/>
  <c r="K173" i="15"/>
  <c r="J173" i="15"/>
  <c r="I173" i="15"/>
  <c r="H173" i="15"/>
  <c r="G173" i="15"/>
  <c r="K172" i="15"/>
  <c r="J172" i="15"/>
  <c r="I172" i="15"/>
  <c r="H172" i="15"/>
  <c r="G172" i="15"/>
  <c r="K171" i="15"/>
  <c r="J171" i="15"/>
  <c r="I171" i="15"/>
  <c r="H171" i="15"/>
  <c r="G171" i="15"/>
  <c r="K170" i="15"/>
  <c r="J170" i="15"/>
  <c r="I170" i="15"/>
  <c r="H170" i="15"/>
  <c r="G170" i="15"/>
  <c r="K169" i="15"/>
  <c r="J169" i="15"/>
  <c r="I169" i="15"/>
  <c r="H169" i="15"/>
  <c r="G169" i="15"/>
  <c r="K168" i="15"/>
  <c r="J168" i="15"/>
  <c r="I168" i="15"/>
  <c r="H168" i="15"/>
  <c r="G168" i="15"/>
  <c r="K167" i="15"/>
  <c r="J167" i="15"/>
  <c r="I167" i="15"/>
  <c r="H167" i="15"/>
  <c r="G167" i="15"/>
  <c r="K166" i="15"/>
  <c r="J166" i="15"/>
  <c r="I166" i="15"/>
  <c r="H166" i="15"/>
  <c r="G166" i="15"/>
  <c r="K165" i="15"/>
  <c r="J165" i="15"/>
  <c r="I165" i="15"/>
  <c r="H165" i="15"/>
  <c r="G165" i="15"/>
  <c r="K164" i="15"/>
  <c r="J164" i="15"/>
  <c r="I164" i="15"/>
  <c r="H164" i="15"/>
  <c r="G164" i="15"/>
  <c r="K163" i="15"/>
  <c r="J163" i="15"/>
  <c r="I163" i="15"/>
  <c r="H163" i="15"/>
  <c r="G163" i="15"/>
  <c r="F111" i="15"/>
  <c r="F112" i="15"/>
  <c r="L112" i="15" s="1"/>
  <c r="F113" i="15"/>
  <c r="L113" i="15" s="1"/>
  <c r="F114" i="15"/>
  <c r="L114" i="15" s="1"/>
  <c r="F115" i="15"/>
  <c r="H115" i="15" s="1"/>
  <c r="F116" i="15"/>
  <c r="H116" i="15" s="1"/>
  <c r="F117" i="15"/>
  <c r="H117" i="15" s="1"/>
  <c r="F118" i="15"/>
  <c r="H118" i="15" s="1"/>
  <c r="F119" i="15"/>
  <c r="H119" i="15" s="1"/>
  <c r="F120" i="15"/>
  <c r="H120" i="15" s="1"/>
  <c r="F121" i="15"/>
  <c r="H121" i="15" s="1"/>
  <c r="F122" i="15"/>
  <c r="H122" i="15" s="1"/>
  <c r="F123" i="15"/>
  <c r="H123" i="15" s="1"/>
  <c r="F124" i="15"/>
  <c r="H124" i="15" s="1"/>
  <c r="F125" i="15"/>
  <c r="H125" i="15" s="1"/>
  <c r="F126" i="15"/>
  <c r="H126" i="15" s="1"/>
  <c r="F127" i="15"/>
  <c r="H127" i="15" s="1"/>
  <c r="F128" i="15"/>
  <c r="H128" i="15" s="1"/>
  <c r="F129" i="15"/>
  <c r="H129" i="15" s="1"/>
  <c r="F130" i="15"/>
  <c r="F110" i="15"/>
  <c r="L110" i="15" s="1"/>
  <c r="K115" i="15"/>
  <c r="K116" i="15"/>
  <c r="I117" i="15"/>
  <c r="I118" i="15"/>
  <c r="K119" i="15"/>
  <c r="K120" i="15"/>
  <c r="I121" i="15"/>
  <c r="I122" i="15"/>
  <c r="K123" i="15"/>
  <c r="K124" i="15"/>
  <c r="I125" i="15"/>
  <c r="I126" i="15"/>
  <c r="K127" i="15"/>
  <c r="K128" i="15"/>
  <c r="I129" i="15"/>
  <c r="L129" i="15"/>
  <c r="L111" i="15"/>
  <c r="F108" i="15"/>
  <c r="F107" i="15"/>
  <c r="L107" i="15" s="1"/>
  <c r="F106" i="15"/>
  <c r="L106" i="15" s="1"/>
  <c r="F105" i="15"/>
  <c r="L105" i="15" s="1"/>
  <c r="F104" i="15"/>
  <c r="K104" i="15" s="1"/>
  <c r="F103" i="15"/>
  <c r="L103" i="15" s="1"/>
  <c r="F101" i="15"/>
  <c r="F100" i="15"/>
  <c r="F99" i="15"/>
  <c r="K99" i="15" s="1"/>
  <c r="F98" i="15"/>
  <c r="F97" i="15"/>
  <c r="K97" i="15" s="1"/>
  <c r="F95" i="15"/>
  <c r="F94" i="15"/>
  <c r="K94" i="15" s="1"/>
  <c r="F93" i="15"/>
  <c r="F92" i="15"/>
  <c r="K92" i="15" s="1"/>
  <c r="F91" i="15"/>
  <c r="F90" i="15"/>
  <c r="L90" i="15" s="1"/>
  <c r="K107" i="15"/>
  <c r="I107" i="15"/>
  <c r="I106" i="15"/>
  <c r="K105" i="15"/>
  <c r="I105" i="15"/>
  <c r="J104" i="15"/>
  <c r="K103" i="15"/>
  <c r="I103" i="15"/>
  <c r="L100" i="15"/>
  <c r="K100" i="15"/>
  <c r="J100" i="15"/>
  <c r="I100" i="15"/>
  <c r="H100" i="15"/>
  <c r="J99" i="15"/>
  <c r="L98" i="15"/>
  <c r="K98" i="15"/>
  <c r="J98" i="15"/>
  <c r="I98" i="15"/>
  <c r="H98" i="15"/>
  <c r="J97" i="15"/>
  <c r="L95" i="15"/>
  <c r="K95" i="15"/>
  <c r="J95" i="15"/>
  <c r="I95" i="15"/>
  <c r="H95" i="15"/>
  <c r="J94" i="15"/>
  <c r="L93" i="15"/>
  <c r="K93" i="15"/>
  <c r="J93" i="15"/>
  <c r="I93" i="15"/>
  <c r="H93" i="15"/>
  <c r="J92" i="15"/>
  <c r="L91" i="15"/>
  <c r="K91" i="15"/>
  <c r="J91" i="15"/>
  <c r="I91" i="15"/>
  <c r="H91" i="15"/>
  <c r="J90" i="15"/>
  <c r="F10" i="15"/>
  <c r="L10" i="15" s="1"/>
  <c r="F11" i="15"/>
  <c r="L11" i="15" s="1"/>
  <c r="F12" i="15"/>
  <c r="L12" i="15" s="1"/>
  <c r="F13" i="15"/>
  <c r="L13" i="15" s="1"/>
  <c r="F14" i="15"/>
  <c r="L14" i="15" s="1"/>
  <c r="F15" i="15"/>
  <c r="L15" i="15" s="1"/>
  <c r="F16" i="15"/>
  <c r="L16" i="15" s="1"/>
  <c r="F17" i="15"/>
  <c r="L17" i="15" s="1"/>
  <c r="F18" i="15"/>
  <c r="L18" i="15" s="1"/>
  <c r="F9" i="15"/>
  <c r="L9" i="15" s="1"/>
  <c r="I47" i="14"/>
  <c r="H47" i="14"/>
  <c r="G47" i="14"/>
  <c r="F47" i="14"/>
  <c r="I46" i="14"/>
  <c r="H46" i="14"/>
  <c r="G46" i="14"/>
  <c r="F46" i="14"/>
  <c r="I45" i="14"/>
  <c r="H45" i="14"/>
  <c r="G45" i="14"/>
  <c r="F45" i="14"/>
  <c r="I44" i="14"/>
  <c r="H44" i="14"/>
  <c r="G44" i="14"/>
  <c r="F44" i="14"/>
  <c r="I43" i="14"/>
  <c r="H43" i="14"/>
  <c r="G43" i="14"/>
  <c r="F43" i="14"/>
  <c r="I40" i="14"/>
  <c r="H40" i="14"/>
  <c r="G40" i="14"/>
  <c r="F40" i="14"/>
  <c r="I39" i="14"/>
  <c r="H39" i="14"/>
  <c r="G39" i="14"/>
  <c r="F39" i="14"/>
  <c r="I38" i="14"/>
  <c r="H38" i="14"/>
  <c r="G38" i="14"/>
  <c r="F38" i="14"/>
  <c r="I37" i="14"/>
  <c r="H37" i="14"/>
  <c r="G37" i="14"/>
  <c r="F37" i="14"/>
  <c r="F31" i="14"/>
  <c r="G31" i="14"/>
  <c r="H31" i="14"/>
  <c r="I31" i="14"/>
  <c r="F32" i="14"/>
  <c r="G32" i="14"/>
  <c r="H32" i="14"/>
  <c r="I32" i="14"/>
  <c r="F33" i="14"/>
  <c r="G33" i="14"/>
  <c r="H33" i="14"/>
  <c r="I33" i="14"/>
  <c r="F34" i="14"/>
  <c r="G34" i="14"/>
  <c r="H34" i="14"/>
  <c r="I34" i="14"/>
  <c r="F35" i="14"/>
  <c r="G35" i="14"/>
  <c r="H35" i="14"/>
  <c r="I35" i="14"/>
  <c r="I30" i="14"/>
  <c r="H30" i="14"/>
  <c r="G30" i="14"/>
  <c r="F30" i="14"/>
  <c r="I26" i="14"/>
  <c r="H26" i="14"/>
  <c r="G26" i="14"/>
  <c r="F26" i="14"/>
  <c r="I9" i="14"/>
  <c r="I10" i="14"/>
  <c r="I11" i="14"/>
  <c r="I12" i="14"/>
  <c r="I13" i="14"/>
  <c r="I14" i="14"/>
  <c r="I15" i="14"/>
  <c r="I16" i="14"/>
  <c r="I17" i="14"/>
  <c r="I8" i="14"/>
  <c r="H17" i="14"/>
  <c r="H16" i="14"/>
  <c r="H15" i="14"/>
  <c r="H14" i="14"/>
  <c r="H13" i="14"/>
  <c r="H12" i="14"/>
  <c r="H11" i="14"/>
  <c r="H10" i="14"/>
  <c r="H9" i="14"/>
  <c r="H8" i="14"/>
  <c r="G17" i="14"/>
  <c r="G16" i="14"/>
  <c r="G15" i="14"/>
  <c r="G14" i="14"/>
  <c r="G13" i="14"/>
  <c r="G12" i="14"/>
  <c r="G11" i="14"/>
  <c r="G10" i="14"/>
  <c r="G9" i="14"/>
  <c r="G8" i="14"/>
  <c r="F17" i="14"/>
  <c r="F9" i="14"/>
  <c r="F10" i="14"/>
  <c r="F11" i="14"/>
  <c r="F12" i="14"/>
  <c r="F13" i="14"/>
  <c r="F14" i="14"/>
  <c r="F15" i="14"/>
  <c r="F16" i="14"/>
  <c r="F8" i="14"/>
  <c r="I7" i="14"/>
  <c r="H7" i="14"/>
  <c r="G7" i="14"/>
  <c r="F7" i="14"/>
  <c r="I17" i="13"/>
  <c r="I16" i="13"/>
  <c r="I15" i="13"/>
  <c r="I14" i="13"/>
  <c r="I13" i="13"/>
  <c r="I12" i="13"/>
  <c r="I11" i="13"/>
  <c r="I10" i="13"/>
  <c r="I9" i="13"/>
  <c r="I8" i="13"/>
  <c r="H17" i="13"/>
  <c r="H16" i="13"/>
  <c r="H15" i="13"/>
  <c r="H14" i="13"/>
  <c r="H13" i="13"/>
  <c r="H12" i="13"/>
  <c r="H11" i="13"/>
  <c r="H10" i="13"/>
  <c r="H9" i="13"/>
  <c r="H8" i="13"/>
  <c r="G17" i="13"/>
  <c r="G16" i="13"/>
  <c r="G15" i="13"/>
  <c r="G14" i="13"/>
  <c r="G13" i="13"/>
  <c r="G12" i="13"/>
  <c r="G11" i="13"/>
  <c r="G10" i="13"/>
  <c r="G9" i="13"/>
  <c r="G8" i="13"/>
  <c r="I7" i="13"/>
  <c r="H7" i="13"/>
  <c r="G7" i="13"/>
  <c r="K106" i="12"/>
  <c r="J106" i="12"/>
  <c r="I106" i="12"/>
  <c r="H106" i="12"/>
  <c r="G106" i="12"/>
  <c r="K104" i="12"/>
  <c r="J104" i="12"/>
  <c r="I104" i="12"/>
  <c r="H104" i="12"/>
  <c r="G104" i="12"/>
  <c r="K103" i="12"/>
  <c r="J103" i="12"/>
  <c r="I103" i="12"/>
  <c r="H103" i="12"/>
  <c r="G103" i="12"/>
  <c r="K102" i="12"/>
  <c r="J102" i="12"/>
  <c r="I102" i="12"/>
  <c r="H102" i="12"/>
  <c r="G102" i="12"/>
  <c r="K101" i="12"/>
  <c r="J101" i="12"/>
  <c r="I101" i="12"/>
  <c r="H101" i="12"/>
  <c r="G101" i="12"/>
  <c r="K100" i="12"/>
  <c r="J100" i="12"/>
  <c r="I100" i="12"/>
  <c r="H100" i="12"/>
  <c r="G100" i="12"/>
  <c r="K99" i="12"/>
  <c r="J99" i="12"/>
  <c r="I99" i="12"/>
  <c r="H99" i="12"/>
  <c r="G99" i="12"/>
  <c r="K98" i="12"/>
  <c r="J98" i="12"/>
  <c r="I98" i="12"/>
  <c r="H98" i="12"/>
  <c r="G98" i="12"/>
  <c r="K97" i="12"/>
  <c r="J97" i="12"/>
  <c r="I97" i="12"/>
  <c r="H97" i="12"/>
  <c r="G97" i="12"/>
  <c r="K96" i="12"/>
  <c r="J96" i="12"/>
  <c r="I96" i="12"/>
  <c r="H96" i="12"/>
  <c r="G96" i="12"/>
  <c r="K95" i="12"/>
  <c r="J95" i="12"/>
  <c r="I95" i="12"/>
  <c r="H95" i="12"/>
  <c r="G95" i="12"/>
  <c r="K94" i="12"/>
  <c r="J94" i="12"/>
  <c r="I94" i="12"/>
  <c r="H94" i="12"/>
  <c r="G94" i="12"/>
  <c r="K93" i="12"/>
  <c r="J93" i="12"/>
  <c r="I93" i="12"/>
  <c r="H93" i="12"/>
  <c r="G93" i="12"/>
  <c r="K92" i="12"/>
  <c r="J92" i="12"/>
  <c r="I92" i="12"/>
  <c r="H92" i="12"/>
  <c r="G92" i="12"/>
  <c r="K91" i="12"/>
  <c r="J91" i="12"/>
  <c r="I91" i="12"/>
  <c r="H91" i="12"/>
  <c r="G91" i="12"/>
  <c r="K90" i="12"/>
  <c r="J90" i="12"/>
  <c r="I90" i="12"/>
  <c r="H90" i="12"/>
  <c r="G90" i="12"/>
  <c r="K89" i="12"/>
  <c r="J89" i="12"/>
  <c r="I89" i="12"/>
  <c r="H89" i="12"/>
  <c r="G89" i="12"/>
  <c r="K88" i="12"/>
  <c r="J88" i="12"/>
  <c r="I88" i="12"/>
  <c r="H88" i="12"/>
  <c r="G88" i="12"/>
  <c r="K87" i="12"/>
  <c r="J87" i="12"/>
  <c r="I87" i="12"/>
  <c r="H87" i="12"/>
  <c r="G87" i="12"/>
  <c r="K86" i="12"/>
  <c r="J86" i="12"/>
  <c r="I86" i="12"/>
  <c r="H86" i="12"/>
  <c r="G86" i="12"/>
  <c r="K85" i="12"/>
  <c r="J85" i="12"/>
  <c r="I85" i="12"/>
  <c r="H85" i="12"/>
  <c r="G85" i="12"/>
  <c r="K78" i="12"/>
  <c r="J78" i="12"/>
  <c r="I78" i="12"/>
  <c r="H78" i="12"/>
  <c r="G78" i="12"/>
  <c r="K76" i="12"/>
  <c r="J76" i="12"/>
  <c r="I76" i="12"/>
  <c r="H76" i="12"/>
  <c r="G76" i="12"/>
  <c r="K75" i="12"/>
  <c r="J75" i="12"/>
  <c r="I75" i="12"/>
  <c r="H75" i="12"/>
  <c r="G75" i="12"/>
  <c r="K74" i="12"/>
  <c r="J74" i="12"/>
  <c r="I74" i="12"/>
  <c r="H74" i="12"/>
  <c r="G74" i="12"/>
  <c r="K73" i="12"/>
  <c r="J73" i="12"/>
  <c r="I73" i="12"/>
  <c r="H73" i="12"/>
  <c r="G73" i="12"/>
  <c r="K72" i="12"/>
  <c r="J72" i="12"/>
  <c r="I72" i="12"/>
  <c r="H72" i="12"/>
  <c r="G72" i="12"/>
  <c r="K71" i="12"/>
  <c r="J71" i="12"/>
  <c r="I71" i="12"/>
  <c r="H71" i="12"/>
  <c r="G71" i="12"/>
  <c r="K70" i="12"/>
  <c r="J70" i="12"/>
  <c r="I70" i="12"/>
  <c r="H70" i="12"/>
  <c r="G70" i="12"/>
  <c r="K69" i="12"/>
  <c r="J69" i="12"/>
  <c r="I69" i="12"/>
  <c r="H69" i="12"/>
  <c r="G69" i="12"/>
  <c r="K68" i="12"/>
  <c r="J68" i="12"/>
  <c r="I68" i="12"/>
  <c r="H68" i="12"/>
  <c r="G68" i="12"/>
  <c r="K67" i="12"/>
  <c r="J67" i="12"/>
  <c r="I67" i="12"/>
  <c r="H67" i="12"/>
  <c r="G67" i="12"/>
  <c r="K66" i="12"/>
  <c r="J66" i="12"/>
  <c r="I66" i="12"/>
  <c r="H66" i="12"/>
  <c r="G66" i="12"/>
  <c r="K65" i="12"/>
  <c r="J65" i="12"/>
  <c r="I65" i="12"/>
  <c r="H65" i="12"/>
  <c r="G65" i="12"/>
  <c r="K64" i="12"/>
  <c r="J64" i="12"/>
  <c r="I64" i="12"/>
  <c r="H64" i="12"/>
  <c r="G64" i="12"/>
  <c r="K63" i="12"/>
  <c r="J63" i="12"/>
  <c r="I63" i="12"/>
  <c r="H63" i="12"/>
  <c r="G63" i="12"/>
  <c r="K62" i="12"/>
  <c r="J62" i="12"/>
  <c r="I62" i="12"/>
  <c r="H62" i="12"/>
  <c r="G62" i="12"/>
  <c r="K61" i="12"/>
  <c r="J61" i="12"/>
  <c r="I61" i="12"/>
  <c r="H61" i="12"/>
  <c r="G61" i="12"/>
  <c r="K60" i="12"/>
  <c r="J60" i="12"/>
  <c r="I60" i="12"/>
  <c r="H60" i="12"/>
  <c r="G60" i="12"/>
  <c r="K59" i="12"/>
  <c r="J59" i="12"/>
  <c r="I59" i="12"/>
  <c r="H59" i="12"/>
  <c r="G59" i="12"/>
  <c r="K58" i="12"/>
  <c r="J58" i="12"/>
  <c r="I58" i="12"/>
  <c r="H58" i="12"/>
  <c r="G58" i="12"/>
  <c r="K57" i="12"/>
  <c r="J57" i="12"/>
  <c r="I57" i="12"/>
  <c r="H57" i="12"/>
  <c r="G57" i="12"/>
  <c r="G30" i="12"/>
  <c r="G31" i="12"/>
  <c r="G32" i="12"/>
  <c r="G33" i="12"/>
  <c r="G34" i="12"/>
  <c r="G35" i="12"/>
  <c r="G37" i="12"/>
  <c r="G38" i="12"/>
  <c r="G39" i="12"/>
  <c r="G40" i="12"/>
  <c r="G43" i="12"/>
  <c r="G44" i="12"/>
  <c r="G45" i="12"/>
  <c r="G46" i="12"/>
  <c r="G47" i="12"/>
  <c r="F47" i="12"/>
  <c r="E47" i="12"/>
  <c r="F46" i="12"/>
  <c r="E46" i="12"/>
  <c r="F45" i="12"/>
  <c r="E45" i="12"/>
  <c r="F44" i="12"/>
  <c r="E44" i="12"/>
  <c r="F43" i="12"/>
  <c r="E43" i="12"/>
  <c r="F40" i="12"/>
  <c r="E40" i="12"/>
  <c r="F39" i="12"/>
  <c r="E39" i="12"/>
  <c r="F38" i="12"/>
  <c r="E38" i="12"/>
  <c r="F37" i="12"/>
  <c r="E37" i="12"/>
  <c r="F35" i="12"/>
  <c r="E35" i="12"/>
  <c r="F34" i="12"/>
  <c r="E34" i="12"/>
  <c r="F33" i="12"/>
  <c r="E33" i="12"/>
  <c r="F32" i="12"/>
  <c r="E32" i="12"/>
  <c r="F31" i="12"/>
  <c r="E31" i="12"/>
  <c r="F30" i="12"/>
  <c r="E30" i="12"/>
  <c r="M9" i="12"/>
  <c r="N9" i="12"/>
  <c r="O9" i="12"/>
  <c r="P9" i="12"/>
  <c r="Q9" i="12"/>
  <c r="R9" i="12"/>
  <c r="S9" i="12"/>
  <c r="T9" i="12"/>
  <c r="U9" i="12"/>
  <c r="M10" i="12"/>
  <c r="N10" i="12"/>
  <c r="O10" i="12"/>
  <c r="P10" i="12"/>
  <c r="Q10" i="12"/>
  <c r="R10" i="12"/>
  <c r="S10" i="12"/>
  <c r="T10" i="12"/>
  <c r="U10" i="12"/>
  <c r="M12" i="12"/>
  <c r="N12" i="12"/>
  <c r="O12" i="12"/>
  <c r="P12" i="12"/>
  <c r="Q12" i="12"/>
  <c r="R12" i="12"/>
  <c r="S12" i="12"/>
  <c r="T12" i="12"/>
  <c r="U12" i="12"/>
  <c r="M13" i="12"/>
  <c r="N13" i="12"/>
  <c r="O13" i="12"/>
  <c r="P13" i="12"/>
  <c r="Q13" i="12"/>
  <c r="R13" i="12"/>
  <c r="S13" i="12"/>
  <c r="T13" i="12"/>
  <c r="U13" i="12"/>
  <c r="M14" i="12"/>
  <c r="N14" i="12"/>
  <c r="O14" i="12"/>
  <c r="P14" i="12"/>
  <c r="Q14" i="12"/>
  <c r="R14" i="12"/>
  <c r="S14" i="12"/>
  <c r="T14" i="12"/>
  <c r="U14" i="12"/>
  <c r="M15" i="12"/>
  <c r="N15" i="12"/>
  <c r="O15" i="12"/>
  <c r="P15" i="12"/>
  <c r="Q15" i="12"/>
  <c r="R15" i="12"/>
  <c r="S15" i="12"/>
  <c r="T15" i="12"/>
  <c r="U15" i="12"/>
  <c r="M16" i="12"/>
  <c r="N16" i="12"/>
  <c r="O16" i="12"/>
  <c r="P16" i="12"/>
  <c r="Q16" i="12"/>
  <c r="R16" i="12"/>
  <c r="S16" i="12"/>
  <c r="T16" i="12"/>
  <c r="U16" i="12"/>
  <c r="M18" i="12"/>
  <c r="N18" i="12"/>
  <c r="O18" i="12"/>
  <c r="P18" i="12"/>
  <c r="Q18" i="12"/>
  <c r="R18" i="12"/>
  <c r="S18" i="12"/>
  <c r="T18" i="12"/>
  <c r="U18" i="12"/>
  <c r="M19" i="12"/>
  <c r="N19" i="12"/>
  <c r="O19" i="12"/>
  <c r="P19" i="12"/>
  <c r="Q19" i="12"/>
  <c r="R19" i="12"/>
  <c r="S19" i="12"/>
  <c r="T19" i="12"/>
  <c r="U19" i="12"/>
  <c r="L19" i="12"/>
  <c r="L18" i="12"/>
  <c r="L16" i="12"/>
  <c r="L15" i="12"/>
  <c r="L14" i="12"/>
  <c r="L13" i="12"/>
  <c r="L12" i="12"/>
  <c r="L10" i="12"/>
  <c r="L9" i="12"/>
  <c r="C11" i="12"/>
  <c r="M11" i="12" s="1"/>
  <c r="D11" i="12"/>
  <c r="N11" i="12" s="1"/>
  <c r="E11" i="12"/>
  <c r="O11" i="12" s="1"/>
  <c r="F11" i="12"/>
  <c r="P11" i="12" s="1"/>
  <c r="G11" i="12"/>
  <c r="Q11" i="12" s="1"/>
  <c r="H11" i="12"/>
  <c r="R11" i="12" s="1"/>
  <c r="I11" i="12"/>
  <c r="S11" i="12" s="1"/>
  <c r="J11" i="12"/>
  <c r="T11" i="12" s="1"/>
  <c r="K11" i="12"/>
  <c r="U11" i="12" s="1"/>
  <c r="B11" i="12"/>
  <c r="L11" i="12" s="1"/>
  <c r="K17" i="12"/>
  <c r="U17" i="12" s="1"/>
  <c r="J17" i="12"/>
  <c r="T17" i="12" s="1"/>
  <c r="I17" i="12"/>
  <c r="S17" i="12" s="1"/>
  <c r="H17" i="12"/>
  <c r="R17" i="12" s="1"/>
  <c r="G17" i="12"/>
  <c r="Q17" i="12" s="1"/>
  <c r="F17" i="12"/>
  <c r="P17" i="12" s="1"/>
  <c r="E17" i="12"/>
  <c r="O17" i="12" s="1"/>
  <c r="D17" i="12"/>
  <c r="N17" i="12" s="1"/>
  <c r="C17" i="12"/>
  <c r="M17" i="12" s="1"/>
  <c r="B17" i="12"/>
  <c r="L17" i="12" s="1"/>
  <c r="C8" i="12"/>
  <c r="M8" i="12" s="1"/>
  <c r="D8" i="12"/>
  <c r="N8" i="12" s="1"/>
  <c r="E8" i="12"/>
  <c r="O8" i="12" s="1"/>
  <c r="F8" i="12"/>
  <c r="P8" i="12" s="1"/>
  <c r="G8" i="12"/>
  <c r="Q8" i="12" s="1"/>
  <c r="H8" i="12"/>
  <c r="R8" i="12" s="1"/>
  <c r="I8" i="12"/>
  <c r="S8" i="12" s="1"/>
  <c r="J8" i="12"/>
  <c r="T8" i="12" s="1"/>
  <c r="K8" i="12"/>
  <c r="U8" i="12" s="1"/>
  <c r="B8" i="12"/>
  <c r="L8" i="12" s="1"/>
  <c r="K129" i="15" l="1"/>
  <c r="I127" i="15"/>
  <c r="K125" i="15"/>
  <c r="I123" i="15"/>
  <c r="K121" i="15"/>
  <c r="I119" i="15"/>
  <c r="K117" i="15"/>
  <c r="I115" i="15"/>
  <c r="H90" i="15"/>
  <c r="H92" i="15"/>
  <c r="L92" i="15"/>
  <c r="H94" i="15"/>
  <c r="L94" i="15"/>
  <c r="H97" i="15"/>
  <c r="L97" i="15"/>
  <c r="H99" i="15"/>
  <c r="L99" i="15"/>
  <c r="H104" i="15"/>
  <c r="L104" i="15"/>
  <c r="K106" i="15"/>
  <c r="J129" i="15"/>
  <c r="L127" i="15"/>
  <c r="J127" i="15"/>
  <c r="L125" i="15"/>
  <c r="J125" i="15"/>
  <c r="L123" i="15"/>
  <c r="J123" i="15"/>
  <c r="L121" i="15"/>
  <c r="J121" i="15"/>
  <c r="L119" i="15"/>
  <c r="J119" i="15"/>
  <c r="L117" i="15"/>
  <c r="J117" i="15"/>
  <c r="L115" i="15"/>
  <c r="J115" i="15"/>
  <c r="K90" i="15"/>
  <c r="F88" i="15"/>
  <c r="I90" i="15"/>
  <c r="I92" i="15"/>
  <c r="I94" i="15"/>
  <c r="I97" i="15"/>
  <c r="I99" i="15"/>
  <c r="I104" i="15"/>
  <c r="H106" i="15"/>
  <c r="J106" i="15"/>
  <c r="I128" i="15"/>
  <c r="K126" i="15"/>
  <c r="I124" i="15"/>
  <c r="K122" i="15"/>
  <c r="I120" i="15"/>
  <c r="K118" i="15"/>
  <c r="I116" i="15"/>
  <c r="L128" i="15"/>
  <c r="J128" i="15"/>
  <c r="L126" i="15"/>
  <c r="J126" i="15"/>
  <c r="L124" i="15"/>
  <c r="J124" i="15"/>
  <c r="L122" i="15"/>
  <c r="J122" i="15"/>
  <c r="L120" i="15"/>
  <c r="J120" i="15"/>
  <c r="L118" i="15"/>
  <c r="J118" i="15"/>
  <c r="L116" i="15"/>
  <c r="J116" i="15"/>
  <c r="H9" i="15"/>
  <c r="H17" i="15"/>
  <c r="H15" i="15"/>
  <c r="H13" i="15"/>
  <c r="H11" i="15"/>
  <c r="I9" i="15"/>
  <c r="K9" i="15"/>
  <c r="I10" i="15"/>
  <c r="K10" i="15"/>
  <c r="I11" i="15"/>
  <c r="K11" i="15"/>
  <c r="I12" i="15"/>
  <c r="K12" i="15"/>
  <c r="I13" i="15"/>
  <c r="K13" i="15"/>
  <c r="I14" i="15"/>
  <c r="K14" i="15"/>
  <c r="I15" i="15"/>
  <c r="K15" i="15"/>
  <c r="I16" i="15"/>
  <c r="K16" i="15"/>
  <c r="I17" i="15"/>
  <c r="K17" i="15"/>
  <c r="I18" i="15"/>
  <c r="K18" i="15"/>
  <c r="H18" i="15"/>
  <c r="H16" i="15"/>
  <c r="H14" i="15"/>
  <c r="H12" i="15"/>
  <c r="H10" i="15"/>
  <c r="J9" i="15"/>
  <c r="J10" i="15"/>
  <c r="J11" i="15"/>
  <c r="J12" i="15"/>
  <c r="J13" i="15"/>
  <c r="J14" i="15"/>
  <c r="J15" i="15"/>
  <c r="J16" i="15"/>
  <c r="J17" i="15"/>
  <c r="J18" i="15"/>
  <c r="I110" i="15"/>
  <c r="K110" i="15"/>
  <c r="I111" i="15"/>
  <c r="K111" i="15"/>
  <c r="I112" i="15"/>
  <c r="K112" i="15"/>
  <c r="I113" i="15"/>
  <c r="K113" i="15"/>
  <c r="I114" i="15"/>
  <c r="K114" i="15"/>
  <c r="H110" i="15"/>
  <c r="J110" i="15"/>
  <c r="H111" i="15"/>
  <c r="J111" i="15"/>
  <c r="H112" i="15"/>
  <c r="J112" i="15"/>
  <c r="H113" i="15"/>
  <c r="J113" i="15"/>
  <c r="H114" i="15"/>
  <c r="J114" i="15"/>
  <c r="H103" i="15"/>
  <c r="J103" i="15"/>
  <c r="H105" i="15"/>
  <c r="J105" i="15"/>
  <c r="H107" i="15"/>
  <c r="J107" i="15"/>
  <c r="J103" i="11"/>
  <c r="I103" i="11"/>
  <c r="H103" i="11"/>
  <c r="G103" i="11"/>
  <c r="J102" i="11"/>
  <c r="I102" i="11"/>
  <c r="H102" i="11"/>
  <c r="G102" i="11"/>
  <c r="J101" i="11"/>
  <c r="I101" i="11"/>
  <c r="H101" i="11"/>
  <c r="G101" i="11"/>
  <c r="J100" i="11"/>
  <c r="I100" i="11"/>
  <c r="H100" i="11"/>
  <c r="G100" i="11"/>
  <c r="J99" i="11"/>
  <c r="I99" i="11"/>
  <c r="H99" i="11"/>
  <c r="G99" i="11"/>
  <c r="J98" i="11"/>
  <c r="H98" i="11"/>
  <c r="G98" i="11"/>
  <c r="L92" i="11"/>
  <c r="K92" i="11"/>
  <c r="J92" i="11"/>
  <c r="I92" i="11"/>
  <c r="H92" i="11"/>
  <c r="L91" i="11"/>
  <c r="K91" i="11"/>
  <c r="J91" i="11"/>
  <c r="I91" i="11"/>
  <c r="H91" i="11"/>
  <c r="L90" i="11"/>
  <c r="K90" i="11"/>
  <c r="J90" i="11"/>
  <c r="I90" i="11"/>
  <c r="H90" i="11"/>
  <c r="L89" i="11"/>
  <c r="K89" i="11"/>
  <c r="J89" i="11"/>
  <c r="I89" i="11"/>
  <c r="H89" i="11"/>
  <c r="L88" i="11"/>
  <c r="K88" i="11"/>
  <c r="J88" i="11"/>
  <c r="I88" i="11"/>
  <c r="H88" i="11"/>
  <c r="L85" i="11"/>
  <c r="K85" i="11"/>
  <c r="J85" i="11"/>
  <c r="I85" i="11"/>
  <c r="H85" i="11"/>
  <c r="L84" i="11"/>
  <c r="K84" i="11"/>
  <c r="J84" i="11"/>
  <c r="I84" i="11"/>
  <c r="H84" i="11"/>
  <c r="L83" i="11"/>
  <c r="K83" i="11"/>
  <c r="J83" i="11"/>
  <c r="I83" i="11"/>
  <c r="H83" i="11"/>
  <c r="L82" i="11"/>
  <c r="K82" i="11"/>
  <c r="J82" i="11"/>
  <c r="I82" i="11"/>
  <c r="H82" i="11"/>
  <c r="H79" i="11"/>
  <c r="I79" i="11"/>
  <c r="J79" i="11"/>
  <c r="K79" i="11"/>
  <c r="L79" i="11"/>
  <c r="H80" i="11"/>
  <c r="I80" i="11"/>
  <c r="J80" i="11"/>
  <c r="K80" i="11"/>
  <c r="L80" i="11"/>
  <c r="L78" i="11"/>
  <c r="K78" i="11"/>
  <c r="J78" i="11"/>
  <c r="I78" i="11"/>
  <c r="H78" i="11"/>
  <c r="L77" i="11"/>
  <c r="K77" i="11"/>
  <c r="J77" i="11"/>
  <c r="I77" i="11"/>
  <c r="H77" i="11"/>
  <c r="L76" i="11"/>
  <c r="K76" i="11"/>
  <c r="J76" i="11"/>
  <c r="I76" i="11"/>
  <c r="H76" i="11"/>
  <c r="L75" i="11"/>
  <c r="K75" i="11"/>
  <c r="J75" i="11"/>
  <c r="I75" i="11"/>
  <c r="H75" i="11"/>
  <c r="K71" i="11"/>
  <c r="J71" i="11"/>
  <c r="I71" i="11"/>
  <c r="H71" i="11"/>
  <c r="P66" i="11"/>
  <c r="O66" i="11"/>
  <c r="N66" i="11"/>
  <c r="M66" i="11"/>
  <c r="L66" i="11"/>
  <c r="F66" i="11"/>
  <c r="K66" i="11" s="1"/>
  <c r="E66" i="11"/>
  <c r="J66" i="11" s="1"/>
  <c r="D66" i="11"/>
  <c r="I66" i="11" s="1"/>
  <c r="C66" i="11"/>
  <c r="H66" i="11" s="1"/>
  <c r="B66" i="11"/>
  <c r="G66" i="11" s="1"/>
  <c r="K64" i="11"/>
  <c r="J64" i="11"/>
  <c r="I64" i="11"/>
  <c r="H64" i="11"/>
  <c r="G64" i="11"/>
  <c r="K63" i="11"/>
  <c r="J63" i="11"/>
  <c r="I63" i="11"/>
  <c r="H63" i="11"/>
  <c r="G63" i="11"/>
  <c r="K62" i="11"/>
  <c r="J62" i="11"/>
  <c r="I62" i="11"/>
  <c r="H62" i="11"/>
  <c r="G62" i="11"/>
  <c r="K61" i="11"/>
  <c r="J61" i="11"/>
  <c r="I61" i="11"/>
  <c r="H61" i="11"/>
  <c r="G61" i="11"/>
  <c r="K60" i="11"/>
  <c r="J60" i="11"/>
  <c r="I60" i="11"/>
  <c r="H60" i="11"/>
  <c r="G60" i="11"/>
  <c r="K59" i="11"/>
  <c r="J59" i="11"/>
  <c r="I59" i="11"/>
  <c r="H59" i="11"/>
  <c r="G59" i="11"/>
  <c r="K58" i="11"/>
  <c r="J58" i="11"/>
  <c r="I58" i="11"/>
  <c r="H58" i="11"/>
  <c r="G58" i="11"/>
  <c r="K57" i="11"/>
  <c r="J57" i="11"/>
  <c r="I57" i="11"/>
  <c r="H57" i="11"/>
  <c r="G57" i="11"/>
  <c r="K56" i="11"/>
  <c r="J56" i="11"/>
  <c r="I56" i="11"/>
  <c r="H56" i="11"/>
  <c r="G56" i="11"/>
  <c r="K55" i="11"/>
  <c r="J55" i="11"/>
  <c r="I55" i="11"/>
  <c r="H55" i="11"/>
  <c r="G55" i="11"/>
  <c r="K54" i="11"/>
  <c r="J54" i="11"/>
  <c r="I54" i="11"/>
  <c r="H54" i="11"/>
  <c r="G54" i="11"/>
  <c r="K53" i="11"/>
  <c r="J53" i="11"/>
  <c r="I53" i="11"/>
  <c r="H53" i="11"/>
  <c r="G53" i="11"/>
  <c r="K52" i="11"/>
  <c r="J52" i="11"/>
  <c r="I52" i="11"/>
  <c r="H52" i="11"/>
  <c r="G52" i="11"/>
  <c r="K51" i="11"/>
  <c r="J51" i="11"/>
  <c r="I51" i="11"/>
  <c r="H51" i="11"/>
  <c r="G51" i="11"/>
  <c r="K50" i="11"/>
  <c r="J50" i="11"/>
  <c r="I50" i="11"/>
  <c r="H50" i="11"/>
  <c r="G50" i="11"/>
  <c r="K49" i="11"/>
  <c r="J49" i="11"/>
  <c r="I49" i="11"/>
  <c r="H49" i="11"/>
  <c r="G49" i="11"/>
  <c r="K48" i="11"/>
  <c r="J48" i="11"/>
  <c r="I48" i="11"/>
  <c r="H48" i="11"/>
  <c r="G48" i="11"/>
  <c r="K47" i="11"/>
  <c r="J47" i="11"/>
  <c r="I47" i="11"/>
  <c r="H47" i="11"/>
  <c r="G47" i="11"/>
  <c r="K46" i="11"/>
  <c r="J46" i="11"/>
  <c r="I46" i="11"/>
  <c r="H46" i="11"/>
  <c r="G46" i="11"/>
  <c r="K45" i="11"/>
  <c r="J45" i="11"/>
  <c r="I45" i="11"/>
  <c r="H45" i="11"/>
  <c r="G45" i="11"/>
  <c r="P39" i="11"/>
  <c r="O39" i="11"/>
  <c r="N39" i="11"/>
  <c r="M39" i="11"/>
  <c r="L39" i="11"/>
  <c r="C39" i="11"/>
  <c r="D39" i="11"/>
  <c r="E39" i="11"/>
  <c r="F39" i="11"/>
  <c r="B39" i="11"/>
  <c r="K39" i="11"/>
  <c r="J39" i="11"/>
  <c r="I39" i="11"/>
  <c r="H39" i="11"/>
  <c r="K37" i="11"/>
  <c r="J37" i="11"/>
  <c r="I37" i="11"/>
  <c r="H37" i="11"/>
  <c r="G37" i="11"/>
  <c r="K36" i="11"/>
  <c r="J36" i="11"/>
  <c r="I36" i="11"/>
  <c r="H36" i="11"/>
  <c r="G36" i="11"/>
  <c r="K35" i="11"/>
  <c r="J35" i="11"/>
  <c r="I35" i="11"/>
  <c r="H35" i="11"/>
  <c r="G35" i="11"/>
  <c r="K34" i="11"/>
  <c r="J34" i="11"/>
  <c r="I34" i="11"/>
  <c r="H34" i="11"/>
  <c r="G34" i="11"/>
  <c r="K33" i="11"/>
  <c r="J33" i="11"/>
  <c r="I33" i="11"/>
  <c r="H33" i="11"/>
  <c r="G33" i="11"/>
  <c r="K32" i="11"/>
  <c r="J32" i="11"/>
  <c r="I32" i="11"/>
  <c r="H32" i="11"/>
  <c r="G32" i="11"/>
  <c r="K31" i="11"/>
  <c r="J31" i="11"/>
  <c r="I31" i="11"/>
  <c r="H31" i="11"/>
  <c r="G31" i="11"/>
  <c r="K30" i="11"/>
  <c r="J30" i="11"/>
  <c r="I30" i="11"/>
  <c r="H30" i="11"/>
  <c r="G30" i="11"/>
  <c r="K29" i="11"/>
  <c r="J29" i="11"/>
  <c r="I29" i="11"/>
  <c r="H29" i="11"/>
  <c r="G29" i="11"/>
  <c r="K28" i="11"/>
  <c r="J28" i="11"/>
  <c r="I28" i="11"/>
  <c r="H28" i="11"/>
  <c r="G28" i="11"/>
  <c r="K27" i="11"/>
  <c r="J27" i="11"/>
  <c r="I27" i="11"/>
  <c r="H27" i="11"/>
  <c r="G27" i="11"/>
  <c r="K26" i="11"/>
  <c r="J26" i="11"/>
  <c r="I26" i="11"/>
  <c r="H26" i="11"/>
  <c r="G26" i="11"/>
  <c r="K25" i="11"/>
  <c r="J25" i="11"/>
  <c r="I25" i="11"/>
  <c r="H25" i="11"/>
  <c r="G25" i="11"/>
  <c r="K24" i="11"/>
  <c r="J24" i="11"/>
  <c r="I24" i="11"/>
  <c r="H24" i="11"/>
  <c r="G24" i="11"/>
  <c r="K23" i="11"/>
  <c r="J23" i="11"/>
  <c r="I23" i="11"/>
  <c r="H23" i="11"/>
  <c r="G23" i="11"/>
  <c r="K22" i="11"/>
  <c r="J22" i="11"/>
  <c r="I22" i="11"/>
  <c r="H22" i="11"/>
  <c r="G22" i="11"/>
  <c r="K21" i="11"/>
  <c r="J21" i="11"/>
  <c r="I21" i="11"/>
  <c r="H21" i="11"/>
  <c r="G21" i="11"/>
  <c r="K20" i="11"/>
  <c r="J20" i="11"/>
  <c r="I20" i="11"/>
  <c r="H20" i="11"/>
  <c r="G20" i="11"/>
  <c r="K19" i="11"/>
  <c r="J19" i="11"/>
  <c r="I19" i="11"/>
  <c r="H19" i="11"/>
  <c r="G19" i="11"/>
  <c r="K18" i="11"/>
  <c r="J18" i="11"/>
  <c r="I18" i="11"/>
  <c r="H18" i="11"/>
  <c r="G18" i="11"/>
  <c r="L9" i="11"/>
  <c r="L10" i="11"/>
  <c r="L11" i="11"/>
  <c r="L12" i="11"/>
  <c r="L8" i="11"/>
  <c r="H9" i="11"/>
  <c r="I9" i="11"/>
  <c r="J9" i="11"/>
  <c r="K9" i="11"/>
  <c r="H10" i="11"/>
  <c r="I10" i="11"/>
  <c r="J10" i="11"/>
  <c r="K10" i="11"/>
  <c r="H11" i="11"/>
  <c r="I11" i="11"/>
  <c r="J11" i="11"/>
  <c r="K11" i="11"/>
  <c r="H12" i="11"/>
  <c r="I12" i="11"/>
  <c r="J12" i="11"/>
  <c r="K12" i="11"/>
  <c r="I8" i="11"/>
  <c r="J8" i="11"/>
  <c r="K8" i="11"/>
  <c r="H8" i="11"/>
  <c r="I7" i="11"/>
  <c r="J7" i="11"/>
  <c r="K7" i="11"/>
  <c r="H7" i="11"/>
  <c r="C37" i="10"/>
  <c r="C36" i="10"/>
  <c r="C35" i="10"/>
  <c r="C34" i="10"/>
  <c r="C33" i="10"/>
  <c r="C30" i="10"/>
  <c r="C29" i="10"/>
  <c r="C28" i="10"/>
  <c r="C27" i="10"/>
  <c r="C21" i="10"/>
  <c r="C22" i="10"/>
  <c r="C23" i="10"/>
  <c r="C24" i="10"/>
  <c r="C25" i="10"/>
  <c r="C20" i="10"/>
  <c r="M18" i="9"/>
  <c r="L18" i="9"/>
  <c r="K18" i="9"/>
  <c r="J18" i="9"/>
  <c r="I18" i="9"/>
  <c r="M7" i="9"/>
  <c r="L7" i="9"/>
  <c r="K7" i="9"/>
  <c r="J7" i="9"/>
  <c r="I7" i="9"/>
  <c r="M33" i="7"/>
  <c r="L33" i="7"/>
  <c r="K33" i="7"/>
  <c r="J33" i="7"/>
  <c r="I33" i="7"/>
  <c r="M22" i="7"/>
  <c r="C22" i="7"/>
  <c r="I22" i="7" s="1"/>
  <c r="D22" i="7"/>
  <c r="J22" i="7" s="1"/>
  <c r="E22" i="7"/>
  <c r="K22" i="7" s="1"/>
  <c r="F22" i="7"/>
  <c r="L22" i="7" s="1"/>
  <c r="B22" i="7"/>
  <c r="H22" i="7" s="1"/>
  <c r="M7" i="7"/>
  <c r="L7" i="7"/>
  <c r="K7" i="7"/>
  <c r="J7" i="7"/>
  <c r="I7" i="7"/>
  <c r="C84" i="6"/>
  <c r="D84" i="6"/>
  <c r="E84" i="6"/>
  <c r="F84" i="6"/>
  <c r="G84" i="6"/>
  <c r="H84" i="6"/>
  <c r="B84" i="6"/>
  <c r="K38" i="6"/>
  <c r="J38" i="6"/>
  <c r="I38" i="6"/>
  <c r="L7" i="6"/>
  <c r="J7" i="6"/>
  <c r="K7" i="6"/>
  <c r="M7" i="6"/>
  <c r="I7" i="6"/>
  <c r="C9" i="2"/>
  <c r="C10" i="2" s="1"/>
  <c r="I9" i="3"/>
  <c r="J9" i="3"/>
  <c r="K9" i="3"/>
  <c r="L9" i="3"/>
  <c r="M9" i="3"/>
  <c r="N9" i="3"/>
  <c r="I10" i="3"/>
  <c r="J10" i="3"/>
  <c r="K10" i="3"/>
  <c r="L10" i="3"/>
  <c r="M10" i="3"/>
  <c r="N10" i="3"/>
  <c r="I11" i="3"/>
  <c r="J11" i="3"/>
  <c r="K11" i="3"/>
  <c r="L11" i="3"/>
  <c r="M11" i="3"/>
  <c r="N11" i="3"/>
  <c r="I12" i="3"/>
  <c r="J12" i="3"/>
  <c r="K12" i="3"/>
  <c r="L12" i="3"/>
  <c r="M12" i="3"/>
  <c r="N12" i="3"/>
  <c r="I13" i="3"/>
  <c r="J13" i="3"/>
  <c r="K13" i="3"/>
  <c r="L13" i="3"/>
  <c r="M13" i="3"/>
  <c r="N13" i="3"/>
  <c r="I14" i="3"/>
  <c r="J14" i="3"/>
  <c r="K14" i="3"/>
  <c r="L14" i="3"/>
  <c r="M14" i="3"/>
  <c r="N14" i="3"/>
  <c r="I15" i="3"/>
  <c r="J15" i="3"/>
  <c r="K15" i="3"/>
  <c r="L15" i="3"/>
  <c r="M15" i="3"/>
  <c r="N15" i="3"/>
  <c r="I16" i="3"/>
  <c r="J16" i="3"/>
  <c r="K16" i="3"/>
  <c r="L16" i="3"/>
  <c r="M16" i="3"/>
  <c r="N16" i="3"/>
  <c r="I17" i="3"/>
  <c r="J17" i="3"/>
  <c r="K17" i="3"/>
  <c r="L17" i="3"/>
  <c r="M17" i="3"/>
  <c r="N17" i="3"/>
  <c r="J8" i="3"/>
  <c r="K8" i="3"/>
  <c r="L8" i="3"/>
  <c r="M8" i="3"/>
  <c r="N8" i="3"/>
  <c r="I8" i="3"/>
  <c r="E8" i="2"/>
  <c r="C7" i="22" s="1"/>
  <c r="M40" i="6" l="1"/>
  <c r="M42" i="6"/>
  <c r="M44" i="6"/>
  <c r="M46" i="6"/>
  <c r="M48" i="6"/>
  <c r="M50" i="6"/>
  <c r="M52" i="6"/>
  <c r="M54" i="6"/>
  <c r="M56" i="6"/>
  <c r="M58" i="6"/>
  <c r="M60" i="6"/>
  <c r="M62" i="6"/>
  <c r="M64" i="6"/>
  <c r="M66" i="6"/>
  <c r="M68" i="6"/>
  <c r="M70" i="6"/>
  <c r="M72" i="6"/>
  <c r="M74" i="6"/>
  <c r="M76" i="6"/>
  <c r="M78" i="6"/>
  <c r="M80" i="6"/>
  <c r="M82" i="6"/>
  <c r="M39" i="6"/>
  <c r="M41" i="6"/>
  <c r="M43" i="6"/>
  <c r="M45" i="6"/>
  <c r="M47" i="6"/>
  <c r="M49" i="6"/>
  <c r="M51" i="6"/>
  <c r="M53" i="6"/>
  <c r="M55" i="6"/>
  <c r="M57" i="6"/>
  <c r="M59" i="6"/>
  <c r="M61" i="6"/>
  <c r="M63" i="6"/>
  <c r="M65" i="6"/>
  <c r="M67" i="6"/>
  <c r="M69" i="6"/>
  <c r="M71" i="6"/>
  <c r="M73" i="6"/>
  <c r="M75" i="6"/>
  <c r="M77" i="6"/>
  <c r="M79" i="6"/>
  <c r="M81" i="6"/>
  <c r="M83" i="6"/>
  <c r="K40" i="6"/>
  <c r="K42" i="6"/>
  <c r="K44" i="6"/>
  <c r="K46" i="6"/>
  <c r="K48" i="6"/>
  <c r="K50" i="6"/>
  <c r="K52" i="6"/>
  <c r="K54" i="6"/>
  <c r="K56" i="6"/>
  <c r="K58" i="6"/>
  <c r="K60" i="6"/>
  <c r="K62" i="6"/>
  <c r="K64" i="6"/>
  <c r="K41" i="6"/>
  <c r="K43" i="6"/>
  <c r="K45" i="6"/>
  <c r="K47" i="6"/>
  <c r="K49" i="6"/>
  <c r="K51" i="6"/>
  <c r="K53" i="6"/>
  <c r="K55" i="6"/>
  <c r="K57" i="6"/>
  <c r="K61" i="6"/>
  <c r="K65" i="6"/>
  <c r="K66" i="6"/>
  <c r="K68" i="6"/>
  <c r="K70" i="6"/>
  <c r="K72" i="6"/>
  <c r="K74" i="6"/>
  <c r="K76" i="6"/>
  <c r="K78" i="6"/>
  <c r="K80" i="6"/>
  <c r="K82" i="6"/>
  <c r="K59" i="6"/>
  <c r="K63" i="6"/>
  <c r="K67" i="6"/>
  <c r="K69" i="6"/>
  <c r="K71" i="6"/>
  <c r="K73" i="6"/>
  <c r="K75" i="6"/>
  <c r="K77" i="6"/>
  <c r="K79" i="6"/>
  <c r="K81" i="6"/>
  <c r="K83" i="6"/>
  <c r="K39" i="6"/>
  <c r="K84" i="6" s="1"/>
  <c r="I40" i="6"/>
  <c r="I42" i="6"/>
  <c r="I44" i="6"/>
  <c r="I46" i="6"/>
  <c r="I48" i="6"/>
  <c r="I50" i="6"/>
  <c r="I52" i="6"/>
  <c r="I54" i="6"/>
  <c r="I56" i="6"/>
  <c r="I58" i="6"/>
  <c r="I60" i="6"/>
  <c r="I62" i="6"/>
  <c r="I64" i="6"/>
  <c r="I66" i="6"/>
  <c r="I41" i="6"/>
  <c r="I43" i="6"/>
  <c r="I45" i="6"/>
  <c r="I47" i="6"/>
  <c r="I49" i="6"/>
  <c r="I51" i="6"/>
  <c r="I53" i="6"/>
  <c r="I55" i="6"/>
  <c r="I57" i="6"/>
  <c r="I59" i="6"/>
  <c r="I63" i="6"/>
  <c r="I68" i="6"/>
  <c r="I70" i="6"/>
  <c r="I72" i="6"/>
  <c r="I74" i="6"/>
  <c r="I76" i="6"/>
  <c r="I78" i="6"/>
  <c r="I80" i="6"/>
  <c r="I82" i="6"/>
  <c r="I61" i="6"/>
  <c r="I65" i="6"/>
  <c r="I67" i="6"/>
  <c r="I69" i="6"/>
  <c r="I71" i="6"/>
  <c r="I73" i="6"/>
  <c r="I75" i="6"/>
  <c r="I77" i="6"/>
  <c r="I79" i="6"/>
  <c r="I81" i="6"/>
  <c r="I83" i="6"/>
  <c r="I39" i="6"/>
  <c r="L41" i="6"/>
  <c r="L43" i="6"/>
  <c r="L45" i="6"/>
  <c r="L47" i="6"/>
  <c r="L49" i="6"/>
  <c r="L51" i="6"/>
  <c r="L53" i="6"/>
  <c r="L55" i="6"/>
  <c r="L57" i="6"/>
  <c r="L59" i="6"/>
  <c r="L61" i="6"/>
  <c r="L63" i="6"/>
  <c r="L65" i="6"/>
  <c r="L67" i="6"/>
  <c r="L69" i="6"/>
  <c r="L71" i="6"/>
  <c r="L73" i="6"/>
  <c r="L75" i="6"/>
  <c r="L77" i="6"/>
  <c r="L79" i="6"/>
  <c r="L81" i="6"/>
  <c r="L83" i="6"/>
  <c r="L40" i="6"/>
  <c r="L42" i="6"/>
  <c r="L44" i="6"/>
  <c r="L46" i="6"/>
  <c r="L48" i="6"/>
  <c r="L50" i="6"/>
  <c r="L52" i="6"/>
  <c r="L54" i="6"/>
  <c r="L56" i="6"/>
  <c r="L58" i="6"/>
  <c r="L60" i="6"/>
  <c r="L62" i="6"/>
  <c r="L64" i="6"/>
  <c r="L66" i="6"/>
  <c r="L68" i="6"/>
  <c r="L70" i="6"/>
  <c r="L72" i="6"/>
  <c r="L74" i="6"/>
  <c r="L76" i="6"/>
  <c r="L78" i="6"/>
  <c r="L80" i="6"/>
  <c r="L82" i="6"/>
  <c r="L39" i="6"/>
  <c r="L84" i="6" s="1"/>
  <c r="J41" i="6"/>
  <c r="J43" i="6"/>
  <c r="J45" i="6"/>
  <c r="J47" i="6"/>
  <c r="J49" i="6"/>
  <c r="J51" i="6"/>
  <c r="J53" i="6"/>
  <c r="J55" i="6"/>
  <c r="J57" i="6"/>
  <c r="J59" i="6"/>
  <c r="J61" i="6"/>
  <c r="J63" i="6"/>
  <c r="J65" i="6"/>
  <c r="J40" i="6"/>
  <c r="J42" i="6"/>
  <c r="J44" i="6"/>
  <c r="J46" i="6"/>
  <c r="J48" i="6"/>
  <c r="J50" i="6"/>
  <c r="J52" i="6"/>
  <c r="J54" i="6"/>
  <c r="J56" i="6"/>
  <c r="J58" i="6"/>
  <c r="J60" i="6"/>
  <c r="J64" i="6"/>
  <c r="J67" i="6"/>
  <c r="J69" i="6"/>
  <c r="J71" i="6"/>
  <c r="J73" i="6"/>
  <c r="J75" i="6"/>
  <c r="J77" i="6"/>
  <c r="J79" i="6"/>
  <c r="J81" i="6"/>
  <c r="J39" i="6"/>
  <c r="J62" i="6"/>
  <c r="J66" i="6"/>
  <c r="J68" i="6"/>
  <c r="J70" i="6"/>
  <c r="J72" i="6"/>
  <c r="J74" i="6"/>
  <c r="J76" i="6"/>
  <c r="J78" i="6"/>
  <c r="J80" i="6"/>
  <c r="J82" i="6"/>
  <c r="J83" i="6"/>
  <c r="C11" i="2"/>
  <c r="E11" i="2" s="1"/>
  <c r="C11" i="22" s="1"/>
  <c r="E10" i="2"/>
  <c r="C9" i="22" s="1"/>
  <c r="B10" i="2"/>
  <c r="A5" i="6" s="1"/>
  <c r="B9" i="2"/>
  <c r="A20" i="3" s="1"/>
  <c r="E9" i="2"/>
  <c r="C8" i="22" s="1"/>
  <c r="L88" i="15"/>
  <c r="I88" i="15"/>
  <c r="H88" i="15"/>
  <c r="K88" i="15"/>
  <c r="J88" i="15"/>
  <c r="G39" i="11"/>
  <c r="B11" i="2"/>
  <c r="A20" i="6" s="1"/>
  <c r="C12" i="2"/>
  <c r="E12" i="2" s="1"/>
  <c r="C10" i="22" s="1"/>
  <c r="B8" i="2"/>
  <c r="A5" i="3" s="1"/>
  <c r="J84" i="6" l="1"/>
  <c r="I84" i="6"/>
  <c r="M84" i="6"/>
  <c r="C13" i="2"/>
  <c r="B12" i="2"/>
  <c r="A36" i="6" s="1"/>
  <c r="B13" i="2" l="1"/>
  <c r="A5" i="7" s="1"/>
  <c r="E13" i="2"/>
  <c r="C12" i="22" s="1"/>
  <c r="C14" i="2"/>
  <c r="E14" i="2" s="1"/>
  <c r="C15" i="22" s="1"/>
  <c r="C15" i="2" l="1"/>
  <c r="E15" i="2" s="1"/>
  <c r="B14" i="2"/>
  <c r="A20" i="7" s="1"/>
  <c r="C14" i="22" l="1"/>
  <c r="C13" i="22"/>
  <c r="C16" i="2"/>
  <c r="E16" i="2" s="1"/>
  <c r="C16" i="22" s="1"/>
  <c r="B15" i="2"/>
  <c r="A31" i="7" s="1"/>
  <c r="C17" i="2" l="1"/>
  <c r="E17" i="2" s="1"/>
  <c r="C17" i="22" s="1"/>
  <c r="B16" i="2"/>
  <c r="A5" i="8" s="1"/>
  <c r="B17" i="2" l="1"/>
  <c r="A33" i="8" s="1"/>
  <c r="C18" i="2"/>
  <c r="E18" i="2" s="1"/>
  <c r="C18" i="22" s="1"/>
  <c r="C19" i="2" l="1"/>
  <c r="E19" i="2" s="1"/>
  <c r="C19" i="22" s="1"/>
  <c r="B18" i="2"/>
  <c r="A61" i="8" s="1"/>
  <c r="B19" i="2" l="1"/>
  <c r="A89" i="8" s="1"/>
  <c r="C20" i="2"/>
  <c r="E20" i="2" s="1"/>
  <c r="C20" i="22" s="1"/>
  <c r="C21" i="2" l="1"/>
  <c r="C22" i="2" s="1"/>
  <c r="B20" i="2"/>
  <c r="C23" i="2" l="1"/>
  <c r="E22" i="2"/>
  <c r="C22" i="22" s="1"/>
  <c r="B22" i="2"/>
  <c r="A5" i="23" s="1"/>
  <c r="E21" i="2"/>
  <c r="C21" i="22" s="1"/>
  <c r="C24" i="2"/>
  <c r="C25" i="2" s="1"/>
  <c r="C26" i="2" s="1"/>
  <c r="C27" i="2" s="1"/>
  <c r="C28" i="2" s="1"/>
  <c r="C29" i="2" s="1"/>
  <c r="A5" i="9"/>
  <c r="B21" i="2"/>
  <c r="A16" i="9" s="1"/>
  <c r="E23" i="2"/>
  <c r="E24" i="2" l="1"/>
  <c r="C23" i="22" s="1"/>
  <c r="B23" i="2"/>
  <c r="A5" i="10" s="1"/>
  <c r="B24" i="2" l="1"/>
  <c r="A15" i="10" s="1"/>
  <c r="E25" i="2"/>
  <c r="C26" i="22" s="1"/>
  <c r="B25" i="2" l="1"/>
  <c r="A5" i="11" s="1"/>
  <c r="B26" i="2" l="1"/>
  <c r="A15" i="11" s="1"/>
  <c r="E26" i="2"/>
  <c r="C25" i="22" s="1"/>
  <c r="E27" i="2" l="1"/>
  <c r="C28" i="22" s="1"/>
  <c r="B27" i="2"/>
  <c r="A42" i="11" s="1"/>
  <c r="B28" i="2" l="1"/>
  <c r="A69" i="11" s="1"/>
  <c r="E28" i="2"/>
  <c r="C27" i="22" l="1"/>
  <c r="C24" i="22"/>
  <c r="C31" i="2"/>
  <c r="B29" i="2"/>
  <c r="A96" i="11" s="1"/>
  <c r="E29" i="2"/>
  <c r="C29" i="22" s="1"/>
  <c r="C32" i="2" l="1"/>
  <c r="B32" i="2" s="1"/>
  <c r="B31" i="2"/>
  <c r="A5" i="12" s="1"/>
  <c r="E31" i="2"/>
  <c r="C34" i="22" l="1"/>
  <c r="C35" i="22"/>
  <c r="C31" i="22"/>
  <c r="C33" i="22"/>
  <c r="C33" i="2"/>
  <c r="E32" i="2"/>
  <c r="C36" i="22" s="1"/>
  <c r="A24" i="12"/>
  <c r="E33" i="2" l="1"/>
  <c r="C37" i="22" s="1"/>
  <c r="C34" i="2"/>
  <c r="B33" i="2"/>
  <c r="A54" i="12" s="1"/>
  <c r="E34" i="2" l="1"/>
  <c r="C38" i="22" s="1"/>
  <c r="C35" i="2"/>
  <c r="B34" i="2"/>
  <c r="A82" i="12" s="1"/>
  <c r="B35" i="2" l="1"/>
  <c r="A5" i="13" s="1"/>
  <c r="E35" i="2"/>
  <c r="C36" i="2"/>
  <c r="C37" i="2" l="1"/>
  <c r="E36" i="2"/>
  <c r="C39" i="22" s="1"/>
  <c r="B36" i="2"/>
  <c r="A5" i="14" s="1"/>
  <c r="E37" i="2" l="1"/>
  <c r="C38" i="2"/>
  <c r="B37" i="2"/>
  <c r="A24" i="14" s="1"/>
  <c r="C40" i="22" l="1"/>
  <c r="C42" i="22"/>
  <c r="C43" i="22"/>
  <c r="C41" i="22"/>
  <c r="E38" i="2"/>
  <c r="C44" i="22" s="1"/>
  <c r="B38" i="2"/>
  <c r="A5" i="15" s="1"/>
  <c r="C39" i="2"/>
  <c r="E39" i="2" l="1"/>
  <c r="C40" i="2"/>
  <c r="B39" i="2"/>
  <c r="A21" i="15" s="1"/>
  <c r="E40" i="2" l="1"/>
  <c r="C46" i="22" s="1"/>
  <c r="B40" i="2"/>
  <c r="A83" i="15" s="1"/>
  <c r="C41" i="2"/>
  <c r="C47" i="22" l="1"/>
  <c r="C45" i="22"/>
  <c r="E41" i="2"/>
  <c r="C42" i="2"/>
  <c r="B41" i="2"/>
  <c r="A133" i="15" s="1"/>
  <c r="E42" i="2" l="1"/>
  <c r="C48" i="22" s="1"/>
  <c r="B42" i="2"/>
  <c r="A160" i="15" s="1"/>
  <c r="C44" i="2"/>
  <c r="E44" i="2" l="1"/>
  <c r="C50" i="22" s="1"/>
  <c r="C45" i="2"/>
  <c r="B44" i="2"/>
  <c r="A5" i="16" s="1"/>
  <c r="B45" i="2" l="1"/>
  <c r="A5" i="17" s="1"/>
  <c r="E45" i="2"/>
  <c r="C46" i="2"/>
  <c r="B46" i="2" l="1"/>
  <c r="A25" i="17" s="1"/>
  <c r="C47" i="2"/>
  <c r="E46" i="2"/>
  <c r="C51" i="22" s="1"/>
  <c r="C48" i="2" l="1"/>
  <c r="B47" i="2"/>
  <c r="A71" i="17" s="1"/>
  <c r="E47" i="2"/>
  <c r="C53" i="22" l="1"/>
  <c r="C52" i="22"/>
  <c r="E48" i="2"/>
  <c r="C54" i="22" s="1"/>
  <c r="B48" i="2"/>
  <c r="A5" i="21" s="1"/>
  <c r="C49" i="2"/>
  <c r="B49" i="2" l="1"/>
  <c r="A39" i="21" s="1"/>
  <c r="E49" i="2"/>
  <c r="C50" i="2"/>
  <c r="C56" i="22" l="1"/>
  <c r="C55" i="22"/>
  <c r="E50" i="2"/>
  <c r="B50" i="2"/>
  <c r="A91" i="21" s="1"/>
  <c r="C51" i="2"/>
  <c r="C57" i="22" l="1"/>
  <c r="C58" i="22"/>
  <c r="B51" i="2"/>
  <c r="A5" i="19" s="1"/>
  <c r="E51" i="2"/>
  <c r="C59" i="22" s="1"/>
  <c r="C52" i="2"/>
  <c r="E52" i="2" l="1"/>
  <c r="C60" i="22" s="1"/>
  <c r="B52" i="2"/>
  <c r="A56" i="19" s="1"/>
  <c r="C53" i="2"/>
  <c r="B53" i="2" l="1"/>
  <c r="A5" i="20" s="1"/>
  <c r="E53" i="2"/>
  <c r="C61" i="22" s="1"/>
</calcChain>
</file>

<file path=xl/sharedStrings.xml><?xml version="1.0" encoding="utf-8"?>
<sst xmlns="http://schemas.openxmlformats.org/spreadsheetml/2006/main" count="1784" uniqueCount="472">
  <si>
    <t xml:space="preserve">Title: </t>
  </si>
  <si>
    <t>Summary:</t>
  </si>
  <si>
    <t>Series:</t>
  </si>
  <si>
    <t>Report on Maternity</t>
  </si>
  <si>
    <t>Source:</t>
  </si>
  <si>
    <t>It provides statistical, demographic and clinical information about selected publicly-funded maternity services up to nine months before and three months after a birth.</t>
  </si>
  <si>
    <t>Published:</t>
  </si>
  <si>
    <t>Additional information:</t>
  </si>
  <si>
    <t>National Maternity Collection</t>
  </si>
  <si>
    <t>National Minimum Dataset</t>
  </si>
  <si>
    <t>Other maternity and newborn data and stats</t>
  </si>
  <si>
    <t>If you require information not included in this file, the Ministry of Health is able to provide customised data extracts tailored to your needs. These may incur a charge (at Official Information Act rates).</t>
  </si>
  <si>
    <t>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</si>
  <si>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</si>
  <si>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</si>
  <si>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</si>
  <si>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</si>
  <si>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</si>
  <si>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</si>
  <si>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</si>
  <si>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</si>
  <si>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</si>
  <si>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</si>
  <si>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</si>
  <si>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</si>
  <si>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Report on Maternity 2012: accompanying tables</t>
  </si>
  <si>
    <t>Contents</t>
  </si>
  <si>
    <t>Table of contents</t>
  </si>
  <si>
    <t>Women giving birth</t>
  </si>
  <si>
    <t>Age</t>
  </si>
  <si>
    <t>Ethnicity</t>
  </si>
  <si>
    <t>Deprivation</t>
  </si>
  <si>
    <t>Geographic distribution</t>
  </si>
  <si>
    <t>Parity</t>
  </si>
  <si>
    <t>Registration with a Lead Maternity Carer</t>
  </si>
  <si>
    <t>Labour and birth</t>
  </si>
  <si>
    <t>Babies</t>
  </si>
  <si>
    <t>About the publication</t>
  </si>
  <si>
    <t>&lt;20</t>
  </si>
  <si>
    <t>40+</t>
  </si>
  <si>
    <t>Year</t>
  </si>
  <si>
    <t>25−29</t>
  </si>
  <si>
    <t>30−34</t>
  </si>
  <si>
    <t>35−39</t>
  </si>
  <si>
    <t>Total</t>
  </si>
  <si>
    <t>Figure</t>
  </si>
  <si>
    <t>20−24</t>
  </si>
  <si>
    <t>Percentage of women giving birth (%)</t>
  </si>
  <si>
    <t>Female population of reproductive age</t>
  </si>
  <si>
    <r>
      <t>M</t>
    </r>
    <r>
      <rPr>
        <b/>
        <sz val="10"/>
        <color theme="0"/>
        <rFont val="Calibri"/>
        <family val="2"/>
      </rPr>
      <t>ā</t>
    </r>
    <r>
      <rPr>
        <b/>
        <sz val="10"/>
        <color theme="0"/>
        <rFont val="Arial"/>
        <family val="2"/>
      </rPr>
      <t>ori</t>
    </r>
  </si>
  <si>
    <t>Asian</t>
  </si>
  <si>
    <t>Other</t>
  </si>
  <si>
    <t>European</t>
  </si>
  <si>
    <t>Unknown</t>
  </si>
  <si>
    <t>European or Other</t>
  </si>
  <si>
    <t>Median</t>
  </si>
  <si>
    <t>Quintile 1</t>
  </si>
  <si>
    <t>Quintile 2</t>
  </si>
  <si>
    <t>Quintile 3</t>
  </si>
  <si>
    <t>Quintile 4</t>
  </si>
  <si>
    <t>Quintile 5</t>
  </si>
  <si>
    <t>Category</t>
  </si>
  <si>
    <t>Age group (years)</t>
  </si>
  <si>
    <t xml:space="preserve"> &lt;20</t>
  </si>
  <si>
    <t>Ethnic group</t>
  </si>
  <si>
    <t>Māori</t>
  </si>
  <si>
    <t>Northland</t>
  </si>
  <si>
    <t>Waitemata</t>
  </si>
  <si>
    <t>Auckland</t>
  </si>
  <si>
    <t>Counties Manukau</t>
  </si>
  <si>
    <t>Waikato</t>
  </si>
  <si>
    <t>Lakes</t>
  </si>
  <si>
    <t>Bay of Plenty</t>
  </si>
  <si>
    <t>Tairawhiti</t>
  </si>
  <si>
    <t>Hawke's Bay</t>
  </si>
  <si>
    <t>Taranaki</t>
  </si>
  <si>
    <t>MidCentral</t>
  </si>
  <si>
    <t>Whanganui</t>
  </si>
  <si>
    <t>Capital &amp; Coast</t>
  </si>
  <si>
    <t>Hutt Valley</t>
  </si>
  <si>
    <t>Wairarapa</t>
  </si>
  <si>
    <t>Nelson Marlborough</t>
  </si>
  <si>
    <t>West Coast</t>
  </si>
  <si>
    <t>Canterbury</t>
  </si>
  <si>
    <t>South Canterbury</t>
  </si>
  <si>
    <t>Southern</t>
  </si>
  <si>
    <t>DHB</t>
  </si>
  <si>
    <t>-</t>
  </si>
  <si>
    <t>Chapter and section</t>
  </si>
  <si>
    <t>4+</t>
  </si>
  <si>
    <t>Parity data is only available for women registered with a Lead Maternity Carer.</t>
  </si>
  <si>
    <t>Deprivation quintile</t>
  </si>
  <si>
    <t>1 (least deprived)</t>
  </si>
  <si>
    <t>5 (most deprived)</t>
  </si>
  <si>
    <t>Pacific peoples</t>
  </si>
  <si>
    <t>Smokers</t>
  </si>
  <si>
    <t>Trimester 1</t>
  </si>
  <si>
    <t>Trimester 2</t>
  </si>
  <si>
    <t>Trimester 3</t>
  </si>
  <si>
    <t>Postnatal</t>
  </si>
  <si>
    <t>Women registered within 1st trimester</t>
  </si>
  <si>
    <t>TableLabel</t>
  </si>
  <si>
    <t>TableNo</t>
  </si>
  <si>
    <t>TableDesc</t>
  </si>
  <si>
    <t>Type of birth</t>
  </si>
  <si>
    <t>Plurality</t>
  </si>
  <si>
    <t>Interventions</t>
  </si>
  <si>
    <t>Place of birth</t>
  </si>
  <si>
    <t>Midwife</t>
  </si>
  <si>
    <t>Obstetrician</t>
  </si>
  <si>
    <t>General practitioner</t>
  </si>
  <si>
    <t>Labour and birth: type of birth</t>
  </si>
  <si>
    <t>Spontaneous vaginal birth</t>
  </si>
  <si>
    <t>Spontaneous vertex</t>
  </si>
  <si>
    <t>Spontaneous breech</t>
  </si>
  <si>
    <t>Assisted birth</t>
  </si>
  <si>
    <t>Forceps and vacuum</t>
  </si>
  <si>
    <t>Assisted breech</t>
  </si>
  <si>
    <t>Breech extraction</t>
  </si>
  <si>
    <t>Caesarean section</t>
  </si>
  <si>
    <t>Emergency caesarean</t>
  </si>
  <si>
    <t>Elective caesarean</t>
  </si>
  <si>
    <t>Caesarean sections</t>
  </si>
  <si>
    <r>
      <t>Emer</t>
    </r>
    <r>
      <rPr>
        <b/>
        <vertAlign val="superscript"/>
        <sz val="9"/>
        <color theme="0"/>
        <rFont val="Arial"/>
        <family val="2"/>
      </rPr>
      <t>1</t>
    </r>
  </si>
  <si>
    <r>
      <t>Elec</t>
    </r>
    <r>
      <rPr>
        <b/>
        <vertAlign val="superscript"/>
        <sz val="9"/>
        <color theme="0"/>
        <rFont val="Arial"/>
        <family val="2"/>
      </rPr>
      <t>2</t>
    </r>
  </si>
  <si>
    <r>
      <t>Women giving birth</t>
    </r>
    <r>
      <rPr>
        <b/>
        <vertAlign val="superscript"/>
        <sz val="9"/>
        <color theme="0"/>
        <rFont val="Arial"/>
        <family val="2"/>
      </rPr>
      <t>3</t>
    </r>
  </si>
  <si>
    <t>Emergency caesarean sections</t>
  </si>
  <si>
    <t>Elective caesarean sections</t>
  </si>
  <si>
    <t>Labour and birth: plurality</t>
  </si>
  <si>
    <t>Women giving birth: age</t>
  </si>
  <si>
    <t>Women giving birth: ethnicity</t>
  </si>
  <si>
    <t>Women giving birth: deprivation</t>
  </si>
  <si>
    <t>Women giving birth: geographic distribution</t>
  </si>
  <si>
    <t>Women giving birth: parity</t>
  </si>
  <si>
    <t>Women giving birth: registration with a Lead Maternity Carer</t>
  </si>
  <si>
    <t>Singleton</t>
  </si>
  <si>
    <t>Twin</t>
  </si>
  <si>
    <t>Multiple</t>
  </si>
  <si>
    <t>Labour and birth: interventions</t>
  </si>
  <si>
    <t>Induction</t>
  </si>
  <si>
    <t>Augmentation</t>
  </si>
  <si>
    <t>Epidural</t>
  </si>
  <si>
    <t>Episiotomy</t>
  </si>
  <si>
    <t>Women undergoing intervention</t>
  </si>
  <si>
    <t>Women giving birth, excl. caesarean sections</t>
  </si>
  <si>
    <t>Women giving birth, excl. elective caesarean sections</t>
  </si>
  <si>
    <t xml:space="preserve">The percentage of women having an induction, augmentation and epidural excludes women having an elective caesarean section. </t>
  </si>
  <si>
    <t xml:space="preserve">The percentage of women having an episiotomy excludes women having caesarean sections. </t>
  </si>
  <si>
    <t xml:space="preserve">Women giving birth may have more than one of these procedures. </t>
  </si>
  <si>
    <t>Labour and birth: place of birth</t>
  </si>
  <si>
    <t>Home birth</t>
  </si>
  <si>
    <t>Primary</t>
  </si>
  <si>
    <t>Secondary</t>
  </si>
  <si>
    <t>Tertiary</t>
  </si>
  <si>
    <t>Primary facility</t>
  </si>
  <si>
    <t>Secondary facility</t>
  </si>
  <si>
    <t>Tertiary facility</t>
  </si>
  <si>
    <t>Maternity facility</t>
  </si>
  <si>
    <t>Akaroa</t>
  </si>
  <si>
    <t>Ashburton</t>
  </si>
  <si>
    <t>Bay of Islands</t>
  </si>
  <si>
    <t>Birthcare Auckland</t>
  </si>
  <si>
    <t>Birthcare Huntly</t>
  </si>
  <si>
    <t>Botany Downs</t>
  </si>
  <si>
    <t>Buller</t>
  </si>
  <si>
    <t>Burwood</t>
  </si>
  <si>
    <t>Charlotte Jean</t>
  </si>
  <si>
    <t>Clutha</t>
  </si>
  <si>
    <t>Dannevirke</t>
  </si>
  <si>
    <t>Darfield</t>
  </si>
  <si>
    <t>Dargaville</t>
  </si>
  <si>
    <t>Dunstan</t>
  </si>
  <si>
    <t>Elizabeth R</t>
  </si>
  <si>
    <t>Golden Bay</t>
  </si>
  <si>
    <t>Gore</t>
  </si>
  <si>
    <t>Hawera</t>
  </si>
  <si>
    <t>Helensville</t>
  </si>
  <si>
    <t>Hokianga Health</t>
  </si>
  <si>
    <t>Horowhenua</t>
  </si>
  <si>
    <t>Kaikoura</t>
  </si>
  <si>
    <t>Kaitaia</t>
  </si>
  <si>
    <t>Kapiti</t>
  </si>
  <si>
    <t>Kenepuru</t>
  </si>
  <si>
    <t>Lakes District</t>
  </si>
  <si>
    <t>Lincoln</t>
  </si>
  <si>
    <t>Lumsden</t>
  </si>
  <si>
    <t>Maniototo</t>
  </si>
  <si>
    <t>Matariki</t>
  </si>
  <si>
    <t>Motueka</t>
  </si>
  <si>
    <t>Murupara</t>
  </si>
  <si>
    <t>Ngati Porou Hauora</t>
  </si>
  <si>
    <t>Oamaru</t>
  </si>
  <si>
    <t>Opotiki</t>
  </si>
  <si>
    <t>Otaihape</t>
  </si>
  <si>
    <t>Papakura</t>
  </si>
  <si>
    <t>Pohlen Trust</t>
  </si>
  <si>
    <t>Pukekohe</t>
  </si>
  <si>
    <t>Rangiora</t>
  </si>
  <si>
    <t>Rhoda Read</t>
  </si>
  <si>
    <t>River Ridge</t>
  </si>
  <si>
    <t>St George's</t>
  </si>
  <si>
    <t>Taumarunui</t>
  </si>
  <si>
    <t>Taupo</t>
  </si>
  <si>
    <t>Te Kuiti</t>
  </si>
  <si>
    <t>Thames</t>
  </si>
  <si>
    <t>Tokoroa</t>
  </si>
  <si>
    <t>Tuatapere</t>
  </si>
  <si>
    <t>Waihi</t>
  </si>
  <si>
    <t>Waikari</t>
  </si>
  <si>
    <t>Waimarino</t>
  </si>
  <si>
    <t>Wairoa</t>
  </si>
  <si>
    <t>Warkworth</t>
  </si>
  <si>
    <t>Waterford</t>
  </si>
  <si>
    <t>Wellsford</t>
  </si>
  <si>
    <t>Winton</t>
  </si>
  <si>
    <t>Gisborne</t>
  </si>
  <si>
    <t>Grey Base</t>
  </si>
  <si>
    <t>Hutt</t>
  </si>
  <si>
    <t>Nelson</t>
  </si>
  <si>
    <t>North Shore</t>
  </si>
  <si>
    <t>Palmerston North</t>
  </si>
  <si>
    <t>Rotorua</t>
  </si>
  <si>
    <t>Southland</t>
  </si>
  <si>
    <t>Taranaki Base</t>
  </si>
  <si>
    <t>Tauranga</t>
  </si>
  <si>
    <t>Timaru</t>
  </si>
  <si>
    <t>Wairau</t>
  </si>
  <si>
    <t>Waitakere</t>
  </si>
  <si>
    <t>Whakatane</t>
  </si>
  <si>
    <t>Whangarei</t>
  </si>
  <si>
    <t>Auckland City</t>
  </si>
  <si>
    <t>Christchurch</t>
  </si>
  <si>
    <t>Dunedin</t>
  </si>
  <si>
    <t>Middlemore</t>
  </si>
  <si>
    <t>DHB of birth facility</t>
  </si>
  <si>
    <t>DHB of residence</t>
  </si>
  <si>
    <t>Home
birth</t>
  </si>
  <si>
    <t>Home births</t>
  </si>
  <si>
    <t>Percentage of home births (%)</t>
  </si>
  <si>
    <t>Sex, maternal age, ethnicity and deprivation</t>
  </si>
  <si>
    <t>Babies: sex, maternal age, ethnicity and deprivation</t>
  </si>
  <si>
    <t>Male</t>
  </si>
  <si>
    <t>Female</t>
  </si>
  <si>
    <t>Maternal age group (years)</t>
  </si>
  <si>
    <t>Breastfeeding</t>
  </si>
  <si>
    <t>Average birthweight (kg)</t>
  </si>
  <si>
    <t xml:space="preserve">Babies </t>
  </si>
  <si>
    <t>Babies: birthweight</t>
  </si>
  <si>
    <t>Birthweight</t>
  </si>
  <si>
    <t>Gestation</t>
  </si>
  <si>
    <t>Babies: gestation</t>
  </si>
  <si>
    <t>Gestation (weeks)</t>
  </si>
  <si>
    <t>45+</t>
  </si>
  <si>
    <t>Overall</t>
  </si>
  <si>
    <r>
      <t>Total</t>
    </r>
    <r>
      <rPr>
        <b/>
        <vertAlign val="superscript"/>
        <sz val="10"/>
        <color theme="0"/>
        <rFont val="Arial"/>
        <family val="2"/>
      </rPr>
      <t>3</t>
    </r>
  </si>
  <si>
    <r>
      <t>All babies</t>
    </r>
    <r>
      <rPr>
        <b/>
        <vertAlign val="superscript"/>
        <sz val="9"/>
        <color theme="0"/>
        <rFont val="Arial"/>
        <family val="2"/>
      </rPr>
      <t>2</t>
    </r>
  </si>
  <si>
    <r>
      <t>Babies born with low birthweight</t>
    </r>
    <r>
      <rPr>
        <b/>
        <vertAlign val="superscript"/>
        <sz val="9"/>
        <color theme="0"/>
        <rFont val="Arial"/>
        <family val="2"/>
      </rPr>
      <t>1</t>
    </r>
  </si>
  <si>
    <r>
      <t>Babies born preterm</t>
    </r>
    <r>
      <rPr>
        <b/>
        <vertAlign val="superscript"/>
        <sz val="9"/>
        <color theme="0"/>
        <rFont val="Arial"/>
        <family val="2"/>
      </rPr>
      <t>1</t>
    </r>
  </si>
  <si>
    <t>Babies: breastfeeding</t>
  </si>
  <si>
    <t>Exclusive</t>
  </si>
  <si>
    <t>Fully</t>
  </si>
  <si>
    <t>Partial</t>
  </si>
  <si>
    <t>Artificial</t>
  </si>
  <si>
    <t>Breastfeeding data is only available for babies of women registered with a Lead Maternity Carer.</t>
  </si>
  <si>
    <t>Babies exclusively/fully breastfed</t>
  </si>
  <si>
    <t>Accepted referral</t>
  </si>
  <si>
    <t>Not accepted</t>
  </si>
  <si>
    <t>Percentage accepted (%)</t>
  </si>
  <si>
    <r>
      <t>Distribution (%)</t>
    </r>
    <r>
      <rPr>
        <b/>
        <vertAlign val="superscript"/>
        <sz val="10"/>
        <color theme="0"/>
        <rFont val="Arial"/>
        <family val="2"/>
      </rPr>
      <t>2</t>
    </r>
  </si>
  <si>
    <t>Introduction</t>
  </si>
  <si>
    <t>List of figures in publication and links to relevant accompanying tables</t>
  </si>
  <si>
    <t>OECD Health at a Glance 2013</t>
  </si>
  <si>
    <t>Figures index</t>
  </si>
  <si>
    <t>Information about the Report on Maternity, 2012</t>
  </si>
  <si>
    <t>Relevant technical notes from the publication</t>
  </si>
  <si>
    <t xml:space="preserve">Birth procedure type codes are only available for women giving birth at a maternity facility. 
Women giving birth at home are assumed to have a spontaneous vertex (normal) delivery.
Women may have more than one birth procedure for each pregnancy so a priority system is used to allocate one procedure type per pregnancy. </t>
  </si>
  <si>
    <t xml:space="preserve">Deprivation is derived according to the residence of the individual, based on the 2006 New Zealand Deprivation Index.
Numbers and rates are presented by deprivation quintile, ranging from quintile 1 (least deprived) to quintile 5 (most deprived). </t>
  </si>
  <si>
    <r>
      <t>Each individual represented in the data is allocated to a single ethnic group, using the following priority system: M</t>
    </r>
    <r>
      <rPr>
        <sz val="10"/>
        <color theme="1"/>
        <rFont val="Calibri"/>
        <family val="2"/>
      </rPr>
      <t>ā</t>
    </r>
    <r>
      <rPr>
        <sz val="10"/>
        <color theme="1"/>
        <rFont val="Arial"/>
        <family val="2"/>
      </rPr>
      <t>ori &gt; Pacific peoples &gt; Asian &gt; Other &gt; European.
Individuals of European and of Other ethnicities are often grouped together and presented as being part of the 'European or Other' ethnic group due to small numbers in the 'Other' ethnic group.</t>
    </r>
  </si>
  <si>
    <t>Rates</t>
  </si>
  <si>
    <t>District health board</t>
  </si>
  <si>
    <t>District health boards (DHBs) presented are derived from the residence of the individual (instead of the facility where the woman gave birth or baby was born), unless otherwise stated.</t>
  </si>
  <si>
    <t>Percentages</t>
  </si>
  <si>
    <t>To provide annual health statistics about women giving birth, their pregnancy and childbirth experience and the characteristics of liveborn babies in New Zealand.</t>
  </si>
  <si>
    <t xml:space="preserve">Maternity-related data was extracted from the National Maternity Collection on 5 November 2014.
</t>
  </si>
  <si>
    <t>Population data for rate calculations was provided by Statistics New Zealand.</t>
  </si>
  <si>
    <t>Data sources used for the publication</t>
  </si>
  <si>
    <t>Purpose of the publication</t>
  </si>
  <si>
    <t>Accessing the publication</t>
  </si>
  <si>
    <t>A list of figures presented in the publication and links to appropriate tables is provided here:</t>
  </si>
  <si>
    <t>Report on Maternity, 2012:</t>
  </si>
  <si>
    <r>
      <t>Birth rates are expressed as 'births per 1000 females of reproductive age' (ie, aged 15</t>
    </r>
    <r>
      <rPr>
        <sz val="10"/>
        <color theme="1"/>
        <rFont val="Calibri"/>
        <family val="2"/>
      </rPr>
      <t>–</t>
    </r>
    <r>
      <rPr>
        <sz val="10"/>
        <color theme="1"/>
        <rFont val="Arial"/>
        <family val="2"/>
      </rPr>
      <t>44 years).
Rates for a specific group are calculated using the population for that specific group.
Regional rates (DHB region) are calculated based on the residence of the individual.
Rates have not been standardised for differences in population structures.</t>
    </r>
  </si>
  <si>
    <t>The denominator used for percentage calculations is usually the total for each variable where the information was recorded and excludes ‘Unknown’ categories.</t>
  </si>
  <si>
    <t>Smoking status</t>
  </si>
  <si>
    <t>Body mass index</t>
  </si>
  <si>
    <t>Women giving birth: body mass index</t>
  </si>
  <si>
    <t>Underweight
(BMI: &lt;19)</t>
  </si>
  <si>
    <r>
      <t>Healthy weight
(BMI: 19</t>
    </r>
    <r>
      <rPr>
        <b/>
        <sz val="9"/>
        <color theme="0"/>
        <rFont val="Calibri"/>
        <family val="2"/>
      </rPr>
      <t>–</t>
    </r>
    <r>
      <rPr>
        <b/>
        <sz val="9"/>
        <color theme="0"/>
        <rFont val="Arial"/>
        <family val="2"/>
      </rPr>
      <t>24)</t>
    </r>
  </si>
  <si>
    <t>Overweight
(BMI: 25–29)</t>
  </si>
  <si>
    <t>Obese
(BMI: 30+)</t>
  </si>
  <si>
    <t>Birth rate (per 1000 females of reproductive age)</t>
  </si>
  <si>
    <r>
      <t>M</t>
    </r>
    <r>
      <rPr>
        <b/>
        <sz val="9"/>
        <color theme="0"/>
        <rFont val="Calibri"/>
        <family val="2"/>
      </rPr>
      <t>ā</t>
    </r>
    <r>
      <rPr>
        <b/>
        <sz val="9"/>
        <color theme="0"/>
        <rFont val="Arial"/>
        <family val="2"/>
      </rPr>
      <t>ori</t>
    </r>
  </si>
  <si>
    <r>
      <t>Non-M</t>
    </r>
    <r>
      <rPr>
        <b/>
        <sz val="9"/>
        <color theme="0"/>
        <rFont val="Calibri"/>
        <family val="2"/>
      </rPr>
      <t>ā</t>
    </r>
    <r>
      <rPr>
        <b/>
        <sz val="9"/>
        <color theme="0"/>
        <rFont val="Arial"/>
        <family val="2"/>
      </rPr>
      <t>ori</t>
    </r>
  </si>
  <si>
    <t>Women giving birth: smoking status</t>
  </si>
  <si>
    <t>Forceps only</t>
  </si>
  <si>
    <t>Vacuum only</t>
  </si>
  <si>
    <t>2+</t>
  </si>
  <si>
    <t>Women referred to GP</t>
  </si>
  <si>
    <t>Babies referred to Well Child/Tamariki Ora provider</t>
  </si>
  <si>
    <r>
      <t>Babies born at term with low birthweight</t>
    </r>
    <r>
      <rPr>
        <b/>
        <vertAlign val="superscript"/>
        <sz val="9"/>
        <color theme="0"/>
        <rFont val="Arial"/>
        <family val="2"/>
      </rPr>
      <t>1</t>
    </r>
  </si>
  <si>
    <r>
      <t>Babies born at term</t>
    </r>
    <r>
      <rPr>
        <b/>
        <vertAlign val="superscript"/>
        <sz val="9"/>
        <color theme="0"/>
        <rFont val="Arial"/>
        <family val="2"/>
      </rPr>
      <t>2</t>
    </r>
  </si>
  <si>
    <t>Care after birth</t>
  </si>
  <si>
    <t>Babies: care after birth</t>
  </si>
  <si>
    <t>Wellington 6145</t>
  </si>
  <si>
    <t xml:space="preserve">Data presented was extracted from the National Maternity Collection (MAT) on 5 November 2014. </t>
  </si>
  <si>
    <t>MAT integrates maternity-related hospitalisation data from the National Minimum Dataset and Lead Maternity Carer (LMC) claim forms.</t>
  </si>
  <si>
    <t>Figure 1: Percentage of women giving birth, by age group, 2012</t>
  </si>
  <si>
    <t>Figure 2: Birth rate, by age group, 2003–2012</t>
  </si>
  <si>
    <t>Figure 3: Percentage of women giving birth, by ethnic group, 2012</t>
  </si>
  <si>
    <t>Figure 4: Percentage of women giving birth, by age, for each ethnic group, 2012</t>
  </si>
  <si>
    <t>Figure 5: Birth rate, by ethnic group, 2003–2012</t>
  </si>
  <si>
    <t>Figure 6: Percentage of women giving birth, by deprivation quintile of residence, 2012</t>
  </si>
  <si>
    <t>Figure 7: Distribution of women giving birth, by deprivation quintile of residence for each age group, 2012</t>
  </si>
  <si>
    <t>Figure 8: Distribution of women giving birth, by deprivation quintile of residence for each ethnic group, 2012</t>
  </si>
  <si>
    <t>Figure 11: Birth rates for the under 20 years and the 40 years and over age groups, by DHB of residence, 2012</t>
  </si>
  <si>
    <t>Figure 12: Birth rates for Māori and non-Māori, by DHB of residence, 2012</t>
  </si>
  <si>
    <t>Figure 13: Birth rates of women residing in deprivation quintile 1 (least deprived) and in quintile 5 (most deprived), by DHB of residence, 2012</t>
  </si>
  <si>
    <t>Figure 14: Percentage of women giving birth, by number of previous births (parity), 2008–2012</t>
  </si>
  <si>
    <t>Figure 15: Percentage of women giving birth for the first time in 2012, by age group, ethnic group and deprivation quintile of residence</t>
  </si>
  <si>
    <t>Figure 16: Percentage of women giving birth identified as obese when registering with a Lead Maternity Carer, by age group, ethnic group and deprivation quintile of residence, 2012</t>
  </si>
  <si>
    <t>Figure 17: Percentage of women giving birth identified as smokers at two weeks after birth, by age group, ethnic group and deprivation quintile of residence, 2012</t>
  </si>
  <si>
    <t>Figure 18: Percentage of women registered with a Lead Maternity Carer (LMC) by age group, ethnic group and deprivation quintile of residence, 2012</t>
  </si>
  <si>
    <t>Figure 19: Percentage of women registered with a Lead Maternity Carer (LMC) by DHB of residence, 2008 and 2012</t>
  </si>
  <si>
    <t>Figure 20: Percentage of women registered with a Lead Maternity Carer (LMC) by trimester of registration, 2008–2012</t>
  </si>
  <si>
    <t>Figure 21: Percentage of women registered with a Lead Maternity Carer (LMC) prior to birth, by trimester of registration, age group, ethnic group and deprivation quintile of residence, 2012</t>
  </si>
  <si>
    <t>Figure 22: Percentage of women registered with a Lead Maternity Carer (LMC) within the first trimester of pregnancy, by DHB of residence, 2008 and 2012</t>
  </si>
  <si>
    <t>Figure 23: Percentage of women registered with a Lead Maternity Carer (LMC) by type of LMC, 2008–2012</t>
  </si>
  <si>
    <t>Figure 25: Comparison of caesarean section rates (per 100 live births) in 2000, 2005 and 2011 (or nearest year) for OECD countries</t>
  </si>
  <si>
    <t>Figure 26: Percentage of vaginal breech births, 2003–2012</t>
  </si>
  <si>
    <t>Figure 27: Distribution of breech birth types, 2003–2012</t>
  </si>
  <si>
    <t>Figure 28: Percentage of emergency and elective caesarean sections, 2003–2012</t>
  </si>
  <si>
    <t>Figure 29: Percentage of caesarean sections, by type, age group, ethnic group and deprivation quintile of residence, 2012</t>
  </si>
  <si>
    <t>Figure 30: Percentage of emergency caesarean sections, by DHB of residence, 2008 and 2012</t>
  </si>
  <si>
    <t>Figure 31: Percentage of elective caesarean sections, by DHB of residence, 2008 and 2012</t>
  </si>
  <si>
    <t>Figure 33: Percentage of women having an induction of labour, by age group, ethnic group and deprivation quintile of residence, 2012</t>
  </si>
  <si>
    <t>Figure 34: Percentage of women undergoing augmentation of labour, by age group, ethnic group and deprivation quintile of residence, 2012</t>
  </si>
  <si>
    <t>Figure 35: Percentage of women having an epidural, by age group, ethnic group and deprivation quintile of residence, 2012</t>
  </si>
  <si>
    <t>Figure 36: Percentage of women having an episiotomy, by age group, ethnic group and deprivation quintile of residence, 2012</t>
  </si>
  <si>
    <t>Figure 37: Percentage of women giving birth, by place of birth, 2003–2012</t>
  </si>
  <si>
    <t>Figure 38: Distribution of women giving birth at a maternity facility, by type of facility, age group, ethnic group and deprivation quintile of residence, 2012</t>
  </si>
  <si>
    <t>Figure 39: Distribution of women giving birth at a maternity facility, by type of facility and DHB of residence, 2012</t>
  </si>
  <si>
    <t>Figure 40: Percentage of women giving birth at home, by age group, ethnic group and deprivation quintile of residence, 2012</t>
  </si>
  <si>
    <t>Figure 41: Percentage of home births, by DHB of residence, 2008 and 2012</t>
  </si>
  <si>
    <t>Figure 42: Percentage of babies, by maternal age group, baby ethnic group and baby deprivation quintile of residence, 2012</t>
  </si>
  <si>
    <t>Figure 43: Average birthweight, by maternal age group, baby ethnic group and baby deprivation quintile of residence, 2012</t>
  </si>
  <si>
    <t>Figure 44: Percentage of babies born with a low birthweight (&lt; 2.5 kg), by maternal age group, baby ethnic group and baby deprivation quintile of residence, 2012</t>
  </si>
  <si>
    <t>Figure 45: Percentage of babies born with a low birthweight (&lt; 2.5 kg), by DHB of residence, 2008 and 2012</t>
  </si>
  <si>
    <t>Figure 46: Percentage of babies, by gestation in weeks, 2003, 2008 and 2012</t>
  </si>
  <si>
    <t>Figure 47: Percentage of babies born preterm (&lt; 37 weeks’ gestation), by maternal age group, baby ethnic group and baby deprivation quintile of residence, 2012</t>
  </si>
  <si>
    <t>Figure 48: Percentage of babies born preterm (&lt; 37 weeks’ gestation), by DHB of residence, 2008 and 2012</t>
  </si>
  <si>
    <t>Figure 49: Percentage of babies born at term (37+ weeks’ gestation) with a low birthweight (&lt; 2.5 kg), by maternal age group, baby ethnic group and baby deprivation quintile of residence, 2012</t>
  </si>
  <si>
    <t>Figure 50: Percentage of babies born at term (37+ weeks’ gestation) with a low birthweight (&lt; 2.5 kg), by DHB of residence, 2008 and 2012</t>
  </si>
  <si>
    <t>Figure 51: Percentage of breastfed babies, by maternal age group, baby ethnic group and baby deprivation quintile of residence, 2012</t>
  </si>
  <si>
    <t>Figure 52: Percentage of babies exclusively or fully breastfed (at two weeks after birth), by DHB of residence, 2008 and 2012</t>
  </si>
  <si>
    <t>Figure 53: Percentage of women referred to a general practitioner and babies to a Well Child / Tamariki Ora provider, 2008–2012</t>
  </si>
  <si>
    <t>Underlying data for figures presented in publication</t>
  </si>
  <si>
    <t>Number and percentage of women registered with a Lead Maternity Carer (LMC), by DHB of residence, 2008−2012</t>
  </si>
  <si>
    <t>Number and percentage of women giving birth, by age group, 2003–2012</t>
  </si>
  <si>
    <t>Number and percentage of women giving birth, by ethnic group, 2003–2012</t>
  </si>
  <si>
    <t>Birth rate, by age group, 2003−2012</t>
  </si>
  <si>
    <t>Birth rate, by ethnic group, 2003−2012</t>
  </si>
  <si>
    <t>Number and percentage of women giving birth for each ethnic group, by age , 2012</t>
  </si>
  <si>
    <t>Number and percentage of women giving birth, by deprivation quintile of residence, 2003–2012</t>
  </si>
  <si>
    <t>Birth rate, by deprivation quintile of residence, 2008−2012</t>
  </si>
  <si>
    <t>Figure 9: Birth rate, by deprivation quintile of residence, 2008–2012</t>
  </si>
  <si>
    <t>Figure 10: Birth rate, by DHB of residence, 2008 and 2012</t>
  </si>
  <si>
    <t>Number and percentage of women giving birth, by deprivation quintile of residence for each age group and ethnic group, 2012</t>
  </si>
  <si>
    <t>Birth rate, by DHB of residence, 2008−2012</t>
  </si>
  <si>
    <t>Birth rate, by age group and DHB of residence, 2012</t>
  </si>
  <si>
    <t>Birth rate, by ethnic group DHB of residence, 2012</t>
  </si>
  <si>
    <t>Birth rate, by deprivation quintile and DHB of residence, 2012</t>
  </si>
  <si>
    <t>Number and percentage of women giving birth, by number of previous births (parity), 2008−2012</t>
  </si>
  <si>
    <t>Number and percentage of women identified as smokers at two weeks after birth, 2008−2012</t>
  </si>
  <si>
    <t>Number and percentage of women registered with a Lead Maternity Carer (LMC), by trimester of registration, 2008−2012</t>
  </si>
  <si>
    <t>Number and percentage of women registered with a Lead Maternity Carer (LMC) within the first trimester of pregnancy, by DHB of residence, 2008−2012</t>
  </si>
  <si>
    <t>Number and percentage of women registered with a Lead Maternity Carer (LMC), by trimester of registration, age group, ethnic group, deprivation quintile of residence, 2012</t>
  </si>
  <si>
    <r>
      <t>Number and percentage of women registered with a Lead Maternity Carer (LMC), by type of LMC, 2008</t>
    </r>
    <r>
      <rPr>
        <sz val="10"/>
        <color theme="1"/>
        <rFont val="Calibri"/>
        <family val="2"/>
      </rPr>
      <t>–</t>
    </r>
    <r>
      <rPr>
        <sz val="10"/>
        <color theme="1"/>
        <rFont val="Arial"/>
        <family val="2"/>
      </rPr>
      <t>2012</t>
    </r>
  </si>
  <si>
    <r>
      <t>Number and percentage of women giving birth, by type of birth, 2003</t>
    </r>
    <r>
      <rPr>
        <sz val="10"/>
        <color theme="1"/>
        <rFont val="Calibri"/>
        <family val="2"/>
      </rPr>
      <t>–</t>
    </r>
    <r>
      <rPr>
        <sz val="10"/>
        <color theme="1"/>
        <rFont val="Arial"/>
        <family val="2"/>
      </rPr>
      <t>2012</t>
    </r>
  </si>
  <si>
    <t>Number and percentage of caesarean sections, by type of caesarean section, age group, ethnic group and deprivation quintile of residence, 2012</t>
  </si>
  <si>
    <r>
      <t>Number and percentage of emergency caesarean sections, by DHB of residence, 2008</t>
    </r>
    <r>
      <rPr>
        <sz val="10"/>
        <color theme="1"/>
        <rFont val="Calibri"/>
        <family val="2"/>
      </rPr>
      <t>–</t>
    </r>
    <r>
      <rPr>
        <sz val="10"/>
        <color theme="1"/>
        <rFont val="Arial"/>
        <family val="2"/>
      </rPr>
      <t>2012</t>
    </r>
  </si>
  <si>
    <t>Number and percentage of elective caesarean sections, by DHB of residence, 2008–2012</t>
  </si>
  <si>
    <r>
      <t>Number and percentage of women giving birth, by plurality, 2003</t>
    </r>
    <r>
      <rPr>
        <sz val="10"/>
        <color theme="1"/>
        <rFont val="Calibri"/>
        <family val="2"/>
      </rPr>
      <t>–</t>
    </r>
    <r>
      <rPr>
        <sz val="10"/>
        <color theme="1"/>
        <rFont val="Arial"/>
        <family val="2"/>
      </rPr>
      <t>2012</t>
    </r>
  </si>
  <si>
    <r>
      <t>Number and percentage of women having an intervention during labour and birth, by type of intervention, 2003</t>
    </r>
    <r>
      <rPr>
        <sz val="10"/>
        <color theme="1"/>
        <rFont val="Calibri"/>
        <family val="2"/>
      </rPr>
      <t>–</t>
    </r>
    <r>
      <rPr>
        <sz val="10"/>
        <color theme="1"/>
        <rFont val="Arial"/>
        <family val="2"/>
      </rPr>
      <t>2012</t>
    </r>
  </si>
  <si>
    <t>Number and percentage of women having an intervention during  labour and birth, by type of intervention, age group, ethnic group and deprivation quintile of residence, 2012</t>
  </si>
  <si>
    <t>Figure 32: Percentage of women having an intervention during labour and birth, by type of intervention (induction, augmentation, epidural and episiotomy), 2003–2012</t>
  </si>
  <si>
    <r>
      <t>Number and percentage of women giving birth, by place of birth, 2003</t>
    </r>
    <r>
      <rPr>
        <sz val="10"/>
        <color theme="1"/>
        <rFont val="Calibri"/>
        <family val="2"/>
      </rPr>
      <t>–</t>
    </r>
    <r>
      <rPr>
        <sz val="10"/>
        <color theme="1"/>
        <rFont val="Arial"/>
        <family val="2"/>
      </rPr>
      <t>2012</t>
    </r>
  </si>
  <si>
    <r>
      <t>Number of women giving birth at a maternity facility, by facility of birth, 2008</t>
    </r>
    <r>
      <rPr>
        <sz val="10"/>
        <color theme="1"/>
        <rFont val="Calibri"/>
        <family val="2"/>
      </rPr>
      <t>–2012</t>
    </r>
  </si>
  <si>
    <t>Number and percentage of women giving birth, by place of birth, age group, ethnic group, deprivation quintile of residence, and DHB of residence 2012</t>
  </si>
  <si>
    <t>Number of women giving birth at a maternity facility, by DHB of residence and DHB of birth facility, 2012</t>
  </si>
  <si>
    <r>
      <t>Number and percentage of home births, by DHB of residence, 2008</t>
    </r>
    <r>
      <rPr>
        <sz val="10"/>
        <color theme="1"/>
        <rFont val="Calibri"/>
        <family val="2"/>
      </rPr>
      <t>–</t>
    </r>
    <r>
      <rPr>
        <sz val="10"/>
        <color theme="1"/>
        <rFont val="Arial"/>
        <family val="2"/>
      </rPr>
      <t>2012</t>
    </r>
  </si>
  <si>
    <r>
      <t>Number and percentage of babies, by birthweight group, and the average birthweight, 2003</t>
    </r>
    <r>
      <rPr>
        <sz val="10"/>
        <color theme="1"/>
        <rFont val="Calibri"/>
        <family val="2"/>
      </rPr>
      <t>–</t>
    </r>
    <r>
      <rPr>
        <sz val="10"/>
        <color theme="1"/>
        <rFont val="Arial"/>
        <family val="2"/>
      </rPr>
      <t>2012</t>
    </r>
  </si>
  <si>
    <r>
      <t>Number and percentage of babies, by gestation, 2003</t>
    </r>
    <r>
      <rPr>
        <sz val="10"/>
        <color theme="1"/>
        <rFont val="Calibri"/>
        <family val="2"/>
      </rPr>
      <t>–</t>
    </r>
    <r>
      <rPr>
        <sz val="10"/>
        <color theme="1"/>
        <rFont val="Arial"/>
        <family val="2"/>
      </rPr>
      <t>2012</t>
    </r>
  </si>
  <si>
    <t>Number and percentage of male and female babies, by maternal age group, baby ethnic goup and baby deprivation quintile of residence, 2012</t>
  </si>
  <si>
    <t>Average birthweight of male and female babies, by maternal age group, baby ethnic group, baby deprivation quintile of residence and baby DHB of residence, 2012</t>
  </si>
  <si>
    <r>
      <t>Number and percentage of babies born with a low birthweight, by maternal age group, baby ethnic group, baby deprivation quintile of residence and baby DHB of residence, 2008</t>
    </r>
    <r>
      <rPr>
        <sz val="10"/>
        <color theme="1"/>
        <rFont val="Calibri"/>
        <family val="2"/>
      </rPr>
      <t>–</t>
    </r>
    <r>
      <rPr>
        <sz val="10"/>
        <color theme="1"/>
        <rFont val="Arial"/>
        <family val="2"/>
      </rPr>
      <t>2012</t>
    </r>
  </si>
  <si>
    <r>
      <t>Number and percentage of babies born preterm, by maternal age group, baby ethnic group, baby deprivation quintile of residence and baby DHB of residence, 2008</t>
    </r>
    <r>
      <rPr>
        <sz val="10"/>
        <color theme="1"/>
        <rFont val="Calibri"/>
        <family val="2"/>
      </rPr>
      <t>–</t>
    </r>
    <r>
      <rPr>
        <sz val="10"/>
        <color theme="1"/>
        <rFont val="Arial"/>
        <family val="2"/>
      </rPr>
      <t>2012</t>
    </r>
  </si>
  <si>
    <r>
      <t>Number and percentage of babies born at term with a low birthweight, by maternal age group, baby ethnic group, baby deprivation quintile of residence and baby DHB of residence, 2008</t>
    </r>
    <r>
      <rPr>
        <sz val="10"/>
        <color theme="1"/>
        <rFont val="Calibri"/>
        <family val="2"/>
      </rPr>
      <t>–</t>
    </r>
    <r>
      <rPr>
        <sz val="10"/>
        <color theme="1"/>
        <rFont val="Arial"/>
        <family val="2"/>
      </rPr>
      <t>2012</t>
    </r>
  </si>
  <si>
    <t>Number and percentage of babies, by breastfeeding status at two weeks after birth, maternal age group, baby ethnic group and baby deprivation quintile of residence, 2012</t>
  </si>
  <si>
    <r>
      <t>Number and percentage of babies breastfed exclusively/fully at two weeks after birth, by DHB of residence, 2008</t>
    </r>
    <r>
      <rPr>
        <sz val="10"/>
        <color theme="1"/>
        <rFont val="Calibri"/>
        <family val="2"/>
      </rPr>
      <t>–</t>
    </r>
    <r>
      <rPr>
        <sz val="10"/>
        <color theme="1"/>
        <rFont val="Arial"/>
        <family val="2"/>
      </rPr>
      <t>2012</t>
    </r>
  </si>
  <si>
    <t>Number and percentage of women referred to a general practitioner and babies to a Well Child / Tamariki Ora provider, 2008–2012</t>
  </si>
  <si>
    <r>
      <t xml:space="preserve">This file contains supplementary data for the </t>
    </r>
    <r>
      <rPr>
        <i/>
        <sz val="10"/>
        <color theme="1"/>
        <rFont val="Arial"/>
        <family val="2"/>
      </rPr>
      <t>Report on Maternity, 2012</t>
    </r>
    <r>
      <rPr>
        <sz val="10"/>
        <color theme="1"/>
        <rFont val="Arial"/>
        <family val="2"/>
      </rPr>
      <t>, including underlying data used in figures, and additional information about maternity events in New Zealand.</t>
    </r>
  </si>
  <si>
    <t>Relevant data table</t>
  </si>
  <si>
    <t>Figure 24: Percentage of women giving birth, by type of birth (aggregated), 2003–2012</t>
  </si>
  <si>
    <t xml:space="preserve">Note: reproductive age refers to females aged 15─44 years. </t>
  </si>
  <si>
    <t xml:space="preserve">Note: reproductive age refers to women aged 15─44 years.  </t>
  </si>
  <si>
    <t xml:space="preserve">Note: reproductive age refers to women aged 15─44 years. </t>
  </si>
  <si>
    <t>Note: parity data is only available for women registered with a Lead Maternity Carer.</t>
  </si>
  <si>
    <t>Note: smoking data is only available for women registered with a Lead Maternity Carer.</t>
  </si>
  <si>
    <t>Notes:</t>
  </si>
  <si>
    <r>
      <t>Extremely low</t>
    </r>
    <r>
      <rPr>
        <b/>
        <vertAlign val="superscript"/>
        <sz val="9"/>
        <color theme="0"/>
        <rFont val="Arial"/>
        <family val="2"/>
      </rPr>
      <t>1</t>
    </r>
  </si>
  <si>
    <r>
      <t>Very low</t>
    </r>
    <r>
      <rPr>
        <b/>
        <vertAlign val="superscript"/>
        <sz val="9"/>
        <color theme="0"/>
        <rFont val="Arial"/>
        <family val="2"/>
      </rPr>
      <t>2</t>
    </r>
  </si>
  <si>
    <r>
      <t>Low</t>
    </r>
    <r>
      <rPr>
        <b/>
        <vertAlign val="superscript"/>
        <sz val="9"/>
        <color theme="0"/>
        <rFont val="Arial"/>
        <family val="2"/>
      </rPr>
      <t>3</t>
    </r>
  </si>
  <si>
    <r>
      <t>Normal</t>
    </r>
    <r>
      <rPr>
        <b/>
        <vertAlign val="superscript"/>
        <sz val="9"/>
        <color theme="0"/>
        <rFont val="Arial"/>
        <family val="2"/>
      </rPr>
      <t>4</t>
    </r>
  </si>
  <si>
    <r>
      <t>High</t>
    </r>
    <r>
      <rPr>
        <b/>
        <vertAlign val="superscript"/>
        <sz val="9"/>
        <color theme="0"/>
        <rFont val="Arial"/>
        <family val="2"/>
      </rPr>
      <t>5</t>
    </r>
  </si>
  <si>
    <t>2 Very low: 1.0kg –1.4kg</t>
  </si>
  <si>
    <t>1 Extremely low: &lt;1.0kg</t>
  </si>
  <si>
    <t>3 Low: 1.5kg–2.4kg</t>
  </si>
  <si>
    <t>4 Normal: 2.5kg–4.4kg</t>
  </si>
  <si>
    <t>5 High: ≥4.5kg</t>
  </si>
  <si>
    <t>1 Emergency caesarean</t>
  </si>
  <si>
    <t>2 Elective caesarean</t>
  </si>
  <si>
    <t>3 Number of women giving birth, excluding those with unknown birth type.</t>
  </si>
  <si>
    <t>Note: the number of women giving birth excludes those with unknown birth type.</t>
  </si>
  <si>
    <t>Note: the number of women giving birth excludes those without place of birth recorded.</t>
  </si>
  <si>
    <t xml:space="preserve">1 Percentage of male and female babies for each demographic group. </t>
  </si>
  <si>
    <t>2 Distribution of babies by maternal age, by ethnic group and by deprivation quintile.</t>
  </si>
  <si>
    <t>3 Number of babies, including those with indeterminate/unknown sex.</t>
  </si>
  <si>
    <t>1 Babies born with a birthweight of less than 2.5kg at any gestation.</t>
  </si>
  <si>
    <t>1 Babies born at gestation of under 37 weeks.</t>
  </si>
  <si>
    <t>1 Babies born at term (37+ weeks gestation) with a low birthweight (&lt;2.5kg).</t>
  </si>
  <si>
    <t>2 Babies born at term (37+ weeks gestation), excluding babies with unknown birthweight.</t>
  </si>
  <si>
    <t>2 Number of babies, excluding those with unknown birthweight.</t>
  </si>
  <si>
    <t>2 Number of babies, excluding those with unknown gestation.</t>
  </si>
  <si>
    <t>Note: breastfeeding data is only available for babies of women registered with a Lead Maternity Carer.</t>
  </si>
  <si>
    <t>All babies</t>
  </si>
  <si>
    <t>Number of babies excludes those with unknown breastfeeding status at 2 weeks after birth</t>
  </si>
  <si>
    <t>Note: referral data is only available for women registered with a Lead Maternity Carer and their babies.</t>
  </si>
  <si>
    <t>Number and percentage of women giving birth, by body mass index (BMI) weight category at time of registration with a Lead Maternity Carer (LMC), age group, ethnic group, deprivation quintile of residence and DHB of residence, 2012</t>
  </si>
  <si>
    <t>Number and percentage of women identified as smokers at two weeks after birth, by age group, ethnic group, deprivation quintile of residence and DHB of residence, 2012</t>
  </si>
  <si>
    <t>Number and percentage of women giving birth, by number of previous births (parity), age group, ethnic group, deprivation quintile of residence and DHB of residence, 2012</t>
  </si>
  <si>
    <t>Percentage of women giving birth</t>
  </si>
  <si>
    <t>Age (years)</t>
  </si>
  <si>
    <t>Percentage</t>
  </si>
  <si>
    <t>Percentage of women registered within 1st trimester</t>
  </si>
  <si>
    <t>Women registered with an LMC</t>
  </si>
  <si>
    <t>Percentage of women registered with an LMC</t>
  </si>
  <si>
    <t>Percentage of women registered with an LMC (%)</t>
  </si>
  <si>
    <t>Note: BMI data is only available for women registered with an LMC.</t>
  </si>
  <si>
    <t>Percentage of 
caesarean sections</t>
  </si>
  <si>
    <t>Percentage of emergency caesarean sections</t>
  </si>
  <si>
    <t>Percentage of elective caesarean sections</t>
  </si>
  <si>
    <t>Percentage of women undergoing intervention</t>
  </si>
  <si>
    <r>
      <t>Percentage</t>
    </r>
    <r>
      <rPr>
        <b/>
        <vertAlign val="superscript"/>
        <sz val="10"/>
        <color theme="0"/>
        <rFont val="Arial"/>
        <family val="2"/>
      </rPr>
      <t>1</t>
    </r>
  </si>
  <si>
    <t>Percentage of babies</t>
  </si>
  <si>
    <r>
      <t>Percentage of babies born with low birthweight</t>
    </r>
    <r>
      <rPr>
        <b/>
        <vertAlign val="superscript"/>
        <sz val="9"/>
        <color theme="0"/>
        <rFont val="Arial"/>
        <family val="2"/>
      </rPr>
      <t>1</t>
    </r>
  </si>
  <si>
    <r>
      <t>Percentage of babies born preterm</t>
    </r>
    <r>
      <rPr>
        <b/>
        <vertAlign val="superscript"/>
        <sz val="9"/>
        <color theme="0"/>
        <rFont val="Arial"/>
        <family val="2"/>
      </rPr>
      <t>1</t>
    </r>
  </si>
  <si>
    <r>
      <t>Percentage of babies born at term with
low birthweight</t>
    </r>
    <r>
      <rPr>
        <b/>
        <vertAlign val="superscript"/>
        <sz val="9"/>
        <color theme="0"/>
        <rFont val="Arial"/>
        <family val="2"/>
      </rPr>
      <t>1</t>
    </r>
  </si>
  <si>
    <t>Percentage of babies exclusively/fully breastfed</t>
  </si>
  <si>
    <t>http://www.health.govt.nz/publication/report-maternity-2012</t>
  </si>
  <si>
    <t>Report on Maternity - series</t>
  </si>
  <si>
    <t xml:space="preserve">Revised: </t>
  </si>
  <si>
    <t>16 April 2015</t>
  </si>
  <si>
    <t>21 April 2015 - Correction made to DHB data presented in Table 32.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</si>
</sst>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_ ;\-#,##0\ "/>
    <numFmt numFmtId="165" formatCode="_(* #,##0.00_);_(* \(#,##0.00\);_(* &quot;-&quot;??_);_(@_)"/>
    <numFmt numFmtId="166" formatCode="[$-1409]d\ mmmm\ yyyy;@"/>
    <numFmt numFmtId="167" formatCode="0.0"/>
  </numFmts>
  <fonts count="59">
    <font>
      <sz val="11"/>
      <color theme="1"/>
      <name val="Calibri"/>
      <family val="2"/>
    </font>
    <font>
      <sz val="10"/>
      <color theme="1"/>
      <name val="Arial"/>
      <family val="2"/>
    </font>
    <font>
      <sz val="11"/>
      <color theme="1"/>
      <name val="Calibri"/>
      <family val="2"/>
      <scheme val="minor"/>
    </font>
    <font>
      <sz val="10"/>
      <name val="Arial Narrow"/>
      <family val="2"/>
    </font>
    <font>
      <sz val="10"/>
      <name val="Arial"/>
      <family val="2"/>
    </font>
    <font>
      <sz val="10"/>
      <name val="MS Sans Serif"/>
      <family val="2"/>
    </font>
    <font>
      <sz val="10"/>
      <color theme="1"/>
      <name val="Arial"/>
      <family val="2"/>
    </font>
    <font>
      <sz val="11"/>
      <color rgb="FF3F3F76"/>
      <name val="Calibri"/>
      <family val="2"/>
      <scheme val="minor"/>
    </font>
    <font>
      <sz val="10"/>
      <color theme="1"/>
      <name val="Arial Unicode MS"/>
      <family val="2"/>
    </font>
    <font>
      <u/>
      <sz val="11"/>
      <color theme="10"/>
      <name val="Calibri"/>
      <family val="2"/>
      <scheme val="minor"/>
    </font>
    <font>
      <sz val="10"/>
      <color theme="1"/>
      <name val="Arial Narrow"/>
      <family val="2"/>
    </font>
    <font>
      <sz val="10"/>
      <name val="Times New Roman"/>
      <family val="1"/>
    </font>
    <font>
      <sz val="10"/>
      <color theme="1"/>
      <name val="Arial Mäori"/>
      <family val="2"/>
    </font>
    <font>
      <sz val="11"/>
      <color theme="1"/>
      <name val="Arial"/>
      <family val="2"/>
    </font>
    <font>
      <u/>
      <sz val="10"/>
      <color theme="10"/>
      <name val="Arial"/>
      <family val="2"/>
    </font>
    <font>
      <b/>
      <sz val="11"/>
      <color theme="1"/>
      <name val="Arial"/>
      <family val="2"/>
    </font>
    <font>
      <sz val="11"/>
      <name val="Arial"/>
      <family val="2"/>
    </font>
    <font>
      <b/>
      <sz val="10"/>
      <color theme="1"/>
      <name val="Arial"/>
      <family val="2"/>
    </font>
    <font>
      <sz val="10"/>
      <color theme="1"/>
      <name val="Calibri"/>
      <family val="2"/>
    </font>
    <font>
      <b/>
      <sz val="11"/>
      <color theme="7" tint="-0.249977111117893"/>
      <name val="Arial"/>
      <family val="2"/>
    </font>
    <font>
      <b/>
      <sz val="10"/>
      <color theme="0"/>
      <name val="Arial"/>
      <family val="2"/>
    </font>
    <font>
      <sz val="9"/>
      <name val="Arial"/>
      <family val="2"/>
    </font>
    <font>
      <u/>
      <sz val="10"/>
      <color rgb="FF0070C0"/>
      <name val="Arial"/>
      <family val="2"/>
    </font>
    <font>
      <b/>
      <sz val="15"/>
      <color rgb="FF2B8CBE"/>
      <name val="Arial"/>
      <family val="2"/>
    </font>
    <font>
      <b/>
      <sz val="10"/>
      <color theme="0"/>
      <name val="Calibri"/>
      <family val="2"/>
    </font>
    <font>
      <sz val="11"/>
      <color theme="1"/>
      <name val="Calibri"/>
      <family val="2"/>
    </font>
    <font>
      <b/>
      <sz val="18"/>
      <color theme="3"/>
      <name val="Cambria"/>
      <family val="2"/>
      <scheme val="major"/>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5"/>
      <color theme="3"/>
      <name val="Calibri"/>
      <family val="2"/>
    </font>
    <font>
      <b/>
      <sz val="18"/>
      <color theme="3"/>
      <name val="Arial"/>
      <family val="2"/>
    </font>
    <font>
      <b/>
      <sz val="11"/>
      <color theme="3"/>
      <name val="Arial"/>
      <family val="2"/>
    </font>
    <font>
      <sz val="11"/>
      <color rgb="FF9C6500"/>
      <name val="Calibri"/>
      <family val="2"/>
      <scheme val="minor"/>
    </font>
    <font>
      <b/>
      <sz val="14"/>
      <color theme="0"/>
      <name val="Arial"/>
      <family val="2"/>
    </font>
    <font>
      <b/>
      <sz val="9"/>
      <color theme="0"/>
      <name val="Arial"/>
      <family val="2"/>
    </font>
    <font>
      <b/>
      <vertAlign val="superscript"/>
      <sz val="9"/>
      <color theme="0"/>
      <name val="Arial"/>
      <family val="2"/>
    </font>
    <font>
      <b/>
      <vertAlign val="superscript"/>
      <sz val="10"/>
      <color theme="0"/>
      <name val="Arial"/>
      <family val="2"/>
    </font>
    <font>
      <b/>
      <sz val="8"/>
      <color theme="0"/>
      <name val="Arial"/>
      <family val="2"/>
    </font>
    <font>
      <u/>
      <sz val="10"/>
      <color theme="10"/>
      <name val="Arial Narrow"/>
      <family val="2"/>
    </font>
    <font>
      <b/>
      <sz val="16"/>
      <color theme="1" tint="0.24994659260841701"/>
      <name val="Arial"/>
      <family val="2"/>
    </font>
    <font>
      <b/>
      <sz val="11"/>
      <color theme="1" tint="0.24994659260841701"/>
      <name val="Arial"/>
      <family val="2"/>
    </font>
    <font>
      <b/>
      <sz val="10"/>
      <color theme="1" tint="0.24994659260841701"/>
      <name val="Arial"/>
      <family val="2"/>
    </font>
    <font>
      <u/>
      <sz val="9"/>
      <color rgb="FF0070C0"/>
      <name val="Arial"/>
      <family val="2"/>
    </font>
    <font>
      <u/>
      <sz val="10"/>
      <color theme="4" tint="-0.24994659260841701"/>
      <name val="Arial"/>
      <family val="2"/>
    </font>
    <font>
      <sz val="9"/>
      <color theme="1"/>
      <name val="Arial"/>
      <family val="2"/>
    </font>
    <font>
      <b/>
      <sz val="9"/>
      <color theme="0"/>
      <name val="Calibri"/>
      <family val="2"/>
    </font>
    <font>
      <i/>
      <sz val="10"/>
      <color theme="1"/>
      <name val="Arial"/>
      <family val="2"/>
    </font>
  </fonts>
  <fills count="37">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top/>
      <bottom style="thick">
        <color theme="4"/>
      </bottom>
      <diagonal/>
    </border>
    <border>
      <left/>
      <right/>
      <top style="thin">
        <color theme="0" tint="-0.499984740745262"/>
      </top>
      <bottom style="thin">
        <color theme="0" tint="-0.499984740745262"/>
      </bottom>
      <diagonal/>
    </border>
    <border>
      <left/>
      <right/>
      <top/>
      <bottom style="thin">
        <color theme="1" tint="0.249977111117893"/>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166">
    <xf numFmtId="0" fontId="0" fillId="0" borderId="0"/>
    <xf numFmtId="0" fontId="2" fillId="0" borderId="0"/>
    <xf numFmtId="43"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2" borderId="1" applyNumberFormat="0" applyAlignment="0" applyProtection="0"/>
    <xf numFmtId="0" fontId="6" fillId="0" borderId="0"/>
    <xf numFmtId="0" fontId="6" fillId="0" borderId="0"/>
    <xf numFmtId="0" fontId="3" fillId="0" borderId="0"/>
    <xf numFmtId="0" fontId="3" fillId="0" borderId="0"/>
    <xf numFmtId="0" fontId="2"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4" fillId="0" borderId="0"/>
    <xf numFmtId="0" fontId="4" fillId="0" borderId="0"/>
    <xf numFmtId="0" fontId="4"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41" fontId="2" fillId="0" borderId="2"/>
    <xf numFmtId="164" fontId="8" fillId="3" borderId="0"/>
    <xf numFmtId="0" fontId="9" fillId="0" borderId="0" applyNumberFormat="0" applyFill="0" applyBorder="0" applyAlignment="0" applyProtection="0"/>
    <xf numFmtId="44" fontId="6" fillId="0" borderId="0" applyFont="0" applyFill="0" applyBorder="0" applyAlignment="0" applyProtection="0"/>
    <xf numFmtId="0" fontId="5" fillId="0" borderId="0"/>
    <xf numFmtId="0" fontId="4"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2"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0" fontId="4" fillId="0" borderId="0"/>
    <xf numFmtId="0" fontId="3" fillId="0" borderId="0"/>
    <xf numFmtId="0" fontId="11" fillId="0" borderId="0"/>
    <xf numFmtId="165" fontId="11" fillId="0" borderId="0" applyFont="0" applyFill="0" applyBorder="0" applyAlignment="0" applyProtection="0"/>
    <xf numFmtId="0" fontId="4" fillId="0" borderId="0"/>
    <xf numFmtId="0" fontId="12" fillId="0" borderId="0"/>
    <xf numFmtId="0" fontId="23" fillId="0" borderId="3"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0" fillId="5" borderId="0" applyNumberFormat="0" applyBorder="0" applyProtection="0">
      <alignment vertical="center"/>
    </xf>
    <xf numFmtId="0" fontId="17" fillId="4" borderId="17" applyNumberFormat="0" applyProtection="0">
      <alignment vertical="center"/>
    </xf>
    <xf numFmtId="0" fontId="21" fillId="0" borderId="0" applyNumberFormat="0" applyBorder="0" applyProtection="0">
      <alignment vertical="center"/>
    </xf>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2" borderId="1" applyNumberFormat="0" applyAlignment="0" applyProtection="0"/>
    <xf numFmtId="0" fontId="33" fillId="9" borderId="8" applyNumberFormat="0" applyAlignment="0" applyProtection="0"/>
    <xf numFmtId="0" fontId="34" fillId="9" borderId="1" applyNumberFormat="0" applyAlignment="0" applyProtection="0"/>
    <xf numFmtId="0" fontId="35" fillId="0" borderId="9" applyNumberFormat="0" applyFill="0" applyAlignment="0" applyProtection="0"/>
    <xf numFmtId="0" fontId="36" fillId="10" borderId="10" applyNumberFormat="0" applyAlignment="0" applyProtection="0"/>
    <xf numFmtId="0" fontId="37" fillId="0" borderId="0" applyNumberFormat="0" applyFill="0" applyBorder="0" applyAlignment="0" applyProtection="0"/>
    <xf numFmtId="0" fontId="25" fillId="11" borderId="11" applyNumberFormat="0" applyFont="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40" fillId="35" borderId="0" applyNumberFormat="0" applyBorder="0" applyAlignment="0" applyProtection="0"/>
    <xf numFmtId="0" fontId="14" fillId="0" borderId="0" applyNumberFormat="0" applyFill="0" applyBorder="0" applyAlignment="0" applyProtection="0"/>
    <xf numFmtId="0" fontId="41" fillId="0" borderId="3" applyNumberFormat="0" applyFill="0" applyAlignment="0" applyProtection="0"/>
    <xf numFmtId="0" fontId="10" fillId="0" borderId="0"/>
    <xf numFmtId="0" fontId="42" fillId="0" borderId="3" applyNumberFormat="0" applyFill="0" applyBorder="0" applyAlignment="0" applyProtection="0"/>
    <xf numFmtId="0" fontId="43" fillId="0" borderId="6" applyNumberFormat="0" applyFill="0" applyBorder="0" applyAlignment="0" applyProtection="0"/>
    <xf numFmtId="0" fontId="22" fillId="0" borderId="0" applyNumberFormat="0" applyFill="0" applyBorder="0" applyProtection="0">
      <alignment vertical="top"/>
    </xf>
    <xf numFmtId="0" fontId="25" fillId="0" borderId="0"/>
    <xf numFmtId="9" fontId="25" fillId="0" borderId="0" applyFont="0" applyFill="0" applyBorder="0" applyAlignment="0" applyProtection="0"/>
    <xf numFmtId="0" fontId="6" fillId="0" borderId="0"/>
    <xf numFmtId="0" fontId="6" fillId="0" borderId="0"/>
    <xf numFmtId="0" fontId="3" fillId="0" borderId="0"/>
    <xf numFmtId="0" fontId="3" fillId="0" borderId="0"/>
    <xf numFmtId="0" fontId="4" fillId="0" borderId="0"/>
    <xf numFmtId="43" fontId="4" fillId="0" borderId="0" applyFont="0" applyFill="0" applyBorder="0" applyAlignment="0" applyProtection="0"/>
    <xf numFmtId="0" fontId="44" fillId="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5" fillId="36" borderId="0" applyAlignment="0">
      <alignment horizontal="left"/>
    </xf>
    <xf numFmtId="43" fontId="4" fillId="0" borderId="0" applyFont="0" applyFill="0" applyBorder="0" applyAlignment="0" applyProtection="0"/>
    <xf numFmtId="0" fontId="3" fillId="0" borderId="0"/>
    <xf numFmtId="43" fontId="4" fillId="0" borderId="0" applyFont="0" applyFill="0" applyBorder="0" applyAlignment="0" applyProtection="0"/>
    <xf numFmtId="0" fontId="6" fillId="0" borderId="0"/>
    <xf numFmtId="0" fontId="10"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12" fillId="0" borderId="0"/>
    <xf numFmtId="0" fontId="25" fillId="0" borderId="0"/>
    <xf numFmtId="0" fontId="6" fillId="0" borderId="0"/>
    <xf numFmtId="0" fontId="6" fillId="0" borderId="0"/>
    <xf numFmtId="9" fontId="6" fillId="0" borderId="0" applyFont="0" applyFill="0" applyBorder="0" applyAlignment="0" applyProtection="0"/>
    <xf numFmtId="0" fontId="51" fillId="0" borderId="3" applyNumberFormat="0" applyFill="0" applyBorder="0" applyProtection="0">
      <alignment vertical="center"/>
    </xf>
    <xf numFmtId="0" fontId="54" fillId="0" borderId="0" applyNumberFormat="0" applyFill="0" applyBorder="0" applyAlignment="0" applyProtection="0"/>
    <xf numFmtId="0" fontId="10" fillId="0" borderId="0"/>
    <xf numFmtId="0" fontId="3" fillId="0" borderId="0"/>
    <xf numFmtId="0" fontId="4" fillId="0" borderId="0"/>
    <xf numFmtId="0" fontId="14" fillId="0" borderId="0" applyNumberFormat="0" applyFill="0" applyBorder="0" applyAlignment="0" applyProtection="0"/>
    <xf numFmtId="0" fontId="53" fillId="0" borderId="0">
      <alignment vertical="center"/>
      <protection locked="0"/>
    </xf>
    <xf numFmtId="0" fontId="52" fillId="0" borderId="0" applyNumberFormat="0" applyFill="0" applyAlignment="0" applyProtection="0"/>
    <xf numFmtId="0" fontId="50" fillId="0" borderId="0" applyNumberFormat="0" applyFont="0" applyFill="0" applyBorder="0" applyAlignment="0" applyProtection="0"/>
    <xf numFmtId="0" fontId="53" fillId="3" borderId="0">
      <alignment vertical="center"/>
      <protection locked="0"/>
    </xf>
    <xf numFmtId="0" fontId="55" fillId="0" borderId="0" applyNumberFormat="0" applyFill="0" applyBorder="0" applyAlignment="0" applyProtection="0"/>
    <xf numFmtId="0" fontId="54" fillId="0" borderId="0" applyNumberFormat="0" applyFill="0" applyBorder="0" applyAlignment="0" applyProtection="0"/>
    <xf numFmtId="0" fontId="53" fillId="0" borderId="0">
      <alignment vertical="center"/>
      <protection locked="0"/>
    </xf>
    <xf numFmtId="0" fontId="50"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41" fillId="0" borderId="3" applyNumberFormat="0" applyFill="0" applyAlignment="0" applyProtection="0"/>
    <xf numFmtId="0" fontId="27" fillId="0" borderId="6" applyNumberFormat="0" applyFill="0" applyAlignment="0" applyProtection="0"/>
    <xf numFmtId="0" fontId="51" fillId="0" borderId="3" applyNumberFormat="0" applyFill="0" applyBorder="0" applyProtection="0">
      <alignment vertical="center"/>
    </xf>
    <xf numFmtId="0" fontId="52" fillId="0" borderId="0" applyNumberFormat="0" applyFill="0" applyAlignment="0" applyProtection="0"/>
    <xf numFmtId="0" fontId="10" fillId="0" borderId="0"/>
  </cellStyleXfs>
  <cellXfs count="323">
    <xf numFmtId="0" fontId="0" fillId="0" borderId="0" xfId="0"/>
    <xf numFmtId="0" fontId="15" fillId="3" borderId="0" xfId="0" applyFont="1" applyFill="1"/>
    <xf numFmtId="0" fontId="13" fillId="3" borderId="0" xfId="0" applyFont="1" applyFill="1" applyAlignment="1"/>
    <xf numFmtId="0" fontId="16" fillId="3" borderId="0" xfId="0" applyFont="1" applyFill="1"/>
    <xf numFmtId="0" fontId="16" fillId="3" borderId="0" xfId="0" applyFont="1" applyFill="1" applyAlignment="1">
      <alignment wrapText="1"/>
    </xf>
    <xf numFmtId="0" fontId="16" fillId="3" borderId="0" xfId="0" applyFont="1" applyFill="1" applyAlignment="1"/>
    <xf numFmtId="0" fontId="15" fillId="3" borderId="0" xfId="0" applyFont="1" applyFill="1" applyAlignment="1"/>
    <xf numFmtId="0" fontId="0" fillId="3" borderId="0" xfId="0" applyFill="1"/>
    <xf numFmtId="0" fontId="22" fillId="3" borderId="0" xfId="53" applyFill="1"/>
    <xf numFmtId="0" fontId="17" fillId="3" borderId="0" xfId="0" applyFont="1" applyFill="1"/>
    <xf numFmtId="0" fontId="6" fillId="3" borderId="0" xfId="0" applyFont="1" applyFill="1"/>
    <xf numFmtId="0" fontId="18" fillId="3" borderId="0" xfId="0" applyFont="1" applyFill="1"/>
    <xf numFmtId="0" fontId="6" fillId="3" borderId="0" xfId="0" applyFont="1" applyFill="1" applyBorder="1"/>
    <xf numFmtId="0" fontId="14" fillId="3" borderId="0" xfId="53" applyFont="1" applyFill="1" applyBorder="1"/>
    <xf numFmtId="166" fontId="6" fillId="3" borderId="0" xfId="0" quotePrefix="1" applyNumberFormat="1" applyFont="1" applyFill="1" applyAlignment="1"/>
    <xf numFmtId="0" fontId="14" fillId="3" borderId="0" xfId="53" applyFont="1" applyFill="1"/>
    <xf numFmtId="0" fontId="14" fillId="3" borderId="0" xfId="53" applyFont="1" applyFill="1" applyAlignment="1"/>
    <xf numFmtId="0" fontId="14" fillId="3" borderId="0" xfId="53" applyFont="1" applyFill="1" applyAlignment="1">
      <alignment horizontal="left" wrapText="1"/>
    </xf>
    <xf numFmtId="0" fontId="4" fillId="3" borderId="0" xfId="0" applyFont="1" applyFill="1" applyAlignment="1"/>
    <xf numFmtId="0" fontId="6" fillId="3" borderId="0" xfId="0" applyFont="1" applyFill="1" applyAlignment="1"/>
    <xf numFmtId="0" fontId="23" fillId="3" borderId="0" xfId="65" applyFill="1" applyBorder="1"/>
    <xf numFmtId="0" fontId="0" fillId="0" borderId="0" xfId="0" applyAlignment="1">
      <alignment horizontal="center"/>
    </xf>
    <xf numFmtId="0" fontId="17" fillId="0" borderId="0" xfId="66"/>
    <xf numFmtId="0" fontId="0" fillId="0" borderId="0" xfId="0"/>
    <xf numFmtId="0" fontId="6" fillId="0" borderId="0" xfId="0" applyFont="1"/>
    <xf numFmtId="167" fontId="6" fillId="0" borderId="0" xfId="0" applyNumberFormat="1" applyFont="1"/>
    <xf numFmtId="0" fontId="6" fillId="0" borderId="5" xfId="0" applyFont="1" applyBorder="1"/>
    <xf numFmtId="0" fontId="0" fillId="0" borderId="0" xfId="0" applyBorder="1" applyAlignment="1">
      <alignment horizontal="center"/>
    </xf>
    <xf numFmtId="0" fontId="21" fillId="0" borderId="0" xfId="70" applyFill="1">
      <alignment vertical="center"/>
    </xf>
    <xf numFmtId="0" fontId="20" fillId="5" borderId="0" xfId="68">
      <alignment vertical="center"/>
    </xf>
    <xf numFmtId="0" fontId="6" fillId="0" borderId="0" xfId="39"/>
    <xf numFmtId="0" fontId="17" fillId="4" borderId="17" xfId="69">
      <alignment vertical="center"/>
    </xf>
    <xf numFmtId="0" fontId="20" fillId="5" borderId="13" xfId="68" applyBorder="1">
      <alignment vertical="center"/>
    </xf>
    <xf numFmtId="0" fontId="6" fillId="0" borderId="13" xfId="0" applyFont="1" applyBorder="1"/>
    <xf numFmtId="167" fontId="6" fillId="0" borderId="13" xfId="0" applyNumberFormat="1" applyFont="1" applyBorder="1"/>
    <xf numFmtId="0" fontId="0" fillId="0" borderId="13" xfId="0" applyBorder="1"/>
    <xf numFmtId="0" fontId="0" fillId="0" borderId="0" xfId="0" applyBorder="1"/>
    <xf numFmtId="0" fontId="20" fillId="5" borderId="13" xfId="68" applyBorder="1" applyAlignment="1">
      <alignment horizontal="center" vertical="center"/>
    </xf>
    <xf numFmtId="0" fontId="6" fillId="0" borderId="14" xfId="0" applyFont="1" applyBorder="1"/>
    <xf numFmtId="0" fontId="6" fillId="0" borderId="15" xfId="0" applyFont="1" applyBorder="1"/>
    <xf numFmtId="167" fontId="6" fillId="0" borderId="15" xfId="0" applyNumberFormat="1" applyFont="1" applyBorder="1"/>
    <xf numFmtId="167" fontId="6" fillId="0" borderId="14" xfId="0" applyNumberFormat="1" applyFont="1" applyBorder="1"/>
    <xf numFmtId="167" fontId="6" fillId="0" borderId="0" xfId="0" applyNumberFormat="1" applyFont="1" applyBorder="1"/>
    <xf numFmtId="167" fontId="6" fillId="0" borderId="16" xfId="0" applyNumberFormat="1" applyFont="1" applyBorder="1"/>
    <xf numFmtId="0" fontId="20" fillId="5" borderId="0" xfId="68" applyBorder="1" applyAlignment="1">
      <alignment horizontal="center" vertical="center"/>
    </xf>
    <xf numFmtId="0" fontId="20" fillId="5" borderId="0" xfId="68" applyBorder="1">
      <alignment vertical="center"/>
    </xf>
    <xf numFmtId="0" fontId="20" fillId="5" borderId="15" xfId="68" applyBorder="1" applyAlignment="1">
      <alignment horizontal="center" vertical="center"/>
    </xf>
    <xf numFmtId="0" fontId="20" fillId="5" borderId="14" xfId="68" applyBorder="1" applyAlignment="1">
      <alignment horizontal="center" vertical="center"/>
    </xf>
    <xf numFmtId="0" fontId="6" fillId="0" borderId="0" xfId="0" applyFont="1" applyBorder="1"/>
    <xf numFmtId="0" fontId="20" fillId="5" borderId="16" xfId="68" applyBorder="1" applyAlignment="1">
      <alignment horizontal="center" vertical="center"/>
    </xf>
    <xf numFmtId="0" fontId="6" fillId="0" borderId="22" xfId="0" applyFont="1" applyBorder="1"/>
    <xf numFmtId="0" fontId="6" fillId="0" borderId="16" xfId="0" applyFont="1" applyBorder="1"/>
    <xf numFmtId="0" fontId="21" fillId="0" borderId="0" xfId="70" applyFill="1" applyBorder="1">
      <alignment vertical="center"/>
    </xf>
    <xf numFmtId="0" fontId="20" fillId="5" borderId="23" xfId="68" applyBorder="1" applyAlignment="1">
      <alignment horizontal="center" vertical="center"/>
    </xf>
    <xf numFmtId="0" fontId="20" fillId="5" borderId="18" xfId="68" applyBorder="1" applyAlignment="1">
      <alignment horizontal="center" vertical="center"/>
    </xf>
    <xf numFmtId="0" fontId="20" fillId="5" borderId="22" xfId="68" applyBorder="1" applyAlignment="1">
      <alignment horizontal="center" vertical="center"/>
    </xf>
    <xf numFmtId="0" fontId="6" fillId="0" borderId="22" xfId="8" applyBorder="1"/>
    <xf numFmtId="0" fontId="17" fillId="4" borderId="20" xfId="69" applyBorder="1">
      <alignment vertical="center"/>
    </xf>
    <xf numFmtId="167" fontId="17" fillId="4" borderId="23" xfId="69" applyNumberFormat="1" applyBorder="1">
      <alignment vertical="center"/>
    </xf>
    <xf numFmtId="0" fontId="6" fillId="0" borderId="0" xfId="8" applyAlignment="1">
      <alignment horizontal="left"/>
    </xf>
    <xf numFmtId="0" fontId="6" fillId="0" borderId="0" xfId="8" applyBorder="1"/>
    <xf numFmtId="0" fontId="6" fillId="0" borderId="0" xfId="0" applyFont="1" applyBorder="1" applyAlignment="1">
      <alignment horizontal="left"/>
    </xf>
    <xf numFmtId="0" fontId="20" fillId="5" borderId="0" xfId="68" applyBorder="1" applyAlignment="1">
      <alignment horizontal="center" vertical="center" wrapText="1"/>
    </xf>
    <xf numFmtId="0" fontId="20" fillId="5" borderId="15" xfId="68" applyBorder="1" applyAlignment="1">
      <alignment horizontal="center" vertical="center" wrapText="1"/>
    </xf>
    <xf numFmtId="0" fontId="20" fillId="5" borderId="16" xfId="68" applyBorder="1" applyAlignment="1">
      <alignment horizontal="center" vertical="center" wrapText="1"/>
    </xf>
    <xf numFmtId="167" fontId="6" fillId="0" borderId="15" xfId="8" applyNumberFormat="1" applyBorder="1"/>
    <xf numFmtId="167" fontId="6" fillId="0" borderId="16" xfId="8" applyNumberFormat="1" applyBorder="1"/>
    <xf numFmtId="167" fontId="6" fillId="0" borderId="22" xfId="8" applyNumberFormat="1" applyBorder="1"/>
    <xf numFmtId="167" fontId="6" fillId="0" borderId="17" xfId="8" applyNumberFormat="1" applyBorder="1"/>
    <xf numFmtId="167" fontId="6" fillId="0" borderId="21" xfId="8" applyNumberFormat="1" applyBorder="1"/>
    <xf numFmtId="0" fontId="20" fillId="5" borderId="14" xfId="68" applyBorder="1" applyAlignment="1">
      <alignment horizontal="center" vertical="center" wrapText="1"/>
    </xf>
    <xf numFmtId="167" fontId="6" fillId="0" borderId="0" xfId="8" applyNumberFormat="1" applyBorder="1"/>
    <xf numFmtId="167" fontId="6" fillId="0" borderId="0" xfId="8" applyNumberFormat="1"/>
    <xf numFmtId="0" fontId="6" fillId="0" borderId="15" xfId="8" applyBorder="1"/>
    <xf numFmtId="0" fontId="17" fillId="4" borderId="18" xfId="69" applyBorder="1">
      <alignment vertical="center"/>
    </xf>
    <xf numFmtId="0" fontId="46" fillId="5" borderId="0" xfId="68" applyFont="1" applyBorder="1" applyAlignment="1">
      <alignment horizontal="center" vertical="center" wrapText="1"/>
    </xf>
    <xf numFmtId="167" fontId="17" fillId="4" borderId="19" xfId="69" applyNumberFormat="1" applyBorder="1">
      <alignment vertical="center"/>
    </xf>
    <xf numFmtId="0" fontId="46" fillId="5" borderId="13" xfId="68" applyFont="1" applyBorder="1" applyAlignment="1">
      <alignment horizontal="center" vertical="center"/>
    </xf>
    <xf numFmtId="0" fontId="6" fillId="0" borderId="15" xfId="0" applyFont="1" applyBorder="1" applyAlignment="1">
      <alignment horizontal="left"/>
    </xf>
    <xf numFmtId="0" fontId="46" fillId="5" borderId="16" xfId="68" applyFont="1" applyBorder="1" applyAlignment="1">
      <alignment horizontal="center" vertical="center" wrapText="1"/>
    </xf>
    <xf numFmtId="0" fontId="6" fillId="0" borderId="16" xfId="8" applyBorder="1"/>
    <xf numFmtId="0" fontId="46" fillId="5" borderId="15" xfId="68" applyFont="1" applyBorder="1" applyAlignment="1">
      <alignment horizontal="center" vertical="center" wrapText="1"/>
    </xf>
    <xf numFmtId="0" fontId="6" fillId="0" borderId="0" xfId="8"/>
    <xf numFmtId="0" fontId="6" fillId="0" borderId="13" xfId="8" applyBorder="1"/>
    <xf numFmtId="0" fontId="6" fillId="0" borderId="14" xfId="0" applyFont="1" applyBorder="1" applyAlignment="1">
      <alignment horizontal="left"/>
    </xf>
    <xf numFmtId="0" fontId="6" fillId="0" borderId="14" xfId="8" applyBorder="1"/>
    <xf numFmtId="0" fontId="6" fillId="0" borderId="13" xfId="0" applyFont="1" applyBorder="1" applyAlignment="1">
      <alignment horizontal="left"/>
    </xf>
    <xf numFmtId="0" fontId="17" fillId="4" borderId="17" xfId="69" applyBorder="1">
      <alignment vertical="center"/>
    </xf>
    <xf numFmtId="0" fontId="17" fillId="4" borderId="19" xfId="69" applyBorder="1">
      <alignment vertical="center"/>
    </xf>
    <xf numFmtId="0" fontId="46" fillId="5" borderId="14" xfId="68" applyFont="1" applyBorder="1" applyAlignment="1">
      <alignment horizontal="center" vertical="center" wrapText="1"/>
    </xf>
    <xf numFmtId="2" fontId="17" fillId="4" borderId="17" xfId="69" applyNumberFormat="1">
      <alignment vertical="center"/>
    </xf>
    <xf numFmtId="167" fontId="6" fillId="0" borderId="13" xfId="8" applyNumberFormat="1" applyBorder="1"/>
    <xf numFmtId="2" fontId="6" fillId="0" borderId="0" xfId="0" applyNumberFormat="1" applyFont="1" applyAlignment="1">
      <alignment horizontal="right"/>
    </xf>
    <xf numFmtId="0" fontId="46" fillId="5" borderId="16" xfId="68" applyFont="1" applyBorder="1" applyAlignment="1">
      <alignment horizontal="center" vertical="center" wrapText="1"/>
    </xf>
    <xf numFmtId="0" fontId="0" fillId="0" borderId="0" xfId="0"/>
    <xf numFmtId="0" fontId="0" fillId="3" borderId="0" xfId="0" applyFill="1"/>
    <xf numFmtId="0" fontId="0" fillId="0" borderId="0" xfId="0" applyBorder="1"/>
    <xf numFmtId="0" fontId="46" fillId="5" borderId="15" xfId="68" applyFont="1" applyBorder="1" applyAlignment="1">
      <alignment horizontal="center" vertical="center" wrapText="1"/>
    </xf>
    <xf numFmtId="0" fontId="17" fillId="4" borderId="23" xfId="69" applyBorder="1">
      <alignment vertical="center"/>
    </xf>
    <xf numFmtId="0" fontId="20" fillId="5" borderId="19" xfId="68" applyBorder="1" applyAlignment="1">
      <alignment horizontal="center" vertical="center"/>
    </xf>
    <xf numFmtId="167" fontId="6" fillId="0" borderId="5" xfId="0" applyNumberFormat="1" applyFont="1" applyBorder="1"/>
    <xf numFmtId="167" fontId="6" fillId="0" borderId="22" xfId="0" applyNumberFormat="1" applyFont="1" applyBorder="1"/>
    <xf numFmtId="0" fontId="20" fillId="5" borderId="13" xfId="68" applyBorder="1" applyAlignment="1">
      <alignment horizontal="center" vertical="center" wrapText="1"/>
    </xf>
    <xf numFmtId="167" fontId="17" fillId="4" borderId="18" xfId="69" applyNumberFormat="1" applyBorder="1">
      <alignment vertical="center"/>
    </xf>
    <xf numFmtId="0" fontId="0" fillId="0" borderId="0" xfId="0"/>
    <xf numFmtId="0" fontId="0" fillId="3" borderId="0" xfId="0" applyFill="1"/>
    <xf numFmtId="0" fontId="46" fillId="5" borderId="0" xfId="68" applyFont="1" applyBorder="1" applyAlignment="1">
      <alignment horizontal="center" vertical="center"/>
    </xf>
    <xf numFmtId="0" fontId="6" fillId="0" borderId="13" xfId="8" applyBorder="1" applyAlignment="1">
      <alignment horizontal="right"/>
    </xf>
    <xf numFmtId="0" fontId="6" fillId="0" borderId="22" xfId="8" applyBorder="1" applyAlignment="1">
      <alignment horizontal="right"/>
    </xf>
    <xf numFmtId="0" fontId="6" fillId="0" borderId="0" xfId="8" applyBorder="1" applyAlignment="1">
      <alignment horizontal="right"/>
    </xf>
    <xf numFmtId="0" fontId="6" fillId="0" borderId="22" xfId="8" quotePrefix="1" applyBorder="1" applyAlignment="1">
      <alignment horizontal="right"/>
    </xf>
    <xf numFmtId="0" fontId="6" fillId="0" borderId="0" xfId="0" applyFont="1" applyAlignment="1">
      <alignment vertical="top"/>
    </xf>
    <xf numFmtId="0" fontId="0" fillId="0" borderId="0" xfId="0"/>
    <xf numFmtId="0" fontId="0" fillId="3" borderId="0" xfId="0" applyFill="1"/>
    <xf numFmtId="0" fontId="0" fillId="0" borderId="0" xfId="0" applyBorder="1"/>
    <xf numFmtId="0" fontId="6" fillId="0" borderId="0" xfId="8" applyBorder="1" applyAlignment="1">
      <alignment horizontal="left"/>
    </xf>
    <xf numFmtId="167" fontId="6" fillId="0" borderId="16" xfId="8" quotePrefix="1" applyNumberFormat="1" applyBorder="1" applyAlignment="1">
      <alignment horizontal="right"/>
    </xf>
    <xf numFmtId="167" fontId="6" fillId="0" borderId="15" xfId="8" applyNumberFormat="1" applyBorder="1" applyAlignment="1">
      <alignment horizontal="right"/>
    </xf>
    <xf numFmtId="0" fontId="46" fillId="5" borderId="0" xfId="68" applyFont="1" applyBorder="1" applyAlignment="1">
      <alignment horizontal="left" vertical="center"/>
    </xf>
    <xf numFmtId="0" fontId="6" fillId="0" borderId="0" xfId="8" quotePrefix="1"/>
    <xf numFmtId="0" fontId="6" fillId="0" borderId="15" xfId="8" quotePrefix="1" applyBorder="1" applyAlignment="1">
      <alignment horizontal="right"/>
    </xf>
    <xf numFmtId="0" fontId="6" fillId="0" borderId="21" xfId="8" applyBorder="1"/>
    <xf numFmtId="0" fontId="6" fillId="0" borderId="17" xfId="8" applyBorder="1"/>
    <xf numFmtId="167" fontId="17" fillId="4" borderId="17" xfId="69" applyNumberFormat="1">
      <alignment vertical="center"/>
    </xf>
    <xf numFmtId="0" fontId="6" fillId="0" borderId="15" xfId="8" applyBorder="1" applyAlignment="1">
      <alignment horizontal="right"/>
    </xf>
    <xf numFmtId="0" fontId="46" fillId="5" borderId="23" xfId="68" applyFont="1" applyBorder="1" applyAlignment="1">
      <alignment horizontal="center" vertical="center" wrapText="1"/>
    </xf>
    <xf numFmtId="0" fontId="46" fillId="5" borderId="18" xfId="68" applyFont="1" applyBorder="1" applyAlignment="1">
      <alignment horizontal="center" vertical="center" wrapText="1"/>
    </xf>
    <xf numFmtId="0" fontId="46" fillId="5" borderId="19" xfId="68" applyFont="1" applyBorder="1" applyAlignment="1">
      <alignment horizontal="center" vertical="center" wrapText="1"/>
    </xf>
    <xf numFmtId="0" fontId="20" fillId="5" borderId="0" xfId="68" applyAlignment="1">
      <alignment horizontal="center" vertical="center"/>
    </xf>
    <xf numFmtId="0" fontId="17" fillId="4" borderId="17" xfId="69" applyFont="1">
      <alignment vertical="center"/>
    </xf>
    <xf numFmtId="0" fontId="17" fillId="4" borderId="20" xfId="69" applyFont="1" applyBorder="1">
      <alignment vertical="center"/>
    </xf>
    <xf numFmtId="167" fontId="17" fillId="4" borderId="17" xfId="69" applyNumberFormat="1" applyFont="1">
      <alignment vertical="center"/>
    </xf>
    <xf numFmtId="167" fontId="17" fillId="4" borderId="17" xfId="69" quotePrefix="1" applyNumberFormat="1" applyAlignment="1">
      <alignment horizontal="right" vertical="center"/>
    </xf>
    <xf numFmtId="0" fontId="21" fillId="0" borderId="0" xfId="70">
      <alignment vertical="center"/>
    </xf>
    <xf numFmtId="0" fontId="21" fillId="0" borderId="0" xfId="70" applyBorder="1">
      <alignment vertical="center"/>
    </xf>
    <xf numFmtId="0" fontId="6" fillId="0" borderId="0" xfId="8" quotePrefix="1" applyBorder="1" applyAlignment="1">
      <alignment horizontal="right"/>
    </xf>
    <xf numFmtId="0" fontId="6" fillId="0" borderId="20" xfId="8" applyBorder="1"/>
    <xf numFmtId="2" fontId="6" fillId="0" borderId="17" xfId="8" applyNumberFormat="1" applyBorder="1"/>
    <xf numFmtId="2" fontId="6" fillId="0" borderId="0" xfId="8" applyNumberFormat="1" applyBorder="1"/>
    <xf numFmtId="2" fontId="6" fillId="0" borderId="15" xfId="8" applyNumberFormat="1" applyBorder="1"/>
    <xf numFmtId="0" fontId="6" fillId="0" borderId="0" xfId="0" applyFont="1" applyAlignment="1"/>
    <xf numFmtId="167" fontId="6" fillId="0" borderId="20" xfId="8" applyNumberFormat="1" applyBorder="1"/>
    <xf numFmtId="167" fontId="6" fillId="0" borderId="14" xfId="8" applyNumberFormat="1" applyBorder="1"/>
    <xf numFmtId="167" fontId="6" fillId="0" borderId="22" xfId="8" applyNumberFormat="1" applyFont="1" applyBorder="1"/>
    <xf numFmtId="167" fontId="6" fillId="0" borderId="0" xfId="8" applyNumberFormat="1" applyFont="1" applyBorder="1"/>
    <xf numFmtId="167" fontId="6" fillId="0" borderId="13" xfId="8" applyNumberFormat="1" applyFont="1" applyBorder="1"/>
    <xf numFmtId="167" fontId="6" fillId="0" borderId="22" xfId="0" quotePrefix="1" applyNumberFormat="1" applyFont="1" applyBorder="1" applyAlignment="1">
      <alignment horizontal="right"/>
    </xf>
    <xf numFmtId="167" fontId="6" fillId="0" borderId="0" xfId="0" applyNumberFormat="1" applyFont="1" applyBorder="1" applyAlignment="1">
      <alignment horizontal="right"/>
    </xf>
    <xf numFmtId="167" fontId="6" fillId="0" borderId="13" xfId="0" applyNumberFormat="1" applyFont="1" applyBorder="1" applyAlignment="1">
      <alignment horizontal="right"/>
    </xf>
    <xf numFmtId="167" fontId="6" fillId="0" borderId="16" xfId="0" quotePrefix="1" applyNumberFormat="1" applyFont="1" applyBorder="1" applyAlignment="1">
      <alignment horizontal="right"/>
    </xf>
    <xf numFmtId="167" fontId="6" fillId="0" borderId="15" xfId="0" applyNumberFormat="1" applyFont="1" applyBorder="1" applyAlignment="1">
      <alignment horizontal="right"/>
    </xf>
    <xf numFmtId="167" fontId="6" fillId="0" borderId="14" xfId="0" applyNumberFormat="1" applyFont="1" applyBorder="1" applyAlignment="1">
      <alignment horizontal="right"/>
    </xf>
    <xf numFmtId="167" fontId="6" fillId="0" borderId="0" xfId="0" quotePrefix="1" applyNumberFormat="1" applyFont="1" applyAlignment="1">
      <alignment horizontal="right"/>
    </xf>
    <xf numFmtId="167" fontId="6" fillId="0" borderId="0" xfId="0" applyNumberFormat="1" applyFont="1" applyAlignment="1">
      <alignment horizontal="right"/>
    </xf>
    <xf numFmtId="0" fontId="22" fillId="3" borderId="0" xfId="53" applyFill="1" applyBorder="1" applyAlignment="1">
      <alignment vertical="top"/>
    </xf>
    <xf numFmtId="0" fontId="0" fillId="3" borderId="15" xfId="0" applyFill="1" applyBorder="1" applyAlignment="1">
      <alignment vertical="top"/>
    </xf>
    <xf numFmtId="0" fontId="22" fillId="3" borderId="17" xfId="53" applyFill="1" applyBorder="1" applyAlignment="1">
      <alignment vertical="top"/>
    </xf>
    <xf numFmtId="0" fontId="0" fillId="3" borderId="0" xfId="0" applyFill="1" applyBorder="1" applyAlignment="1">
      <alignment vertical="top"/>
    </xf>
    <xf numFmtId="0" fontId="6" fillId="3" borderId="15" xfId="0" applyFont="1" applyFill="1" applyBorder="1" applyAlignment="1">
      <alignment vertical="top"/>
    </xf>
    <xf numFmtId="0" fontId="0" fillId="3" borderId="15" xfId="0" applyFill="1" applyBorder="1"/>
    <xf numFmtId="0" fontId="22" fillId="3" borderId="0" xfId="53" applyFill="1" applyAlignment="1">
      <alignment vertical="top"/>
    </xf>
    <xf numFmtId="0" fontId="6" fillId="3" borderId="0" xfId="0" applyFont="1" applyFill="1" applyAlignment="1">
      <alignment vertical="top"/>
    </xf>
    <xf numFmtId="0" fontId="0" fillId="3" borderId="0" xfId="0" applyFill="1" applyAlignment="1">
      <alignment vertical="top"/>
    </xf>
    <xf numFmtId="0" fontId="6" fillId="0" borderId="15" xfId="0" applyFont="1" applyBorder="1" applyAlignment="1"/>
    <xf numFmtId="167" fontId="6" fillId="0" borderId="15" xfId="0" quotePrefix="1" applyNumberFormat="1" applyFont="1" applyBorder="1" applyAlignment="1">
      <alignment horizontal="right"/>
    </xf>
    <xf numFmtId="0" fontId="49" fillId="5" borderId="0" xfId="68" applyFont="1" applyAlignment="1">
      <alignment horizontal="center" vertical="center" wrapText="1"/>
    </xf>
    <xf numFmtId="0" fontId="46" fillId="5" borderId="0" xfId="68" applyFont="1" applyBorder="1" applyAlignment="1">
      <alignment horizontal="center" vertical="center" wrapText="1"/>
    </xf>
    <xf numFmtId="0" fontId="46" fillId="5" borderId="13" xfId="68" applyFont="1" applyBorder="1" applyAlignment="1">
      <alignment horizontal="center" vertical="center" wrapText="1"/>
    </xf>
    <xf numFmtId="0" fontId="6" fillId="0" borderId="0" xfId="8" applyFont="1" applyBorder="1"/>
    <xf numFmtId="0" fontId="6" fillId="0" borderId="15" xfId="8" applyFont="1" applyBorder="1"/>
    <xf numFmtId="0" fontId="6" fillId="0" borderId="22" xfId="8" quotePrefix="1" applyFont="1" applyBorder="1" applyAlignment="1">
      <alignment horizontal="right"/>
    </xf>
    <xf numFmtId="0" fontId="6" fillId="0" borderId="0" xfId="8" applyFont="1" applyBorder="1" applyAlignment="1">
      <alignment horizontal="right"/>
    </xf>
    <xf numFmtId="0" fontId="6" fillId="0" borderId="13" xfId="8" applyFont="1" applyBorder="1" applyAlignment="1">
      <alignment horizontal="right"/>
    </xf>
    <xf numFmtId="0" fontId="17" fillId="4" borderId="17" xfId="69" applyFont="1" applyBorder="1">
      <alignment vertical="center"/>
    </xf>
    <xf numFmtId="0" fontId="46" fillId="5" borderId="22" xfId="68" applyFont="1" applyBorder="1" applyAlignment="1">
      <alignment horizontal="center" vertical="center" wrapText="1"/>
    </xf>
    <xf numFmtId="167" fontId="17" fillId="4" borderId="17" xfId="69" applyNumberFormat="1" applyBorder="1">
      <alignment vertical="center"/>
    </xf>
    <xf numFmtId="167" fontId="6" fillId="0" borderId="14" xfId="0" quotePrefix="1" applyNumberFormat="1" applyFont="1" applyBorder="1" applyAlignment="1">
      <alignment horizontal="right"/>
    </xf>
    <xf numFmtId="0" fontId="6" fillId="0" borderId="0" xfId="8" quotePrefix="1" applyBorder="1"/>
    <xf numFmtId="0" fontId="20" fillId="5" borderId="0" xfId="68" applyFont="1" applyBorder="1" applyAlignment="1">
      <alignment horizontal="center" vertical="center" wrapText="1"/>
    </xf>
    <xf numFmtId="0" fontId="0" fillId="0" borderId="0" xfId="0"/>
    <xf numFmtId="0" fontId="6" fillId="0" borderId="0" xfId="8"/>
    <xf numFmtId="0" fontId="0" fillId="3" borderId="0" xfId="0" applyFill="1"/>
    <xf numFmtId="167" fontId="6" fillId="0" borderId="0" xfId="8" applyNumberFormat="1"/>
    <xf numFmtId="0" fontId="0" fillId="0" borderId="0" xfId="0"/>
    <xf numFmtId="0" fontId="0" fillId="0" borderId="0" xfId="0"/>
    <xf numFmtId="0" fontId="6" fillId="0" borderId="15" xfId="0" applyFont="1" applyBorder="1"/>
    <xf numFmtId="167" fontId="6" fillId="0" borderId="0" xfId="0" applyNumberFormat="1" applyFont="1" applyBorder="1"/>
    <xf numFmtId="0" fontId="6" fillId="0" borderId="13" xfId="0" applyFont="1" applyBorder="1"/>
    <xf numFmtId="0" fontId="6" fillId="0" borderId="22" xfId="0" applyFont="1" applyBorder="1"/>
    <xf numFmtId="0" fontId="6" fillId="0" borderId="14" xfId="0" applyFont="1" applyBorder="1"/>
    <xf numFmtId="167" fontId="6" fillId="0" borderId="16" xfId="0" quotePrefix="1" applyNumberFormat="1" applyFont="1" applyBorder="1" applyAlignment="1">
      <alignment horizontal="right"/>
    </xf>
    <xf numFmtId="167" fontId="6" fillId="0" borderId="15" xfId="0" quotePrefix="1" applyNumberFormat="1" applyFont="1" applyBorder="1" applyAlignment="1">
      <alignment horizontal="right"/>
    </xf>
    <xf numFmtId="0" fontId="6" fillId="0" borderId="0" xfId="0" applyFont="1" applyBorder="1"/>
    <xf numFmtId="0" fontId="0" fillId="0" borderId="0" xfId="0" applyAlignment="1">
      <alignment vertical="top"/>
    </xf>
    <xf numFmtId="0" fontId="6" fillId="0" borderId="0" xfId="8" applyBorder="1"/>
    <xf numFmtId="0" fontId="6" fillId="0" borderId="13" xfId="8" applyBorder="1"/>
    <xf numFmtId="0" fontId="6" fillId="0" borderId="0" xfId="0" applyFont="1" applyAlignment="1">
      <alignment horizontal="left"/>
    </xf>
    <xf numFmtId="0" fontId="6" fillId="0" borderId="0" xfId="8" applyFont="1"/>
    <xf numFmtId="0" fontId="6" fillId="0" borderId="14" xfId="8" quotePrefix="1" applyBorder="1"/>
    <xf numFmtId="0" fontId="6" fillId="0" borderId="15" xfId="8" quotePrefix="1" applyBorder="1"/>
    <xf numFmtId="0" fontId="0" fillId="0" borderId="0" xfId="0" quotePrefix="1"/>
    <xf numFmtId="0" fontId="0" fillId="0" borderId="0" xfId="0"/>
    <xf numFmtId="0" fontId="0" fillId="3" borderId="0" xfId="0" applyFill="1"/>
    <xf numFmtId="0" fontId="0" fillId="0" borderId="0" xfId="0" applyBorder="1"/>
    <xf numFmtId="0" fontId="6" fillId="0" borderId="15" xfId="8" applyBorder="1" applyAlignment="1">
      <alignment horizontal="left"/>
    </xf>
    <xf numFmtId="0" fontId="22" fillId="3" borderId="0" xfId="53" applyFill="1" applyAlignment="1"/>
    <xf numFmtId="0" fontId="0" fillId="0" borderId="0" xfId="0" applyAlignment="1">
      <alignment horizontal="left" vertical="top"/>
    </xf>
    <xf numFmtId="0" fontId="17" fillId="0" borderId="0" xfId="66" applyAlignment="1">
      <alignment vertical="top"/>
    </xf>
    <xf numFmtId="0" fontId="17" fillId="0" borderId="0" xfId="66" applyFill="1" applyBorder="1" applyAlignment="1">
      <alignment vertical="top"/>
    </xf>
    <xf numFmtId="0" fontId="21" fillId="0" borderId="0" xfId="70" applyFill="1" applyAlignment="1">
      <alignment vertical="top"/>
    </xf>
    <xf numFmtId="0" fontId="6" fillId="3" borderId="0" xfId="8" applyFill="1"/>
    <xf numFmtId="0" fontId="17" fillId="0" borderId="0" xfId="66" applyFill="1" applyAlignment="1">
      <alignment vertical="top"/>
    </xf>
    <xf numFmtId="0" fontId="17" fillId="0" borderId="0" xfId="66" applyAlignment="1">
      <alignment vertical="top" wrapText="1"/>
    </xf>
    <xf numFmtId="0" fontId="20" fillId="5" borderId="0" xfId="68" applyAlignment="1">
      <alignment vertical="center" wrapText="1"/>
    </xf>
    <xf numFmtId="0" fontId="6" fillId="3" borderId="0" xfId="0" applyFont="1" applyFill="1" applyBorder="1" applyAlignment="1">
      <alignment vertical="top"/>
    </xf>
    <xf numFmtId="49" fontId="19" fillId="3" borderId="0" xfId="0" applyNumberFormat="1" applyFont="1" applyFill="1"/>
    <xf numFmtId="0" fontId="6" fillId="3" borderId="0" xfId="8" applyFill="1" applyAlignment="1">
      <alignment vertical="top"/>
    </xf>
    <xf numFmtId="0" fontId="0" fillId="3" borderId="0" xfId="0" applyFill="1" applyAlignment="1">
      <alignment vertical="top" wrapText="1"/>
    </xf>
    <xf numFmtId="0" fontId="6" fillId="3" borderId="0" xfId="8" applyFill="1" applyAlignment="1">
      <alignment vertical="top" wrapText="1"/>
    </xf>
    <xf numFmtId="0" fontId="22" fillId="3" borderId="0" xfId="53" applyFill="1" applyAlignment="1">
      <alignment vertical="top" wrapText="1"/>
    </xf>
    <xf numFmtId="0" fontId="23" fillId="3" borderId="0" xfId="65" applyFill="1" applyBorder="1" applyAlignment="1">
      <alignment vertical="top"/>
    </xf>
    <xf numFmtId="0" fontId="46" fillId="5" borderId="15" xfId="68" applyFont="1" applyBorder="1" applyAlignment="1">
      <alignment horizontal="center" vertical="center" wrapText="1"/>
    </xf>
    <xf numFmtId="0" fontId="20" fillId="5" borderId="16" xfId="68" applyBorder="1" applyAlignment="1">
      <alignment horizontal="center" vertical="center" wrapText="1"/>
    </xf>
    <xf numFmtId="0" fontId="20" fillId="5" borderId="15" xfId="68" applyBorder="1" applyAlignment="1">
      <alignment horizontal="center" vertical="center" wrapText="1"/>
    </xf>
    <xf numFmtId="0" fontId="46" fillId="5" borderId="18" xfId="68" applyFont="1" applyBorder="1" applyAlignment="1">
      <alignment horizontal="center" vertical="center"/>
    </xf>
    <xf numFmtId="0" fontId="46" fillId="5" borderId="19" xfId="68" applyFont="1" applyBorder="1" applyAlignment="1">
      <alignment horizontal="center" vertical="center"/>
    </xf>
    <xf numFmtId="0" fontId="46" fillId="5" borderId="13" xfId="68" applyFont="1" applyBorder="1" applyAlignment="1">
      <alignment horizontal="center" vertical="center" wrapText="1"/>
    </xf>
    <xf numFmtId="0" fontId="20" fillId="5" borderId="0" xfId="68" applyBorder="1" applyAlignment="1">
      <alignment horizontal="center" vertical="center" wrapText="1"/>
    </xf>
    <xf numFmtId="0" fontId="20" fillId="5" borderId="13" xfId="68" applyBorder="1" applyAlignment="1">
      <alignment horizontal="center" vertical="center" wrapText="1"/>
    </xf>
    <xf numFmtId="0" fontId="46" fillId="5" borderId="0" xfId="68" applyFont="1" applyBorder="1" applyAlignment="1">
      <alignment horizontal="center" vertical="center" wrapText="1"/>
    </xf>
    <xf numFmtId="0" fontId="46" fillId="5" borderId="18" xfId="68" applyFont="1" applyBorder="1" applyAlignment="1">
      <alignment horizontal="center" vertical="center" wrapText="1"/>
    </xf>
    <xf numFmtId="0" fontId="0" fillId="0" borderId="0" xfId="0"/>
    <xf numFmtId="0" fontId="22" fillId="3" borderId="0" xfId="53" applyFill="1" applyAlignment="1">
      <alignment horizontal="left" vertical="top" wrapText="1"/>
    </xf>
    <xf numFmtId="0" fontId="6" fillId="3" borderId="0" xfId="8" applyFill="1" applyAlignment="1">
      <alignment horizontal="left" vertical="top" wrapText="1"/>
    </xf>
    <xf numFmtId="0" fontId="6" fillId="3" borderId="0" xfId="8" applyFill="1" applyAlignment="1">
      <alignment horizontal="left" vertical="top"/>
    </xf>
    <xf numFmtId="0" fontId="22" fillId="3" borderId="0" xfId="53" applyFill="1" applyAlignment="1">
      <alignment horizontal="left" vertical="top"/>
    </xf>
    <xf numFmtId="0" fontId="6" fillId="3" borderId="15" xfId="8" applyFill="1" applyBorder="1" applyAlignment="1">
      <alignment vertical="top" wrapText="1"/>
    </xf>
    <xf numFmtId="0" fontId="6" fillId="3" borderId="15" xfId="8" applyFill="1" applyBorder="1" applyAlignment="1">
      <alignment vertical="top"/>
    </xf>
    <xf numFmtId="0" fontId="6" fillId="3" borderId="0" xfId="0" applyFont="1" applyFill="1" applyBorder="1" applyAlignment="1">
      <alignment vertical="top" wrapText="1"/>
    </xf>
    <xf numFmtId="0" fontId="6" fillId="3" borderId="15" xfId="0" applyFont="1" applyFill="1" applyBorder="1" applyAlignment="1">
      <alignment vertical="top" wrapText="1"/>
    </xf>
    <xf numFmtId="0" fontId="6" fillId="3" borderId="17" xfId="0" applyFont="1" applyFill="1" applyBorder="1" applyAlignment="1">
      <alignment vertical="top" wrapText="1"/>
    </xf>
    <xf numFmtId="0" fontId="6" fillId="3" borderId="0" xfId="0" applyFont="1" applyFill="1" applyAlignment="1">
      <alignment vertical="top" wrapText="1"/>
    </xf>
    <xf numFmtId="0" fontId="22" fillId="3" borderId="15" xfId="53" applyFill="1" applyBorder="1"/>
    <xf numFmtId="0" fontId="6" fillId="3" borderId="0" xfId="8" applyFill="1" applyBorder="1" applyAlignment="1">
      <alignment vertical="top"/>
    </xf>
    <xf numFmtId="0" fontId="6" fillId="3" borderId="17" xfId="8" applyFill="1" applyBorder="1" applyAlignment="1">
      <alignment vertical="top"/>
    </xf>
    <xf numFmtId="0" fontId="6" fillId="3" borderId="0" xfId="8" applyFont="1" applyFill="1" applyAlignment="1">
      <alignment vertical="top"/>
    </xf>
    <xf numFmtId="0" fontId="6" fillId="3" borderId="17" xfId="8" applyFont="1" applyFill="1" applyBorder="1" applyAlignment="1">
      <alignment vertical="top"/>
    </xf>
    <xf numFmtId="0" fontId="22" fillId="3" borderId="15" xfId="53" applyFill="1" applyBorder="1" applyAlignment="1">
      <alignment vertical="top"/>
    </xf>
    <xf numFmtId="0" fontId="6" fillId="3" borderId="0" xfId="39" applyFill="1"/>
    <xf numFmtId="0" fontId="0" fillId="3" borderId="0" xfId="0" applyFill="1" applyBorder="1"/>
    <xf numFmtId="0" fontId="0" fillId="0" borderId="0" xfId="0" applyBorder="1" applyAlignment="1">
      <alignment vertical="top"/>
    </xf>
    <xf numFmtId="2" fontId="6" fillId="0" borderId="0" xfId="8" applyNumberFormat="1"/>
    <xf numFmtId="0" fontId="0" fillId="0" borderId="0" xfId="0"/>
    <xf numFmtId="167" fontId="0" fillId="0" borderId="0" xfId="0" applyNumberFormat="1"/>
    <xf numFmtId="0" fontId="0" fillId="3" borderId="0" xfId="0" applyFill="1"/>
    <xf numFmtId="0" fontId="0" fillId="0" borderId="0" xfId="0" applyAlignment="1"/>
    <xf numFmtId="0" fontId="17" fillId="4" borderId="18" xfId="69" quotePrefix="1" applyBorder="1" applyAlignment="1">
      <alignment horizontal="right" vertical="center"/>
    </xf>
    <xf numFmtId="0" fontId="6" fillId="0" borderId="25" xfId="0" applyFont="1" applyBorder="1"/>
    <xf numFmtId="0" fontId="6" fillId="0" borderId="24" xfId="0" applyFont="1" applyBorder="1"/>
    <xf numFmtId="0" fontId="6" fillId="0" borderId="0" xfId="0" quotePrefix="1" applyFont="1" applyAlignment="1">
      <alignment horizontal="right"/>
    </xf>
    <xf numFmtId="0" fontId="46" fillId="5" borderId="0" xfId="68" applyFont="1" applyBorder="1" applyAlignment="1">
      <alignment horizontal="center" vertical="center" wrapText="1"/>
    </xf>
    <xf numFmtId="0" fontId="46" fillId="5" borderId="18" xfId="68" applyFont="1" applyBorder="1" applyAlignment="1">
      <alignment horizontal="center" vertical="center" wrapText="1"/>
    </xf>
    <xf numFmtId="0" fontId="17" fillId="3" borderId="17" xfId="69" applyFill="1" applyAlignment="1">
      <alignment vertical="center"/>
    </xf>
    <xf numFmtId="0" fontId="20" fillId="3" borderId="0" xfId="68" applyFill="1" applyAlignment="1">
      <alignment vertical="top"/>
    </xf>
    <xf numFmtId="0" fontId="17" fillId="4" borderId="17" xfId="69" applyAlignment="1">
      <alignment vertical="top"/>
    </xf>
    <xf numFmtId="0" fontId="17" fillId="3" borderId="17" xfId="69" applyFill="1" applyAlignment="1">
      <alignment vertical="top"/>
    </xf>
    <xf numFmtId="0" fontId="17" fillId="4" borderId="17" xfId="69" applyAlignment="1">
      <alignment vertical="center"/>
    </xf>
    <xf numFmtId="49" fontId="20" fillId="5" borderId="4" xfId="68" applyNumberFormat="1" applyBorder="1" applyAlignment="1">
      <alignment vertical="center"/>
    </xf>
    <xf numFmtId="0" fontId="20" fillId="5" borderId="4" xfId="68" applyBorder="1" applyAlignment="1">
      <alignment vertical="center"/>
    </xf>
    <xf numFmtId="0" fontId="6" fillId="3" borderId="0" xfId="39" applyFill="1" applyAlignment="1">
      <alignment vertical="top" wrapText="1"/>
    </xf>
    <xf numFmtId="0" fontId="6" fillId="3" borderId="15" xfId="39" applyFill="1" applyBorder="1" applyAlignment="1">
      <alignment vertical="top" wrapText="1"/>
    </xf>
    <xf numFmtId="0" fontId="6" fillId="3" borderId="18" xfId="39" applyFill="1" applyBorder="1" applyAlignment="1">
      <alignment vertical="top" wrapText="1"/>
    </xf>
    <xf numFmtId="0" fontId="6" fillId="3" borderId="17" xfId="39" applyFill="1" applyBorder="1" applyAlignment="1">
      <alignment vertical="top" wrapText="1"/>
    </xf>
    <xf numFmtId="0" fontId="6" fillId="3" borderId="0" xfId="39" applyFill="1" applyBorder="1" applyAlignment="1">
      <alignment vertical="top" wrapText="1"/>
    </xf>
    <xf numFmtId="0" fontId="22" fillId="3" borderId="18" xfId="53" applyFill="1" applyBorder="1" applyAlignment="1">
      <alignment vertical="top"/>
    </xf>
    <xf numFmtId="0" fontId="46" fillId="5" borderId="21" xfId="68" applyFont="1" applyBorder="1" applyAlignment="1">
      <alignment horizontal="center" vertical="center" wrapText="1"/>
    </xf>
    <xf numFmtId="0" fontId="46" fillId="5" borderId="17" xfId="68" applyFont="1" applyBorder="1" applyAlignment="1">
      <alignment horizontal="center" vertical="center" wrapText="1"/>
    </xf>
    <xf numFmtId="0" fontId="46" fillId="5" borderId="20" xfId="68" applyFont="1" applyBorder="1" applyAlignment="1">
      <alignment horizontal="center" vertical="center" wrapText="1"/>
    </xf>
    <xf numFmtId="49" fontId="4" fillId="3" borderId="0" xfId="0" quotePrefix="1" applyNumberFormat="1" applyFont="1" applyFill="1" applyAlignment="1"/>
    <xf numFmtId="0" fontId="6" fillId="3" borderId="0" xfId="8" applyFill="1" applyAlignment="1">
      <alignment horizontal="left" vertical="top" wrapText="1"/>
    </xf>
    <xf numFmtId="0" fontId="20" fillId="5" borderId="23" xfId="68" applyBorder="1" applyAlignment="1">
      <alignment horizontal="center" vertical="center"/>
    </xf>
    <xf numFmtId="0" fontId="20" fillId="5" borderId="18" xfId="68" applyBorder="1" applyAlignment="1">
      <alignment horizontal="center" vertical="center"/>
    </xf>
    <xf numFmtId="0" fontId="20" fillId="5" borderId="19" xfId="68" applyBorder="1" applyAlignment="1">
      <alignment horizontal="center" vertical="center"/>
    </xf>
    <xf numFmtId="0" fontId="20" fillId="5" borderId="16" xfId="68" applyBorder="1" applyAlignment="1">
      <alignment horizontal="center" vertical="center"/>
    </xf>
    <xf numFmtId="0" fontId="20" fillId="5" borderId="15" xfId="68" applyBorder="1" applyAlignment="1">
      <alignment horizontal="center" vertical="center"/>
    </xf>
    <xf numFmtId="0" fontId="20" fillId="5" borderId="14" xfId="68" applyBorder="1" applyAlignment="1">
      <alignment horizontal="center" vertical="center"/>
    </xf>
    <xf numFmtId="0" fontId="20" fillId="5" borderId="0" xfId="68" applyBorder="1" applyAlignment="1">
      <alignment horizontal="left" vertical="center" wrapText="1"/>
    </xf>
    <xf numFmtId="0" fontId="20" fillId="5" borderId="13" xfId="68" applyBorder="1" applyAlignment="1">
      <alignment horizontal="left" vertical="center"/>
    </xf>
    <xf numFmtId="0" fontId="20" fillId="5" borderId="14" xfId="68" applyBorder="1" applyAlignment="1">
      <alignment horizontal="left" vertical="center"/>
    </xf>
    <xf numFmtId="0" fontId="20" fillId="5" borderId="0" xfId="68" applyBorder="1" applyAlignment="1">
      <alignment horizontal="left" vertical="center"/>
    </xf>
    <xf numFmtId="0" fontId="20" fillId="5" borderId="15" xfId="68" applyBorder="1" applyAlignment="1">
      <alignment horizontal="left" vertical="center"/>
    </xf>
    <xf numFmtId="0" fontId="46" fillId="5" borderId="18" xfId="68" applyFont="1" applyBorder="1" applyAlignment="1">
      <alignment horizontal="center" vertical="center"/>
    </xf>
    <xf numFmtId="0" fontId="46" fillId="5" borderId="19" xfId="68" applyFont="1" applyBorder="1" applyAlignment="1">
      <alignment horizontal="center" vertical="center"/>
    </xf>
    <xf numFmtId="0" fontId="46" fillId="5" borderId="22" xfId="68" applyFont="1" applyBorder="1" applyAlignment="1">
      <alignment horizontal="center" vertical="center" wrapText="1"/>
    </xf>
    <xf numFmtId="0" fontId="46" fillId="5" borderId="16" xfId="68" applyFont="1" applyBorder="1" applyAlignment="1">
      <alignment horizontal="center" vertical="center" wrapText="1"/>
    </xf>
    <xf numFmtId="0" fontId="46" fillId="5" borderId="15" xfId="68" applyFont="1" applyBorder="1" applyAlignment="1">
      <alignment horizontal="center" vertical="center"/>
    </xf>
    <xf numFmtId="0" fontId="46" fillId="5" borderId="16" xfId="68" applyFont="1" applyBorder="1" applyAlignment="1">
      <alignment horizontal="center" vertical="center"/>
    </xf>
    <xf numFmtId="0" fontId="46" fillId="5" borderId="14" xfId="68" applyFont="1" applyBorder="1" applyAlignment="1">
      <alignment horizontal="center" vertical="center"/>
    </xf>
    <xf numFmtId="0" fontId="20" fillId="5" borderId="15" xfId="68" applyFont="1" applyBorder="1" applyAlignment="1">
      <alignment horizontal="center" vertical="center"/>
    </xf>
    <xf numFmtId="0" fontId="20" fillId="5" borderId="16" xfId="68" applyBorder="1" applyAlignment="1">
      <alignment horizontal="center" vertical="center" wrapText="1"/>
    </xf>
    <xf numFmtId="0" fontId="20" fillId="5" borderId="15" xfId="68" applyBorder="1" applyAlignment="1">
      <alignment horizontal="center" vertical="center" wrapText="1"/>
    </xf>
    <xf numFmtId="0" fontId="20" fillId="5" borderId="14" xfId="68" applyBorder="1" applyAlignment="1">
      <alignment horizontal="center" vertical="center" wrapText="1"/>
    </xf>
    <xf numFmtId="0" fontId="46" fillId="5" borderId="23" xfId="68" applyFont="1" applyBorder="1" applyAlignment="1">
      <alignment horizontal="center" vertical="center"/>
    </xf>
    <xf numFmtId="0" fontId="46" fillId="5" borderId="15" xfId="68" applyFont="1" applyBorder="1" applyAlignment="1">
      <alignment horizontal="center" vertical="center" wrapText="1"/>
    </xf>
    <xf numFmtId="0" fontId="46" fillId="5" borderId="14" xfId="68" applyFont="1" applyBorder="1" applyAlignment="1">
      <alignment horizontal="center" vertical="center" wrapText="1"/>
    </xf>
    <xf numFmtId="0" fontId="20" fillId="5" borderId="0" xfId="68" applyAlignment="1">
      <alignment horizontal="left" vertical="center"/>
    </xf>
    <xf numFmtId="0" fontId="46" fillId="5" borderId="25" xfId="68" applyFont="1" applyBorder="1" applyAlignment="1">
      <alignment horizontal="center" vertical="center" wrapText="1"/>
    </xf>
    <xf numFmtId="0" fontId="46" fillId="5" borderId="24" xfId="68" applyFont="1" applyBorder="1" applyAlignment="1">
      <alignment horizontal="center" vertical="center" wrapText="1"/>
    </xf>
    <xf numFmtId="0" fontId="46" fillId="5" borderId="0" xfId="68" applyFont="1" applyAlignment="1">
      <alignment horizontal="center" vertical="center" wrapText="1"/>
    </xf>
    <xf numFmtId="0" fontId="46" fillId="5" borderId="13" xfId="68" applyFont="1" applyBorder="1" applyAlignment="1">
      <alignment horizontal="center" vertical="center" wrapText="1"/>
    </xf>
    <xf numFmtId="0" fontId="20" fillId="5" borderId="0" xfId="68" applyBorder="1" applyAlignment="1">
      <alignment horizontal="center" vertical="center" wrapText="1"/>
    </xf>
    <xf numFmtId="0" fontId="20" fillId="5" borderId="18" xfId="68" applyBorder="1" applyAlignment="1">
      <alignment horizontal="center" vertical="center" wrapText="1"/>
    </xf>
    <xf numFmtId="0" fontId="20" fillId="5" borderId="20" xfId="68" applyBorder="1" applyAlignment="1">
      <alignment horizontal="center" vertical="center" wrapText="1"/>
    </xf>
    <xf numFmtId="0" fontId="20" fillId="5" borderId="13" xfId="68" applyBorder="1" applyAlignment="1">
      <alignment horizontal="center" vertical="center" wrapText="1"/>
    </xf>
    <xf numFmtId="0" fontId="20" fillId="5" borderId="0" xfId="68" applyAlignment="1">
      <alignment horizontal="left" vertical="center" wrapText="1"/>
    </xf>
    <xf numFmtId="0" fontId="46" fillId="5" borderId="0" xfId="68" applyFont="1" applyBorder="1" applyAlignment="1">
      <alignment horizontal="center" vertical="center" wrapText="1"/>
    </xf>
    <xf numFmtId="0" fontId="46" fillId="5" borderId="18" xfId="68" applyFont="1" applyBorder="1" applyAlignment="1">
      <alignment horizontal="center" vertical="center" wrapText="1"/>
    </xf>
    <xf numFmtId="0" fontId="20" fillId="5" borderId="0" xfId="68">
      <alignment vertical="center"/>
    </xf>
    <xf numFmtId="0" fontId="17" fillId="4" borderId="17" xfId="69">
      <alignmen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20" fillId="5" borderId="0" xfId="68" applyAlignment="1">
      <alignment horizontal="center" vertical="center"/>
    </xf>
    <xf numFmtId="0" fontId="46" fillId="5" borderId="0" xfId="68" applyFont="1" applyAlignment="1">
      <alignment horizontal="left" vertical="center" wrapText="1"/>
    </xf>
  </cellXfs>
  <cellStyles count="166">
    <cellStyle name="20% - Accent1" xfId="88" builtinId="30" customBuiltin="1"/>
    <cellStyle name="20% - Accent2" xfId="92" builtinId="34" customBuiltin="1"/>
    <cellStyle name="20% - Accent3" xfId="96" builtinId="38" customBuiltin="1"/>
    <cellStyle name="20% - Accent4" xfId="100" builtinId="42" customBuiltin="1"/>
    <cellStyle name="20% - Accent5" xfId="104" builtinId="46" customBuiltin="1"/>
    <cellStyle name="20% - Accent6" xfId="108" builtinId="50" customBuiltin="1"/>
    <cellStyle name="40% - Accent1" xfId="89" builtinId="31" customBuiltin="1"/>
    <cellStyle name="40% - Accent2" xfId="93" builtinId="35" customBuiltin="1"/>
    <cellStyle name="40% - Accent3" xfId="97" builtinId="39" customBuiltin="1"/>
    <cellStyle name="40% - Accent4" xfId="101" builtinId="43" customBuiltin="1"/>
    <cellStyle name="40% - Accent5" xfId="105" builtinId="47" customBuiltin="1"/>
    <cellStyle name="40% - Accent6" xfId="109" builtinId="51" customBuiltin="1"/>
    <cellStyle name="60% - Accent1" xfId="90" builtinId="32" customBuiltin="1"/>
    <cellStyle name="60% - Accent2" xfId="94" builtinId="36" customBuiltin="1"/>
    <cellStyle name="60% - Accent3" xfId="98" builtinId="40" customBuiltin="1"/>
    <cellStyle name="60% - Accent4" xfId="102" builtinId="44" customBuiltin="1"/>
    <cellStyle name="60% - Accent5" xfId="106" builtinId="48" customBuiltin="1"/>
    <cellStyle name="60% - Accent6" xfId="110" builtinId="52" customBuiltin="1"/>
    <cellStyle name="Accent1" xfId="87" builtinId="29" customBuiltin="1"/>
    <cellStyle name="Accent2" xfId="91" builtinId="33" customBuiltin="1"/>
    <cellStyle name="Accent3" xfId="95" builtinId="37" customBuiltin="1"/>
    <cellStyle name="Accent4" xfId="99" builtinId="41" customBuiltin="1"/>
    <cellStyle name="Accent5" xfId="103" builtinId="45" customBuiltin="1"/>
    <cellStyle name="Accent6" xfId="107" builtinId="49" customBuiltin="1"/>
    <cellStyle name="AM Cancer" xfId="131"/>
    <cellStyle name="Bad" xfId="76" builtinId="27" customBuiltin="1"/>
    <cellStyle name="Calculation" xfId="80" builtinId="22" customBuiltin="1"/>
    <cellStyle name="Caption" xfId="66"/>
    <cellStyle name="Caption 2" xfId="157"/>
    <cellStyle name="Caption 3" xfId="154"/>
    <cellStyle name="Caption 4" xfId="151"/>
    <cellStyle name="Check Cell" xfId="82" builtinId="23" customBuiltin="1"/>
    <cellStyle name="Comma 2" xfId="2"/>
    <cellStyle name="Comma 2 2" xfId="124"/>
    <cellStyle name="Comma 3" xfId="49"/>
    <cellStyle name="Comma 3 2" xfId="62"/>
    <cellStyle name="Comma 3 2 2" xfId="134"/>
    <cellStyle name="Comma 3 3" xfId="132"/>
    <cellStyle name="Comma 4" xfId="52"/>
    <cellStyle name="Comma 5" xfId="55"/>
    <cellStyle name="Comma 6" xfId="54"/>
    <cellStyle name="Comma 7" xfId="56"/>
    <cellStyle name="Comma 8" xfId="57"/>
    <cellStyle name="Comma 9" xfId="51"/>
    <cellStyle name="Currency 2" xfId="3"/>
    <cellStyle name="Currency 2 2" xfId="4"/>
    <cellStyle name="Currency 2 3" xfId="5"/>
    <cellStyle name="Currency 2 4" xfId="6"/>
    <cellStyle name="Currency 2 5" xfId="43"/>
    <cellStyle name="Explanatory Text" xfId="85" builtinId="53" customBuiltin="1"/>
    <cellStyle name="Followed Hyperlink" xfId="67" builtinId="9" customBuiltin="1"/>
    <cellStyle name="Followed Hyperlink 2" xfId="160"/>
    <cellStyle name="Good" xfId="75" builtinId="26" customBuiltin="1"/>
    <cellStyle name="Heading 1" xfId="65" builtinId="16" customBuiltin="1"/>
    <cellStyle name="Heading 1 2" xfId="114"/>
    <cellStyle name="Heading 1 3" xfId="112"/>
    <cellStyle name="Heading 1 3 2" xfId="163"/>
    <cellStyle name="Heading 1 4" xfId="161"/>
    <cellStyle name="Heading 1 5" xfId="145"/>
    <cellStyle name="Heading 2" xfId="72" builtinId="17" customBuiltin="1"/>
    <cellStyle name="Heading 2 2" xfId="115"/>
    <cellStyle name="Heading 2 3" xfId="164"/>
    <cellStyle name="Heading 2 4" xfId="162"/>
    <cellStyle name="Heading 2 5" xfId="152"/>
    <cellStyle name="Heading 3" xfId="73" builtinId="18" customBuiltin="1"/>
    <cellStyle name="Heading 4" xfId="74" builtinId="19" customBuiltin="1"/>
    <cellStyle name="Hyperlink" xfId="53" builtinId="8" customBuiltin="1"/>
    <cellStyle name="Hyperlink 2" xfId="42"/>
    <cellStyle name="Hyperlink 3" xfId="116"/>
    <cellStyle name="Hyperlink 3 2" xfId="150"/>
    <cellStyle name="Hyperlink 4" xfId="111"/>
    <cellStyle name="Hyperlink 4 2" xfId="155"/>
    <cellStyle name="Hyperlink 5" xfId="156"/>
    <cellStyle name="Hyperlink 6" xfId="153"/>
    <cellStyle name="Hyperlink 7" xfId="158"/>
    <cellStyle name="Hyperlink 8" xfId="146"/>
    <cellStyle name="Input" xfId="78" builtinId="20" customBuiltin="1"/>
    <cellStyle name="Input 2" xfId="7"/>
    <cellStyle name="Linked Cell" xfId="81" builtinId="24" customBuiltin="1"/>
    <cellStyle name="Neutral" xfId="77" builtinId="28" customBuiltin="1"/>
    <cellStyle name="Neutral 2" xfId="125"/>
    <cellStyle name="Normal" xfId="0" builtinId="0" customBuiltin="1"/>
    <cellStyle name="Normal 10" xfId="8"/>
    <cellStyle name="Normal 11" xfId="9"/>
    <cellStyle name="Normal 12" xfId="1"/>
    <cellStyle name="Normal 12 2" xfId="136"/>
    <cellStyle name="Normal 13" xfId="58"/>
    <cellStyle name="Normal 13 2" xfId="141"/>
    <cellStyle name="Normal 14" xfId="61"/>
    <cellStyle name="Normal 14 2" xfId="120"/>
    <cellStyle name="Normal 15" xfId="143"/>
    <cellStyle name="Normal 2" xfId="10"/>
    <cellStyle name="Normal 2 2" xfId="11"/>
    <cellStyle name="Normal 2 2 2" xfId="63"/>
    <cellStyle name="Normal 2 2 3" xfId="165"/>
    <cellStyle name="Normal 2 3" xfId="12"/>
    <cellStyle name="Normal 2 3 2" xfId="139"/>
    <cellStyle name="Normal 2 4" xfId="13"/>
    <cellStyle name="Normal 2 4 2" xfId="142"/>
    <cellStyle name="Normal 2 5" xfId="59"/>
    <cellStyle name="Normal 2 5 2" xfId="122"/>
    <cellStyle name="Normal 2 6" xfId="117"/>
    <cellStyle name="Normal 2 6 2" xfId="148"/>
    <cellStyle name="Normal 2 7" xfId="119"/>
    <cellStyle name="Normal 2 8" xfId="147"/>
    <cellStyle name="Normal 3" xfId="14"/>
    <cellStyle name="Normal 3 2" xfId="15"/>
    <cellStyle name="Normal 3 2 2" xfId="16"/>
    <cellStyle name="Normal 3 2 3" xfId="60"/>
    <cellStyle name="Normal 3 2 4" xfId="140"/>
    <cellStyle name="Normal 3 3" xfId="17"/>
    <cellStyle name="Normal 3 4" xfId="64"/>
    <cellStyle name="Normal 3 5" xfId="149"/>
    <cellStyle name="Normal 4" xfId="18"/>
    <cellStyle name="Normal 4 2" xfId="19"/>
    <cellStyle name="Normal 4 2 2" xfId="20"/>
    <cellStyle name="Normal 4 2 3" xfId="44"/>
    <cellStyle name="Normal 4 3" xfId="21"/>
    <cellStyle name="Normal 4 4" xfId="113"/>
    <cellStyle name="Normal 4 5" xfId="123"/>
    <cellStyle name="Normal 5" xfId="22"/>
    <cellStyle name="Normal 5 2" xfId="23"/>
    <cellStyle name="Normal 5 2 2" xfId="24"/>
    <cellStyle name="Normal 5 2 3" xfId="45"/>
    <cellStyle name="Normal 5 3" xfId="25"/>
    <cellStyle name="Normal 6" xfId="26"/>
    <cellStyle name="Normal 6 2" xfId="27"/>
    <cellStyle name="Normal 6 2 2" xfId="28"/>
    <cellStyle name="Normal 6 3" xfId="29"/>
    <cellStyle name="Normal 6 4" xfId="30"/>
    <cellStyle name="Normal 6 5" xfId="31"/>
    <cellStyle name="Normal 6 6" xfId="46"/>
    <cellStyle name="Normal 6 7" xfId="121"/>
    <cellStyle name="Normal 7" xfId="32"/>
    <cellStyle name="Normal 7 2" xfId="33"/>
    <cellStyle name="Normal 7 3" xfId="34"/>
    <cellStyle name="Normal 7 4" xfId="35"/>
    <cellStyle name="Normal 7 5" xfId="47"/>
    <cellStyle name="Normal 8" xfId="36"/>
    <cellStyle name="Normal 8 2" xfId="37"/>
    <cellStyle name="Normal 8 2 2" xfId="135"/>
    <cellStyle name="Normal 8 3" xfId="38"/>
    <cellStyle name="Normal 8 4" xfId="48"/>
    <cellStyle name="Normal 9" xfId="39"/>
    <cellStyle name="Normal 9 2" xfId="133"/>
    <cellStyle name="Note" xfId="84" builtinId="10" customBuiltin="1"/>
    <cellStyle name="NoteStyle" xfId="159"/>
    <cellStyle name="NoteText" xfId="70"/>
    <cellStyle name="Output" xfId="79" builtinId="21" customBuiltin="1"/>
    <cellStyle name="Percent 2" xfId="50"/>
    <cellStyle name="Percent 2 2" xfId="118"/>
    <cellStyle name="Percent 2 3" xfId="127"/>
    <cellStyle name="Percent 3" xfId="128"/>
    <cellStyle name="Percent 4" xfId="126"/>
    <cellStyle name="Percent 5" xfId="129"/>
    <cellStyle name="Percent 5 2" xfId="130"/>
    <cellStyle name="Percent 6" xfId="138"/>
    <cellStyle name="Percent 7" xfId="137"/>
    <cellStyle name="Percent 8" xfId="144"/>
    <cellStyle name="Style 1" xfId="40"/>
    <cellStyle name="Style 2" xfId="41"/>
    <cellStyle name="TableHeading" xfId="68"/>
    <cellStyle name="TableSubHeading" xfId="69"/>
    <cellStyle name="Title" xfId="71" builtinId="15" customBuiltin="1"/>
    <cellStyle name="Total" xfId="86" builtinId="25" customBuiltin="1"/>
    <cellStyle name="Warning Text" xfId="83" builtinId="11" customBuiltin="1"/>
  </cellStyles>
  <dxfs count="0"/>
  <tableStyles count="2" defaultTableStyle="TableStyleMedium2" defaultPivotStyle="PivotStyleLight16">
    <tableStyle name="Table Style 1" pivot="0" count="0"/>
    <tableStyle name="Table Style 2" pivot="0" count="0"/>
  </tableStyles>
  <colors>
    <mruColors>
      <color rgb="FF2B8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1447801</xdr:colOff>
      <xdr:row>3</xdr:row>
      <xdr:rowOff>162581</xdr:rowOff>
    </xdr:to>
    <xdr:pic>
      <xdr:nvPicPr>
        <xdr:cNvPr id="2" name="Ministry of Health logo" descr="Ministry of Health logo"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47800" cy="734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health-statistics-and-data-sets/maternity-and-newborn-data-and-stats" TargetMode="External"/><Relationship Id="rId7" Type="http://schemas.openxmlformats.org/officeDocument/2006/relationships/drawing" Target="../drawings/drawing1.xml"/><Relationship Id="rId2" Type="http://schemas.openxmlformats.org/officeDocument/2006/relationships/hyperlink" Target="http://www.health.govt.nz/nz-health-statistics/national-collections-and-surveys/collections/national-maternity-collection" TargetMode="External"/><Relationship Id="rId1" Type="http://schemas.openxmlformats.org/officeDocument/2006/relationships/hyperlink" Target="mailto:data-enquiries@moh.govt.nz" TargetMode="External"/><Relationship Id="rId6" Type="http://schemas.openxmlformats.org/officeDocument/2006/relationships/printerSettings" Target="../printerSettings/printerSettings1.bin"/><Relationship Id="rId5" Type="http://schemas.openxmlformats.org/officeDocument/2006/relationships/hyperlink" Target="http://www.health.govt.nz/nz-health-statistics/health-statistics-and-data-sets/report-maternity-series" TargetMode="External"/><Relationship Id="rId4" Type="http://schemas.openxmlformats.org/officeDocument/2006/relationships/hyperlink" Target="http://www.health.govt.nz/nz-health-statistics/national-collections-and-surveys/collections/national-minimum-dataset-hospital-ev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ealth.govt.nz/publication/report-maternity-201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health/health-systems/health-at-a-glance.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zoomScaleNormal="100" workbookViewId="0">
      <selection activeCell="B1" sqref="B1"/>
    </sheetView>
  </sheetViews>
  <sheetFormatPr defaultRowHeight="15"/>
  <cols>
    <col min="1" max="1" width="22.28515625" style="7" bestFit="1" customWidth="1"/>
    <col min="2" max="2" width="9.140625" style="7"/>
    <col min="3" max="3" width="14.5703125" style="7" customWidth="1"/>
    <col min="4" max="16384" width="9.140625" style="7"/>
  </cols>
  <sheetData>
    <row r="1" spans="1:22">
      <c r="A1" s="3"/>
      <c r="B1" s="3"/>
      <c r="C1" s="3"/>
      <c r="D1" s="3"/>
      <c r="E1" s="3"/>
      <c r="F1" s="3"/>
      <c r="G1" s="3"/>
      <c r="H1" s="3"/>
      <c r="I1" s="3"/>
      <c r="J1" s="3"/>
      <c r="K1" s="3"/>
      <c r="L1" s="3"/>
      <c r="M1" s="3"/>
      <c r="N1" s="3"/>
      <c r="O1" s="3"/>
      <c r="P1" s="3"/>
      <c r="Q1" s="3"/>
      <c r="R1" s="3"/>
    </row>
    <row r="2" spans="1:22">
      <c r="A2" s="3"/>
      <c r="B2" s="3"/>
      <c r="C2" s="3"/>
      <c r="D2" s="3"/>
      <c r="E2" s="3"/>
      <c r="F2" s="3"/>
      <c r="G2" s="3"/>
      <c r="H2" s="3"/>
      <c r="I2" s="3"/>
      <c r="J2" s="3"/>
      <c r="K2" s="3"/>
      <c r="L2" s="3"/>
      <c r="M2" s="3"/>
      <c r="N2" s="3"/>
      <c r="O2" s="3"/>
      <c r="P2" s="3"/>
      <c r="Q2" s="3"/>
      <c r="R2" s="3"/>
    </row>
    <row r="3" spans="1:22">
      <c r="A3" s="3"/>
      <c r="B3" s="3"/>
      <c r="C3" s="3"/>
      <c r="D3" s="3"/>
      <c r="E3" s="3"/>
      <c r="F3" s="3"/>
      <c r="G3" s="3"/>
      <c r="H3" s="3"/>
      <c r="I3" s="3"/>
      <c r="J3" s="3"/>
      <c r="K3" s="3"/>
      <c r="L3" s="3"/>
      <c r="M3" s="3"/>
      <c r="N3" s="3"/>
      <c r="O3" s="3"/>
      <c r="P3" s="3"/>
      <c r="Q3" s="3"/>
      <c r="R3" s="3"/>
    </row>
    <row r="4" spans="1:22">
      <c r="A4" s="3"/>
      <c r="B4" s="3"/>
      <c r="C4" s="3"/>
      <c r="D4" s="3"/>
      <c r="E4" s="3"/>
      <c r="F4" s="3"/>
      <c r="G4" s="3"/>
      <c r="H4" s="3"/>
      <c r="I4" s="3"/>
      <c r="J4" s="3"/>
      <c r="K4" s="3"/>
      <c r="L4" s="3"/>
      <c r="M4" s="3"/>
      <c r="N4" s="3"/>
      <c r="O4" s="3"/>
      <c r="P4" s="3"/>
      <c r="Q4" s="3"/>
      <c r="R4" s="3"/>
    </row>
    <row r="5" spans="1:22">
      <c r="A5" s="4"/>
      <c r="B5" s="4"/>
      <c r="C5" s="4"/>
      <c r="D5" s="4"/>
      <c r="E5" s="4"/>
      <c r="F5" s="4"/>
      <c r="G5" s="5"/>
      <c r="H5" s="4"/>
      <c r="I5" s="4"/>
      <c r="J5" s="4"/>
      <c r="K5" s="4"/>
      <c r="L5" s="4"/>
      <c r="M5" s="4"/>
      <c r="N5" s="4"/>
      <c r="O5" s="4"/>
      <c r="P5" s="4"/>
      <c r="Q5" s="4"/>
      <c r="R5" s="4"/>
    </row>
    <row r="7" spans="1:22">
      <c r="A7" s="9" t="s">
        <v>0</v>
      </c>
      <c r="B7" s="10" t="s">
        <v>25</v>
      </c>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c r="A9" s="9" t="s">
        <v>1</v>
      </c>
      <c r="B9" s="10" t="s">
        <v>409</v>
      </c>
      <c r="C9" s="11"/>
      <c r="D9" s="11"/>
      <c r="E9" s="11"/>
      <c r="F9" s="11"/>
      <c r="G9" s="11"/>
      <c r="H9" s="11"/>
      <c r="I9" s="11"/>
      <c r="J9" s="11"/>
      <c r="K9" s="11"/>
      <c r="L9" s="11"/>
      <c r="M9" s="11"/>
      <c r="N9" s="11"/>
      <c r="O9" s="11"/>
      <c r="P9" s="11"/>
      <c r="Q9" s="11"/>
      <c r="R9" s="11"/>
      <c r="S9" s="11"/>
      <c r="T9" s="11"/>
      <c r="U9" s="11"/>
      <c r="V9" s="11"/>
    </row>
    <row r="10" spans="1:22">
      <c r="A10" s="9"/>
      <c r="B10" s="11"/>
      <c r="C10" s="11"/>
      <c r="D10" s="11"/>
      <c r="E10" s="11"/>
      <c r="F10" s="11"/>
      <c r="G10" s="11"/>
      <c r="H10" s="11"/>
      <c r="I10" s="11"/>
      <c r="J10" s="11"/>
      <c r="K10" s="11"/>
      <c r="L10" s="11"/>
      <c r="M10" s="11"/>
      <c r="N10" s="11"/>
      <c r="O10" s="11"/>
      <c r="P10" s="11"/>
      <c r="Q10" s="11"/>
      <c r="R10" s="11"/>
      <c r="S10" s="11"/>
      <c r="T10" s="11"/>
      <c r="U10" s="11"/>
      <c r="V10" s="11"/>
    </row>
    <row r="11" spans="1:22">
      <c r="A11" s="9" t="s">
        <v>2</v>
      </c>
      <c r="B11" s="10" t="s">
        <v>3</v>
      </c>
      <c r="C11" s="11"/>
      <c r="D11" s="11"/>
      <c r="E11" s="11"/>
      <c r="F11" s="11"/>
      <c r="G11" s="11"/>
      <c r="H11" s="11"/>
      <c r="I11" s="11"/>
      <c r="J11" s="11"/>
      <c r="K11" s="11"/>
      <c r="L11" s="11"/>
      <c r="M11" s="11"/>
      <c r="N11" s="11"/>
      <c r="O11" s="11"/>
      <c r="P11" s="11"/>
      <c r="Q11" s="11"/>
      <c r="R11" s="11"/>
      <c r="S11" s="11"/>
      <c r="T11" s="11"/>
      <c r="U11" s="11"/>
      <c r="V11" s="11"/>
    </row>
    <row r="12" spans="1:22">
      <c r="A12" s="9"/>
      <c r="B12" s="11"/>
      <c r="C12" s="11"/>
      <c r="D12" s="12"/>
      <c r="E12" s="12"/>
      <c r="F12" s="12"/>
      <c r="G12" s="12"/>
      <c r="H12" s="12"/>
      <c r="I12" s="12"/>
      <c r="J12" s="12"/>
      <c r="K12" s="12"/>
      <c r="L12" s="12"/>
      <c r="M12" s="12"/>
      <c r="N12" s="12"/>
      <c r="O12" s="12"/>
      <c r="P12" s="12"/>
      <c r="Q12" s="12"/>
      <c r="R12" s="12"/>
      <c r="S12" s="12"/>
      <c r="T12" s="12"/>
      <c r="U12" s="12"/>
      <c r="V12" s="11"/>
    </row>
    <row r="13" spans="1:22">
      <c r="A13" s="9" t="s">
        <v>4</v>
      </c>
      <c r="B13" s="10" t="s">
        <v>313</v>
      </c>
      <c r="C13" s="11"/>
      <c r="D13" s="12"/>
      <c r="E13" s="12"/>
      <c r="F13" s="12"/>
      <c r="G13" s="12"/>
      <c r="H13" s="12"/>
      <c r="I13" s="12"/>
      <c r="J13" s="12"/>
      <c r="K13" s="12"/>
      <c r="L13" s="12"/>
      <c r="M13" s="12"/>
      <c r="N13" s="12"/>
      <c r="O13" s="13"/>
      <c r="P13" s="12"/>
      <c r="Q13" s="12"/>
      <c r="R13" s="12"/>
      <c r="S13" s="12"/>
      <c r="T13" s="12"/>
      <c r="U13" s="12"/>
      <c r="V13" s="11"/>
    </row>
    <row r="14" spans="1:22" s="254" customFormat="1">
      <c r="A14" s="9"/>
      <c r="B14" s="10" t="s">
        <v>314</v>
      </c>
      <c r="C14" s="11"/>
      <c r="D14" s="12"/>
      <c r="E14" s="12"/>
      <c r="F14" s="12"/>
      <c r="G14" s="12"/>
      <c r="H14" s="12"/>
      <c r="I14" s="12"/>
      <c r="J14" s="12"/>
      <c r="K14" s="12"/>
      <c r="L14" s="12"/>
      <c r="M14" s="12"/>
      <c r="N14" s="12"/>
      <c r="O14" s="13"/>
      <c r="P14" s="12"/>
      <c r="Q14" s="12"/>
      <c r="R14" s="12"/>
      <c r="S14" s="12"/>
      <c r="T14" s="12"/>
      <c r="U14" s="12"/>
      <c r="V14" s="11"/>
    </row>
    <row r="15" spans="1:22">
      <c r="A15" s="9"/>
      <c r="B15" s="10" t="s">
        <v>5</v>
      </c>
      <c r="C15" s="11"/>
      <c r="D15" s="12"/>
      <c r="E15" s="12"/>
      <c r="F15" s="12"/>
      <c r="G15" s="12"/>
      <c r="H15" s="12"/>
      <c r="I15" s="12"/>
      <c r="J15" s="12"/>
      <c r="K15" s="12"/>
      <c r="L15" s="12"/>
      <c r="M15" s="12"/>
      <c r="N15" s="12"/>
      <c r="O15" s="12"/>
      <c r="P15" s="12"/>
      <c r="Q15" s="12"/>
      <c r="R15" s="12"/>
      <c r="S15" s="12"/>
      <c r="T15" s="12"/>
      <c r="U15" s="12"/>
      <c r="V15" s="11"/>
    </row>
    <row r="16" spans="1:22">
      <c r="A16" s="9"/>
      <c r="B16" s="11"/>
      <c r="C16" s="11"/>
      <c r="D16" s="11"/>
      <c r="E16" s="11"/>
      <c r="F16" s="11"/>
      <c r="G16" s="11"/>
      <c r="H16" s="11"/>
      <c r="I16" s="11"/>
      <c r="J16" s="11"/>
      <c r="K16" s="11"/>
      <c r="L16" s="11"/>
      <c r="M16" s="11"/>
      <c r="N16" s="11"/>
      <c r="O16" s="11"/>
      <c r="P16" s="11"/>
      <c r="Q16" s="11"/>
      <c r="R16" s="11"/>
      <c r="S16" s="11"/>
      <c r="T16" s="11"/>
      <c r="U16" s="11"/>
      <c r="V16" s="11"/>
    </row>
    <row r="17" spans="1:22">
      <c r="A17" s="9" t="s">
        <v>6</v>
      </c>
      <c r="B17" s="278" t="s">
        <v>470</v>
      </c>
      <c r="C17" s="14"/>
      <c r="D17" s="11"/>
      <c r="E17" s="11"/>
      <c r="F17" s="11"/>
      <c r="G17" s="11"/>
      <c r="H17" s="11"/>
      <c r="I17" s="11"/>
      <c r="J17" s="11"/>
      <c r="K17" s="11"/>
      <c r="L17" s="11"/>
      <c r="M17" s="11"/>
      <c r="N17" s="11"/>
      <c r="O17" s="11"/>
      <c r="P17" s="11"/>
      <c r="Q17" s="11"/>
      <c r="R17" s="11"/>
      <c r="S17" s="11"/>
      <c r="T17" s="11"/>
      <c r="U17" s="11"/>
      <c r="V17" s="11"/>
    </row>
    <row r="18" spans="1:22" s="254" customFormat="1">
      <c r="A18" s="9"/>
      <c r="B18" s="278"/>
      <c r="C18" s="14"/>
      <c r="D18" s="11"/>
      <c r="E18" s="11"/>
      <c r="F18" s="11"/>
      <c r="G18" s="11"/>
      <c r="H18" s="11"/>
      <c r="I18" s="11"/>
      <c r="J18" s="11"/>
      <c r="K18" s="11"/>
      <c r="L18" s="11"/>
      <c r="M18" s="11"/>
      <c r="N18" s="11"/>
      <c r="O18" s="11"/>
      <c r="P18" s="11"/>
      <c r="Q18" s="11"/>
      <c r="R18" s="11"/>
      <c r="S18" s="11"/>
      <c r="T18" s="11"/>
      <c r="U18" s="11"/>
      <c r="V18" s="11"/>
    </row>
    <row r="19" spans="1:22" s="254" customFormat="1">
      <c r="A19" s="9" t="s">
        <v>469</v>
      </c>
      <c r="B19" s="278" t="s">
        <v>471</v>
      </c>
      <c r="C19" s="14"/>
      <c r="D19" s="11"/>
      <c r="E19" s="11"/>
      <c r="F19" s="11"/>
      <c r="G19" s="11"/>
      <c r="H19" s="11"/>
      <c r="I19" s="11"/>
      <c r="J19" s="11"/>
      <c r="K19" s="11"/>
      <c r="L19" s="11"/>
      <c r="M19" s="11"/>
      <c r="N19" s="11"/>
      <c r="O19" s="11"/>
      <c r="P19" s="11"/>
      <c r="Q19" s="11"/>
      <c r="R19" s="11"/>
      <c r="S19" s="11"/>
      <c r="T19" s="11"/>
      <c r="U19" s="11"/>
      <c r="V19" s="11"/>
    </row>
    <row r="20" spans="1:22">
      <c r="A20" s="11"/>
      <c r="B20" s="11"/>
      <c r="C20" s="11"/>
      <c r="D20" s="11"/>
      <c r="E20" s="11"/>
      <c r="F20" s="11"/>
      <c r="G20" s="11"/>
      <c r="H20" s="11"/>
      <c r="I20" s="11"/>
      <c r="J20" s="11"/>
      <c r="K20" s="11"/>
      <c r="L20" s="11"/>
      <c r="M20" s="11"/>
      <c r="N20" s="11"/>
      <c r="O20" s="11"/>
      <c r="P20" s="11"/>
      <c r="Q20" s="11"/>
      <c r="R20" s="11"/>
      <c r="S20" s="11"/>
      <c r="T20" s="11"/>
      <c r="U20" s="11"/>
      <c r="V20" s="11"/>
    </row>
    <row r="21" spans="1:22">
      <c r="A21" s="9" t="s">
        <v>7</v>
      </c>
      <c r="B21" s="8" t="s">
        <v>468</v>
      </c>
      <c r="D21" s="15"/>
      <c r="E21" s="16"/>
      <c r="F21" s="16"/>
      <c r="G21" s="16"/>
      <c r="H21" s="16"/>
      <c r="I21" s="16"/>
      <c r="J21" s="16"/>
      <c r="K21" s="16"/>
      <c r="L21" s="16"/>
      <c r="M21" s="16"/>
      <c r="N21" s="16"/>
      <c r="O21" s="16"/>
      <c r="P21" s="16"/>
      <c r="Q21" s="16"/>
      <c r="R21" s="16"/>
      <c r="S21" s="16"/>
      <c r="T21" s="16"/>
      <c r="U21" s="11"/>
      <c r="V21" s="11"/>
    </row>
    <row r="22" spans="1:22">
      <c r="A22" s="9"/>
      <c r="B22" s="8" t="s">
        <v>10</v>
      </c>
      <c r="C22" s="15"/>
      <c r="D22" s="15"/>
      <c r="E22" s="17"/>
      <c r="F22" s="17"/>
      <c r="G22" s="17"/>
      <c r="H22" s="17"/>
      <c r="I22" s="17"/>
      <c r="J22" s="17"/>
      <c r="K22" s="17"/>
      <c r="L22" s="17"/>
      <c r="M22" s="17"/>
      <c r="N22" s="17"/>
      <c r="O22" s="17"/>
      <c r="P22" s="17"/>
      <c r="Q22" s="17"/>
      <c r="R22" s="17"/>
      <c r="S22" s="17"/>
      <c r="T22" s="17"/>
      <c r="U22" s="11"/>
      <c r="V22" s="11"/>
    </row>
    <row r="23" spans="1:22">
      <c r="A23" s="11"/>
      <c r="B23" s="8" t="s">
        <v>8</v>
      </c>
      <c r="C23" s="11"/>
      <c r="D23" s="11"/>
      <c r="E23" s="11"/>
      <c r="F23" s="11"/>
      <c r="G23" s="16"/>
      <c r="H23" s="16"/>
      <c r="I23" s="16"/>
      <c r="J23" s="16"/>
      <c r="K23" s="16"/>
      <c r="L23" s="16"/>
      <c r="M23" s="16"/>
      <c r="N23" s="16"/>
      <c r="O23" s="16"/>
      <c r="P23" s="16"/>
      <c r="Q23" s="16"/>
      <c r="R23" s="16"/>
      <c r="S23" s="16"/>
      <c r="T23" s="16"/>
      <c r="U23" s="11"/>
      <c r="V23" s="11"/>
    </row>
    <row r="24" spans="1:22">
      <c r="A24" s="11"/>
      <c r="B24" s="8" t="s">
        <v>9</v>
      </c>
      <c r="C24" s="15"/>
      <c r="D24" s="15"/>
      <c r="E24" s="11"/>
      <c r="F24" s="11"/>
      <c r="G24" s="16"/>
      <c r="H24" s="16"/>
      <c r="I24" s="16"/>
      <c r="J24" s="16"/>
      <c r="K24" s="16"/>
      <c r="L24" s="16"/>
      <c r="M24" s="16"/>
      <c r="N24" s="16"/>
      <c r="O24" s="16"/>
      <c r="P24" s="16"/>
      <c r="Q24" s="16"/>
      <c r="R24" s="16"/>
      <c r="S24" s="16"/>
      <c r="T24" s="16"/>
      <c r="U24" s="11"/>
      <c r="V24" s="11"/>
    </row>
    <row r="25" spans="1:22">
      <c r="A25" s="11"/>
      <c r="B25" s="11"/>
      <c r="C25" s="11"/>
      <c r="D25" s="11"/>
      <c r="E25" s="11"/>
      <c r="F25" s="11"/>
      <c r="G25" s="11"/>
      <c r="H25" s="11"/>
      <c r="I25" s="11"/>
      <c r="J25" s="11"/>
      <c r="K25" s="11"/>
      <c r="L25" s="11"/>
      <c r="M25" s="11"/>
      <c r="N25" s="11"/>
      <c r="O25" s="11"/>
      <c r="P25" s="11"/>
      <c r="Q25" s="11"/>
      <c r="R25" s="11"/>
      <c r="S25" s="11"/>
      <c r="T25" s="11"/>
      <c r="U25" s="11"/>
      <c r="V25" s="11"/>
    </row>
    <row r="26" spans="1:22">
      <c r="A26" s="11"/>
      <c r="B26" s="10" t="s">
        <v>11</v>
      </c>
      <c r="C26" s="11"/>
      <c r="D26" s="11"/>
      <c r="E26" s="11"/>
      <c r="F26" s="11"/>
      <c r="G26" s="11"/>
      <c r="H26" s="11"/>
      <c r="I26" s="11"/>
      <c r="J26" s="11"/>
      <c r="K26" s="11"/>
      <c r="L26" s="11"/>
      <c r="M26" s="11"/>
      <c r="N26" s="11"/>
      <c r="O26" s="11"/>
      <c r="P26" s="11"/>
      <c r="Q26" s="11"/>
      <c r="R26" s="11"/>
      <c r="S26" s="11"/>
      <c r="T26" s="11"/>
      <c r="U26" s="11"/>
      <c r="V26" s="11"/>
    </row>
    <row r="27" spans="1:22">
      <c r="A27" s="11"/>
      <c r="B27" s="10" t="s">
        <v>12</v>
      </c>
      <c r="C27" s="11"/>
      <c r="D27" s="11"/>
      <c r="E27" s="11"/>
      <c r="F27" s="11"/>
      <c r="G27" s="11"/>
      <c r="H27" s="11"/>
      <c r="I27" s="11"/>
      <c r="J27" s="11"/>
      <c r="K27" s="11"/>
      <c r="L27" s="11"/>
      <c r="M27" s="11"/>
      <c r="N27" s="11"/>
      <c r="O27" s="11"/>
      <c r="P27" s="11"/>
      <c r="Q27" s="11"/>
      <c r="R27" s="11"/>
      <c r="S27" s="11"/>
      <c r="T27" s="11"/>
      <c r="U27" s="11"/>
      <c r="V27" s="11"/>
    </row>
    <row r="28" spans="1:22">
      <c r="A28" s="11"/>
      <c r="B28" s="11"/>
      <c r="C28" s="11"/>
      <c r="D28" s="11"/>
      <c r="E28" s="11"/>
      <c r="F28" s="11"/>
      <c r="G28" s="11"/>
      <c r="H28" s="11"/>
      <c r="I28" s="11"/>
      <c r="J28" s="11"/>
      <c r="K28" s="11"/>
      <c r="L28" s="11"/>
      <c r="M28" s="11"/>
      <c r="N28" s="11"/>
      <c r="O28" s="11"/>
      <c r="P28" s="11"/>
      <c r="Q28" s="11"/>
      <c r="R28" s="11"/>
      <c r="S28" s="11"/>
      <c r="T28" s="11"/>
      <c r="U28" s="11"/>
      <c r="V28" s="11"/>
    </row>
    <row r="29" spans="1:22">
      <c r="A29" s="18"/>
      <c r="B29" s="19"/>
      <c r="C29" s="19" t="s">
        <v>13</v>
      </c>
      <c r="D29" s="18" t="s">
        <v>14</v>
      </c>
      <c r="E29" s="18"/>
      <c r="F29" s="18"/>
      <c r="G29" s="18"/>
      <c r="H29" s="18"/>
      <c r="I29" s="18"/>
      <c r="J29" s="18"/>
      <c r="K29" s="18"/>
      <c r="L29" s="18"/>
      <c r="M29" s="18"/>
      <c r="N29" s="18"/>
      <c r="O29" s="18"/>
      <c r="P29" s="18"/>
      <c r="Q29" s="18"/>
      <c r="R29" s="18"/>
      <c r="S29" s="19"/>
      <c r="T29" s="19"/>
      <c r="U29" s="11"/>
      <c r="V29" s="11"/>
    </row>
    <row r="30" spans="1:22">
      <c r="A30" s="18"/>
      <c r="B30" s="19"/>
      <c r="C30" s="19"/>
      <c r="D30" s="18" t="s">
        <v>15</v>
      </c>
      <c r="E30" s="18"/>
      <c r="F30" s="18"/>
      <c r="G30" s="18"/>
      <c r="H30" s="18"/>
      <c r="I30" s="18"/>
      <c r="J30" s="18"/>
      <c r="K30" s="18"/>
      <c r="L30" s="18"/>
      <c r="M30" s="18"/>
      <c r="N30" s="18"/>
      <c r="O30" s="18"/>
      <c r="P30" s="18"/>
      <c r="Q30" s="18"/>
      <c r="R30" s="18"/>
      <c r="S30" s="19"/>
      <c r="T30" s="19"/>
      <c r="U30" s="11"/>
      <c r="V30" s="11"/>
    </row>
    <row r="31" spans="1:22">
      <c r="A31" s="18"/>
      <c r="B31" s="19"/>
      <c r="C31" s="19"/>
      <c r="D31" s="18" t="s">
        <v>16</v>
      </c>
      <c r="E31" s="18"/>
      <c r="F31" s="18"/>
      <c r="G31" s="18"/>
      <c r="H31" s="18"/>
      <c r="I31" s="18"/>
      <c r="J31" s="18"/>
      <c r="K31" s="18"/>
      <c r="L31" s="18"/>
      <c r="M31" s="18"/>
      <c r="N31" s="18"/>
      <c r="O31" s="18"/>
      <c r="P31" s="18"/>
      <c r="Q31" s="18"/>
      <c r="R31" s="18"/>
      <c r="S31" s="19"/>
      <c r="T31" s="19"/>
      <c r="U31" s="11"/>
      <c r="V31" s="11"/>
    </row>
    <row r="32" spans="1:22">
      <c r="A32" s="18"/>
      <c r="B32" s="19"/>
      <c r="C32" s="19"/>
      <c r="D32" s="18" t="s">
        <v>312</v>
      </c>
      <c r="E32" s="18"/>
      <c r="F32" s="18"/>
      <c r="G32" s="18"/>
      <c r="H32" s="18"/>
      <c r="I32" s="18"/>
      <c r="J32" s="18"/>
      <c r="K32" s="18"/>
      <c r="L32" s="18"/>
      <c r="M32" s="18"/>
      <c r="N32" s="18"/>
      <c r="O32" s="18"/>
      <c r="P32" s="18"/>
      <c r="Q32" s="18"/>
      <c r="R32" s="18"/>
      <c r="S32" s="19"/>
      <c r="T32" s="19"/>
      <c r="U32" s="11"/>
      <c r="V32" s="11"/>
    </row>
    <row r="33" spans="1:22">
      <c r="A33" s="18"/>
      <c r="B33" s="19"/>
      <c r="C33" s="19"/>
      <c r="D33" s="18" t="s">
        <v>18</v>
      </c>
      <c r="E33" s="18"/>
      <c r="F33" s="18"/>
      <c r="G33" s="18"/>
      <c r="H33" s="18"/>
      <c r="I33" s="18"/>
      <c r="J33" s="18"/>
      <c r="K33" s="18"/>
      <c r="L33" s="18"/>
      <c r="M33" s="18"/>
      <c r="N33" s="18"/>
      <c r="O33" s="18"/>
      <c r="P33" s="18"/>
      <c r="Q33" s="18"/>
      <c r="R33" s="18"/>
      <c r="S33" s="19"/>
      <c r="T33" s="19"/>
      <c r="U33" s="11"/>
      <c r="V33" s="11"/>
    </row>
    <row r="34" spans="1:22">
      <c r="A34" s="18"/>
      <c r="B34" s="19"/>
      <c r="C34" s="18" t="s">
        <v>19</v>
      </c>
      <c r="D34" s="205" t="s">
        <v>20</v>
      </c>
      <c r="E34" s="18"/>
      <c r="F34" s="18"/>
      <c r="G34" s="18"/>
      <c r="H34" s="18"/>
      <c r="I34" s="18"/>
      <c r="J34" s="18"/>
      <c r="K34" s="18"/>
      <c r="L34" s="18"/>
      <c r="M34" s="18"/>
      <c r="N34" s="18"/>
      <c r="O34" s="18"/>
      <c r="P34" s="18"/>
      <c r="Q34" s="18"/>
      <c r="R34" s="18"/>
      <c r="S34" s="19"/>
      <c r="T34" s="19"/>
      <c r="U34" s="11"/>
      <c r="V34" s="11"/>
    </row>
    <row r="35" spans="1:22">
      <c r="A35" s="18"/>
      <c r="B35" s="19"/>
      <c r="C35" s="18" t="s">
        <v>21</v>
      </c>
      <c r="D35" s="18" t="s">
        <v>22</v>
      </c>
      <c r="E35" s="18"/>
      <c r="F35" s="18"/>
      <c r="G35" s="18"/>
      <c r="H35" s="18"/>
      <c r="I35" s="18"/>
      <c r="J35" s="18"/>
      <c r="K35" s="18"/>
      <c r="L35" s="18"/>
      <c r="M35" s="18"/>
      <c r="N35" s="18"/>
      <c r="O35" s="18"/>
      <c r="P35" s="18"/>
      <c r="Q35" s="18"/>
      <c r="R35" s="18"/>
      <c r="S35" s="19"/>
      <c r="T35" s="19"/>
      <c r="U35" s="11"/>
      <c r="V35" s="11"/>
    </row>
    <row r="36" spans="1:22">
      <c r="A36" s="19"/>
      <c r="B36" s="19"/>
      <c r="C36" s="19" t="s">
        <v>23</v>
      </c>
      <c r="D36" s="19" t="s">
        <v>24</v>
      </c>
      <c r="E36" s="11"/>
      <c r="F36" s="11"/>
      <c r="G36" s="11"/>
      <c r="H36" s="11"/>
      <c r="I36" s="11"/>
      <c r="J36" s="11"/>
      <c r="K36" s="11"/>
      <c r="L36" s="11"/>
      <c r="M36" s="11"/>
      <c r="N36" s="11"/>
      <c r="O36" s="11"/>
      <c r="P36" s="11"/>
      <c r="Q36" s="11"/>
      <c r="R36" s="11"/>
      <c r="S36" s="11"/>
      <c r="T36" s="11"/>
      <c r="U36" s="11"/>
      <c r="V36" s="11"/>
    </row>
    <row r="37" spans="1:22">
      <c r="A37" s="2"/>
      <c r="B37" s="2"/>
      <c r="C37" s="2"/>
      <c r="D37" s="2"/>
    </row>
    <row r="38" spans="1:22">
      <c r="A38" s="2"/>
      <c r="B38" s="2"/>
      <c r="C38" s="2"/>
      <c r="D38" s="2"/>
    </row>
    <row r="39" spans="1:22">
      <c r="A39" s="1"/>
      <c r="B39" s="2"/>
      <c r="C39" s="2"/>
      <c r="D39" s="2"/>
    </row>
    <row r="40" spans="1:22">
      <c r="A40" s="2"/>
      <c r="B40" s="2"/>
      <c r="C40" s="2"/>
      <c r="D40" s="2"/>
    </row>
    <row r="41" spans="1:22">
      <c r="A41" s="6"/>
      <c r="B41" s="2"/>
      <c r="C41" s="2"/>
      <c r="D41" s="2"/>
    </row>
    <row r="42" spans="1:22">
      <c r="A42" s="2"/>
      <c r="B42" s="2"/>
      <c r="C42" s="2"/>
      <c r="D42" s="2"/>
    </row>
  </sheetData>
  <hyperlinks>
    <hyperlink ref="D34" r:id="rId1"/>
    <hyperlink ref="B23" r:id="rId2"/>
    <hyperlink ref="B22:F22" r:id="rId3" display="Other maternity and newborn data and stats"/>
    <hyperlink ref="B24:D24" r:id="rId4" display="National Minimum Dataset"/>
    <hyperlink ref="B21" r:id="rId5"/>
  </hyperlinks>
  <pageMargins left="0.51181102362204722" right="0.51181102362204722" top="0.55118110236220474" bottom="0.55118110236220474" header="0.11811023622047245" footer="0.11811023622047245"/>
  <pageSetup paperSize="9" scale="67" fitToHeight="0" orientation="landscape" r:id="rId6"/>
  <headerFooter>
    <oddFooter>&amp;L&amp;"Arial,Regular"&amp;8&amp;K01+023Report on Maternity, 2012: accompanying tables&amp;R&amp;"Arial,Regular"&amp;8&amp;K01+023Page &amp;P of &amp;N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pane ySplit="3" topLeftCell="A4" activePane="bottomLeft" state="frozen"/>
      <selection activeCell="B54" sqref="B54"/>
      <selection pane="bottomLeft" activeCell="A3" sqref="A3"/>
    </sheetView>
  </sheetViews>
  <sheetFormatPr defaultRowHeight="15"/>
  <cols>
    <col min="1" max="1" width="16.140625" style="231" customWidth="1"/>
    <col min="2" max="11" width="14" style="231" customWidth="1"/>
    <col min="12" max="16384" width="9.140625" style="231"/>
  </cols>
  <sheetData>
    <row r="1" spans="1:12" s="202" customFormat="1">
      <c r="A1" s="8" t="s">
        <v>27</v>
      </c>
      <c r="C1" s="8" t="s">
        <v>37</v>
      </c>
    </row>
    <row r="2" spans="1:12" s="202" customFormat="1" ht="10.5" customHeight="1"/>
    <row r="3" spans="1:12" s="202" customFormat="1" ht="19.5">
      <c r="A3" s="20" t="s">
        <v>294</v>
      </c>
    </row>
    <row r="5" spans="1:12" s="206" customFormat="1" ht="21" customHeight="1">
      <c r="A5" s="207" t="str">
        <f>Contents!B22</f>
        <v>Table 15: Number and percentage of women giving birth, by body mass index (BMI) weight category at time of registration with a Lead Maternity Carer (LMC), age group, ethnic group, deprivation quintile of residence and DHB of residence, 2012</v>
      </c>
      <c r="B5" s="207"/>
      <c r="C5" s="207"/>
      <c r="D5" s="207"/>
      <c r="E5" s="207"/>
      <c r="F5" s="207"/>
      <c r="G5" s="207"/>
      <c r="H5" s="207"/>
      <c r="I5" s="207"/>
      <c r="J5" s="207"/>
      <c r="K5" s="207"/>
      <c r="L5" s="207"/>
    </row>
    <row r="6" spans="1:12">
      <c r="A6" s="289" t="s">
        <v>61</v>
      </c>
      <c r="B6" s="291" t="s">
        <v>28</v>
      </c>
      <c r="C6" s="291"/>
      <c r="D6" s="291"/>
      <c r="E6" s="291"/>
      <c r="F6" s="291"/>
      <c r="G6" s="292"/>
      <c r="H6" s="291" t="s">
        <v>449</v>
      </c>
      <c r="I6" s="291"/>
      <c r="J6" s="291"/>
      <c r="K6" s="291"/>
    </row>
    <row r="7" spans="1:12" ht="24">
      <c r="A7" s="290"/>
      <c r="B7" s="230" t="s">
        <v>295</v>
      </c>
      <c r="C7" s="230" t="s">
        <v>296</v>
      </c>
      <c r="D7" s="230" t="s">
        <v>297</v>
      </c>
      <c r="E7" s="230" t="s">
        <v>298</v>
      </c>
      <c r="F7" s="224" t="s">
        <v>53</v>
      </c>
      <c r="G7" s="225" t="s">
        <v>44</v>
      </c>
      <c r="H7" s="230" t="s">
        <v>295</v>
      </c>
      <c r="I7" s="230" t="s">
        <v>296</v>
      </c>
      <c r="J7" s="230" t="s">
        <v>297</v>
      </c>
      <c r="K7" s="230" t="s">
        <v>298</v>
      </c>
    </row>
    <row r="8" spans="1:12">
      <c r="A8" s="31" t="s">
        <v>253</v>
      </c>
      <c r="B8" s="31"/>
      <c r="C8" s="31"/>
      <c r="D8" s="31"/>
      <c r="E8" s="31"/>
      <c r="F8" s="31"/>
      <c r="G8" s="31"/>
      <c r="H8" s="31"/>
      <c r="I8" s="31"/>
      <c r="J8" s="31"/>
      <c r="K8" s="31"/>
    </row>
    <row r="9" spans="1:12">
      <c r="A9" s="192" t="s">
        <v>44</v>
      </c>
      <c r="B9" s="194">
        <v>1562</v>
      </c>
      <c r="C9" s="194">
        <v>25741</v>
      </c>
      <c r="D9" s="194">
        <v>15507</v>
      </c>
      <c r="E9" s="194">
        <v>12412</v>
      </c>
      <c r="F9" s="194">
        <v>109</v>
      </c>
      <c r="G9" s="195">
        <v>55331</v>
      </c>
      <c r="H9" s="182">
        <f>B9/($G9-$F9)*100</f>
        <v>2.8285828111984355</v>
      </c>
      <c r="I9" s="182">
        <f>C9/($G9-$F9)*100</f>
        <v>46.61366846546666</v>
      </c>
      <c r="J9" s="182">
        <f>D9/($G9-$F9)*100</f>
        <v>28.081199521929669</v>
      </c>
      <c r="K9" s="182">
        <f>E9/($G9-$F9)*100</f>
        <v>22.476549201405238</v>
      </c>
    </row>
    <row r="10" spans="1:12">
      <c r="A10" s="31" t="s">
        <v>62</v>
      </c>
      <c r="B10" s="31"/>
      <c r="C10" s="31"/>
      <c r="D10" s="31"/>
      <c r="E10" s="31"/>
      <c r="F10" s="31"/>
      <c r="G10" s="31"/>
      <c r="H10" s="31"/>
      <c r="I10" s="31"/>
      <c r="J10" s="31"/>
      <c r="K10" s="31"/>
    </row>
    <row r="11" spans="1:12">
      <c r="A11" s="192" t="s">
        <v>63</v>
      </c>
      <c r="B11" s="194">
        <v>125</v>
      </c>
      <c r="C11" s="194">
        <v>1643</v>
      </c>
      <c r="D11" s="194">
        <v>987</v>
      </c>
      <c r="E11" s="194">
        <v>640</v>
      </c>
      <c r="F11" s="194">
        <v>8</v>
      </c>
      <c r="G11" s="195">
        <v>3403</v>
      </c>
      <c r="H11" s="182">
        <f t="shared" ref="H11:K16" si="0">B11/($G11-$F11)*100</f>
        <v>3.6818851251840945</v>
      </c>
      <c r="I11" s="182">
        <f t="shared" si="0"/>
        <v>48.394698085419734</v>
      </c>
      <c r="J11" s="182">
        <f t="shared" si="0"/>
        <v>29.072164948453612</v>
      </c>
      <c r="K11" s="182">
        <f t="shared" si="0"/>
        <v>18.851251840942563</v>
      </c>
    </row>
    <row r="12" spans="1:12">
      <c r="A12" s="192" t="s">
        <v>46</v>
      </c>
      <c r="B12" s="194">
        <v>333</v>
      </c>
      <c r="C12" s="194">
        <v>4085</v>
      </c>
      <c r="D12" s="194">
        <v>2833</v>
      </c>
      <c r="E12" s="194">
        <v>2748</v>
      </c>
      <c r="F12" s="194">
        <v>26</v>
      </c>
      <c r="G12" s="195">
        <v>10025</v>
      </c>
      <c r="H12" s="182">
        <f t="shared" si="0"/>
        <v>3.3303330333033303</v>
      </c>
      <c r="I12" s="182">
        <f t="shared" si="0"/>
        <v>40.854085408540854</v>
      </c>
      <c r="J12" s="182">
        <f t="shared" si="0"/>
        <v>28.332833283328334</v>
      </c>
      <c r="K12" s="182">
        <f t="shared" si="0"/>
        <v>27.482748274827486</v>
      </c>
    </row>
    <row r="13" spans="1:12">
      <c r="A13" s="192" t="s">
        <v>41</v>
      </c>
      <c r="B13" s="194">
        <v>505</v>
      </c>
      <c r="C13" s="194">
        <v>6513</v>
      </c>
      <c r="D13" s="194">
        <v>3862</v>
      </c>
      <c r="E13" s="194">
        <v>3370</v>
      </c>
      <c r="F13" s="194">
        <v>20</v>
      </c>
      <c r="G13" s="195">
        <v>14270</v>
      </c>
      <c r="H13" s="182">
        <f t="shared" si="0"/>
        <v>3.5438596491228069</v>
      </c>
      <c r="I13" s="182">
        <f t="shared" si="0"/>
        <v>45.705263157894734</v>
      </c>
      <c r="J13" s="182">
        <f t="shared" si="0"/>
        <v>27.101754385964909</v>
      </c>
      <c r="K13" s="182">
        <f t="shared" si="0"/>
        <v>23.649122807017545</v>
      </c>
    </row>
    <row r="14" spans="1:12">
      <c r="A14" s="192" t="s">
        <v>42</v>
      </c>
      <c r="B14" s="194">
        <v>413</v>
      </c>
      <c r="C14" s="194">
        <v>7988</v>
      </c>
      <c r="D14" s="194">
        <v>4267</v>
      </c>
      <c r="E14" s="194">
        <v>3207</v>
      </c>
      <c r="F14" s="194">
        <v>31</v>
      </c>
      <c r="G14" s="195">
        <v>15906</v>
      </c>
      <c r="H14" s="182">
        <f t="shared" si="0"/>
        <v>2.6015748031496067</v>
      </c>
      <c r="I14" s="182">
        <f t="shared" si="0"/>
        <v>50.31811023622047</v>
      </c>
      <c r="J14" s="182">
        <f t="shared" si="0"/>
        <v>26.878740157480312</v>
      </c>
      <c r="K14" s="182">
        <f t="shared" si="0"/>
        <v>20.201574803149605</v>
      </c>
    </row>
    <row r="15" spans="1:12">
      <c r="A15" s="192" t="s">
        <v>43</v>
      </c>
      <c r="B15" s="194">
        <v>155</v>
      </c>
      <c r="C15" s="194">
        <v>4504</v>
      </c>
      <c r="D15" s="194">
        <v>2841</v>
      </c>
      <c r="E15" s="194">
        <v>1893</v>
      </c>
      <c r="F15" s="194">
        <v>8</v>
      </c>
      <c r="G15" s="195">
        <v>9401</v>
      </c>
      <c r="H15" s="182">
        <f t="shared" si="0"/>
        <v>1.6501650165016499</v>
      </c>
      <c r="I15" s="182">
        <f t="shared" si="0"/>
        <v>47.950601511764077</v>
      </c>
      <c r="J15" s="182">
        <f t="shared" si="0"/>
        <v>30.24592781858831</v>
      </c>
      <c r="K15" s="182">
        <f t="shared" si="0"/>
        <v>20.15330565314596</v>
      </c>
    </row>
    <row r="16" spans="1:12">
      <c r="A16" s="192" t="s">
        <v>39</v>
      </c>
      <c r="B16" s="194">
        <v>31</v>
      </c>
      <c r="C16" s="73">
        <v>1008</v>
      </c>
      <c r="D16" s="73">
        <v>717</v>
      </c>
      <c r="E16" s="73">
        <v>554</v>
      </c>
      <c r="F16" s="73">
        <v>16</v>
      </c>
      <c r="G16" s="85">
        <v>2326</v>
      </c>
      <c r="H16" s="182">
        <f t="shared" si="0"/>
        <v>1.3419913419913421</v>
      </c>
      <c r="I16" s="182">
        <f t="shared" si="0"/>
        <v>43.636363636363633</v>
      </c>
      <c r="J16" s="182">
        <f t="shared" si="0"/>
        <v>31.038961038961038</v>
      </c>
      <c r="K16" s="182">
        <f t="shared" si="0"/>
        <v>23.982683982683984</v>
      </c>
    </row>
    <row r="17" spans="1:11">
      <c r="A17" s="31" t="s">
        <v>64</v>
      </c>
      <c r="B17" s="31"/>
      <c r="C17" s="31"/>
      <c r="D17" s="31"/>
      <c r="E17" s="31"/>
      <c r="F17" s="31"/>
      <c r="G17" s="31"/>
      <c r="H17" s="31"/>
      <c r="I17" s="31"/>
      <c r="J17" s="31"/>
      <c r="K17" s="31"/>
    </row>
    <row r="18" spans="1:11">
      <c r="A18" s="194" t="s">
        <v>65</v>
      </c>
      <c r="B18" s="180">
        <v>226</v>
      </c>
      <c r="C18" s="180">
        <v>4939</v>
      </c>
      <c r="D18" s="180">
        <v>4355</v>
      </c>
      <c r="E18" s="180">
        <v>4448</v>
      </c>
      <c r="F18" s="180">
        <v>41</v>
      </c>
      <c r="G18" s="195">
        <v>14009</v>
      </c>
      <c r="H18" s="182">
        <f t="shared" ref="H18:K21" si="1">B18/($G18-$F18)*100</f>
        <v>1.6179839633447883</v>
      </c>
      <c r="I18" s="182">
        <f t="shared" si="1"/>
        <v>35.359392898052697</v>
      </c>
      <c r="J18" s="182">
        <f t="shared" si="1"/>
        <v>31.17840778923253</v>
      </c>
      <c r="K18" s="182">
        <f t="shared" si="1"/>
        <v>31.844215349369986</v>
      </c>
    </row>
    <row r="19" spans="1:11">
      <c r="A19" s="194" t="s">
        <v>94</v>
      </c>
      <c r="B19" s="180">
        <v>62</v>
      </c>
      <c r="C19" s="180">
        <v>937</v>
      </c>
      <c r="D19" s="180">
        <v>1295</v>
      </c>
      <c r="E19" s="180">
        <v>2290</v>
      </c>
      <c r="F19" s="180">
        <v>16</v>
      </c>
      <c r="G19" s="195">
        <v>4600</v>
      </c>
      <c r="H19" s="182">
        <f t="shared" si="1"/>
        <v>1.3525305410122164</v>
      </c>
      <c r="I19" s="182">
        <f t="shared" si="1"/>
        <v>20.440663176265268</v>
      </c>
      <c r="J19" s="182">
        <f t="shared" si="1"/>
        <v>28.25043630017452</v>
      </c>
      <c r="K19" s="182">
        <f t="shared" si="1"/>
        <v>49.95636998254799</v>
      </c>
    </row>
    <row r="20" spans="1:11">
      <c r="A20" s="194" t="s">
        <v>50</v>
      </c>
      <c r="B20" s="180">
        <v>599</v>
      </c>
      <c r="C20" s="180">
        <v>4712</v>
      </c>
      <c r="D20" s="180">
        <v>1418</v>
      </c>
      <c r="E20" s="180">
        <v>409</v>
      </c>
      <c r="F20" s="180">
        <v>14</v>
      </c>
      <c r="G20" s="195">
        <v>7152</v>
      </c>
      <c r="H20" s="182">
        <f t="shared" si="1"/>
        <v>8.3917063603250206</v>
      </c>
      <c r="I20" s="182">
        <f t="shared" si="1"/>
        <v>66.012888764359772</v>
      </c>
      <c r="J20" s="182">
        <f t="shared" si="1"/>
        <v>19.865508545811149</v>
      </c>
      <c r="K20" s="182">
        <f t="shared" si="1"/>
        <v>5.7298963295040624</v>
      </c>
    </row>
    <row r="21" spans="1:11">
      <c r="A21" s="194" t="s">
        <v>54</v>
      </c>
      <c r="B21" s="180">
        <v>675</v>
      </c>
      <c r="C21" s="180">
        <v>15148</v>
      </c>
      <c r="D21" s="180">
        <v>8438</v>
      </c>
      <c r="E21" s="180">
        <v>5265</v>
      </c>
      <c r="F21" s="180">
        <v>38</v>
      </c>
      <c r="G21" s="195">
        <v>29564</v>
      </c>
      <c r="H21" s="182">
        <f t="shared" si="1"/>
        <v>2.2861207071733389</v>
      </c>
      <c r="I21" s="182">
        <f t="shared" si="1"/>
        <v>51.303935514461827</v>
      </c>
      <c r="J21" s="182">
        <f t="shared" si="1"/>
        <v>28.578202262412788</v>
      </c>
      <c r="K21" s="182">
        <f t="shared" si="1"/>
        <v>17.831741515952043</v>
      </c>
    </row>
    <row r="22" spans="1:11">
      <c r="A22" s="185" t="s">
        <v>53</v>
      </c>
      <c r="B22" s="180">
        <v>0</v>
      </c>
      <c r="C22" s="180">
        <v>5</v>
      </c>
      <c r="D22" s="180">
        <v>1</v>
      </c>
      <c r="E22" s="180">
        <v>0</v>
      </c>
      <c r="F22" s="180">
        <v>0</v>
      </c>
      <c r="G22" s="85">
        <v>6</v>
      </c>
      <c r="H22" s="116" t="s">
        <v>87</v>
      </c>
      <c r="I22" s="117" t="s">
        <v>87</v>
      </c>
      <c r="J22" s="117" t="s">
        <v>87</v>
      </c>
      <c r="K22" s="117" t="s">
        <v>87</v>
      </c>
    </row>
    <row r="23" spans="1:11">
      <c r="A23" s="31" t="s">
        <v>91</v>
      </c>
      <c r="B23" s="31"/>
      <c r="C23" s="31"/>
      <c r="D23" s="31"/>
      <c r="E23" s="31"/>
      <c r="F23" s="31"/>
      <c r="G23" s="31"/>
      <c r="H23" s="31"/>
      <c r="I23" s="31"/>
      <c r="J23" s="31"/>
      <c r="K23" s="31"/>
    </row>
    <row r="24" spans="1:11">
      <c r="A24" s="59" t="s">
        <v>92</v>
      </c>
      <c r="B24" s="180">
        <v>291</v>
      </c>
      <c r="C24" s="180">
        <v>4707</v>
      </c>
      <c r="D24" s="180">
        <v>2213</v>
      </c>
      <c r="E24" s="180">
        <v>1244</v>
      </c>
      <c r="F24" s="180">
        <v>7</v>
      </c>
      <c r="G24" s="195">
        <v>8462</v>
      </c>
      <c r="H24" s="182">
        <f t="shared" ref="H24:K28" si="2">B24/($G24-$F24)*100</f>
        <v>3.4417504435245418</v>
      </c>
      <c r="I24" s="182">
        <f t="shared" si="2"/>
        <v>55.671200473092838</v>
      </c>
      <c r="J24" s="182">
        <f t="shared" si="2"/>
        <v>26.173861620342993</v>
      </c>
      <c r="K24" s="182">
        <f t="shared" si="2"/>
        <v>14.71318746303962</v>
      </c>
    </row>
    <row r="25" spans="1:11">
      <c r="A25" s="59">
        <v>2</v>
      </c>
      <c r="B25" s="180">
        <v>271</v>
      </c>
      <c r="C25" s="180">
        <v>4997</v>
      </c>
      <c r="D25" s="180">
        <v>2599</v>
      </c>
      <c r="E25" s="180">
        <v>1565</v>
      </c>
      <c r="F25" s="180">
        <v>13</v>
      </c>
      <c r="G25" s="195">
        <v>9445</v>
      </c>
      <c r="H25" s="182">
        <f t="shared" si="2"/>
        <v>2.8731976251060223</v>
      </c>
      <c r="I25" s="182">
        <f t="shared" si="2"/>
        <v>52.97921967769296</v>
      </c>
      <c r="J25" s="182">
        <f t="shared" si="2"/>
        <v>27.555131467345205</v>
      </c>
      <c r="K25" s="182">
        <f t="shared" si="2"/>
        <v>16.592451229855808</v>
      </c>
    </row>
    <row r="26" spans="1:11">
      <c r="A26" s="59">
        <v>3</v>
      </c>
      <c r="B26" s="180">
        <v>308</v>
      </c>
      <c r="C26" s="180">
        <v>5436</v>
      </c>
      <c r="D26" s="180">
        <v>3057</v>
      </c>
      <c r="E26" s="180">
        <v>2049</v>
      </c>
      <c r="F26" s="180">
        <v>11</v>
      </c>
      <c r="G26" s="195">
        <v>10861</v>
      </c>
      <c r="H26" s="182">
        <f t="shared" si="2"/>
        <v>2.838709677419355</v>
      </c>
      <c r="I26" s="182">
        <f t="shared" si="2"/>
        <v>50.10138248847926</v>
      </c>
      <c r="J26" s="182">
        <f t="shared" si="2"/>
        <v>28.17511520737327</v>
      </c>
      <c r="K26" s="182">
        <f t="shared" si="2"/>
        <v>18.88479262672811</v>
      </c>
    </row>
    <row r="27" spans="1:11">
      <c r="A27" s="59">
        <v>4</v>
      </c>
      <c r="B27" s="180">
        <v>371</v>
      </c>
      <c r="C27" s="180">
        <v>5607</v>
      </c>
      <c r="D27" s="180">
        <v>3687</v>
      </c>
      <c r="E27" s="180">
        <v>3106</v>
      </c>
      <c r="F27" s="180">
        <v>23</v>
      </c>
      <c r="G27" s="195">
        <v>12794</v>
      </c>
      <c r="H27" s="182">
        <f t="shared" si="2"/>
        <v>2.9050191840889514</v>
      </c>
      <c r="I27" s="182">
        <f t="shared" si="2"/>
        <v>43.904157857646233</v>
      </c>
      <c r="J27" s="182">
        <f t="shared" si="2"/>
        <v>28.870096311956779</v>
      </c>
      <c r="K27" s="182">
        <f t="shared" si="2"/>
        <v>24.320726646308042</v>
      </c>
    </row>
    <row r="28" spans="1:11">
      <c r="A28" s="115" t="s">
        <v>93</v>
      </c>
      <c r="B28" s="180">
        <v>317</v>
      </c>
      <c r="C28" s="180">
        <v>4888</v>
      </c>
      <c r="D28" s="180">
        <v>3889</v>
      </c>
      <c r="E28" s="180">
        <v>4395</v>
      </c>
      <c r="F28" s="180">
        <v>37</v>
      </c>
      <c r="G28" s="195">
        <v>13526</v>
      </c>
      <c r="H28" s="182">
        <f t="shared" si="2"/>
        <v>2.3500630143079548</v>
      </c>
      <c r="I28" s="182">
        <f t="shared" si="2"/>
        <v>36.236933797909408</v>
      </c>
      <c r="J28" s="182">
        <f t="shared" si="2"/>
        <v>28.830899251241753</v>
      </c>
      <c r="K28" s="182">
        <f t="shared" si="2"/>
        <v>32.582103936540882</v>
      </c>
    </row>
    <row r="29" spans="1:11">
      <c r="A29" s="73" t="s">
        <v>53</v>
      </c>
      <c r="B29" s="73">
        <v>4</v>
      </c>
      <c r="C29" s="73">
        <v>106</v>
      </c>
      <c r="D29" s="73">
        <v>62</v>
      </c>
      <c r="E29" s="73">
        <v>53</v>
      </c>
      <c r="F29" s="73">
        <v>18</v>
      </c>
      <c r="G29" s="85">
        <v>243</v>
      </c>
      <c r="H29" s="116" t="s">
        <v>87</v>
      </c>
      <c r="I29" s="117" t="s">
        <v>87</v>
      </c>
      <c r="J29" s="117" t="s">
        <v>87</v>
      </c>
      <c r="K29" s="117" t="s">
        <v>87</v>
      </c>
    </row>
    <row r="30" spans="1:11">
      <c r="A30" s="31" t="s">
        <v>235</v>
      </c>
      <c r="B30" s="31"/>
      <c r="C30" s="31"/>
      <c r="D30" s="31"/>
      <c r="E30" s="31"/>
      <c r="F30" s="31"/>
      <c r="G30" s="31"/>
      <c r="H30" s="31"/>
      <c r="I30" s="31"/>
      <c r="J30" s="31"/>
      <c r="K30" s="31"/>
    </row>
    <row r="31" spans="1:11">
      <c r="A31" s="194" t="s">
        <v>66</v>
      </c>
      <c r="B31" s="180">
        <v>44</v>
      </c>
      <c r="C31" s="180">
        <v>877</v>
      </c>
      <c r="D31" s="180">
        <v>668</v>
      </c>
      <c r="E31" s="180">
        <v>578</v>
      </c>
      <c r="F31" s="180">
        <v>2</v>
      </c>
      <c r="G31" s="195">
        <v>2169</v>
      </c>
      <c r="H31" s="182">
        <f t="shared" ref="H31:H35" si="3">B31/($G31-$F31)*100</f>
        <v>2.030456852791878</v>
      </c>
      <c r="I31" s="182">
        <f t="shared" ref="I31:I35" si="4">C31/($G31-$F31)*100</f>
        <v>40.470696815874483</v>
      </c>
      <c r="J31" s="182">
        <f t="shared" ref="J31:J35" si="5">D31/($G31-$F31)*100</f>
        <v>30.826026765113056</v>
      </c>
      <c r="K31" s="182">
        <f t="shared" ref="K31:K35" si="6">E31/($G31-$F31)*100</f>
        <v>26.672819566220578</v>
      </c>
    </row>
    <row r="32" spans="1:11">
      <c r="A32" s="194" t="s">
        <v>67</v>
      </c>
      <c r="B32" s="180">
        <v>285</v>
      </c>
      <c r="C32" s="180">
        <v>3942</v>
      </c>
      <c r="D32" s="180">
        <v>1917</v>
      </c>
      <c r="E32" s="180">
        <v>1358</v>
      </c>
      <c r="F32" s="180">
        <v>1</v>
      </c>
      <c r="G32" s="195">
        <v>7503</v>
      </c>
      <c r="H32" s="182">
        <f t="shared" si="3"/>
        <v>3.7989869368168492</v>
      </c>
      <c r="I32" s="182">
        <f t="shared" si="4"/>
        <v>52.545987736603571</v>
      </c>
      <c r="J32" s="182">
        <f t="shared" si="5"/>
        <v>25.553185817115438</v>
      </c>
      <c r="K32" s="182">
        <f t="shared" si="6"/>
        <v>18.101839509464142</v>
      </c>
    </row>
    <row r="33" spans="1:11">
      <c r="A33" s="194" t="s">
        <v>68</v>
      </c>
      <c r="B33" s="180">
        <v>224</v>
      </c>
      <c r="C33" s="180">
        <v>2853</v>
      </c>
      <c r="D33" s="180">
        <v>1251</v>
      </c>
      <c r="E33" s="180">
        <v>739</v>
      </c>
      <c r="F33" s="180">
        <v>2</v>
      </c>
      <c r="G33" s="195">
        <v>5069</v>
      </c>
      <c r="H33" s="182">
        <f t="shared" si="3"/>
        <v>4.4207617919873696</v>
      </c>
      <c r="I33" s="182">
        <f t="shared" si="4"/>
        <v>56.305506216696266</v>
      </c>
      <c r="J33" s="182">
        <f t="shared" si="5"/>
        <v>24.68916518650089</v>
      </c>
      <c r="K33" s="182">
        <f t="shared" si="6"/>
        <v>14.584566804815472</v>
      </c>
    </row>
    <row r="34" spans="1:11">
      <c r="A34" s="194" t="s">
        <v>69</v>
      </c>
      <c r="B34" s="180">
        <v>177</v>
      </c>
      <c r="C34" s="180">
        <v>2173</v>
      </c>
      <c r="D34" s="180">
        <v>1658</v>
      </c>
      <c r="E34" s="180">
        <v>1782</v>
      </c>
      <c r="F34" s="180">
        <v>6</v>
      </c>
      <c r="G34" s="195">
        <v>5796</v>
      </c>
      <c r="H34" s="182">
        <f t="shared" si="3"/>
        <v>3.0569948186528495</v>
      </c>
      <c r="I34" s="182">
        <f t="shared" si="4"/>
        <v>37.530224525043174</v>
      </c>
      <c r="J34" s="182">
        <f t="shared" si="5"/>
        <v>28.635578583765113</v>
      </c>
      <c r="K34" s="182">
        <f t="shared" si="6"/>
        <v>30.777202072538863</v>
      </c>
    </row>
    <row r="35" spans="1:11">
      <c r="A35" s="194" t="s">
        <v>70</v>
      </c>
      <c r="B35" s="180">
        <v>124</v>
      </c>
      <c r="C35" s="180">
        <v>2299</v>
      </c>
      <c r="D35" s="180">
        <v>1456</v>
      </c>
      <c r="E35" s="180">
        <v>1267</v>
      </c>
      <c r="F35" s="180">
        <v>2</v>
      </c>
      <c r="G35" s="195">
        <v>5148</v>
      </c>
      <c r="H35" s="182">
        <f t="shared" si="3"/>
        <v>2.4096385542168677</v>
      </c>
      <c r="I35" s="182">
        <f t="shared" si="4"/>
        <v>44.675476097940148</v>
      </c>
      <c r="J35" s="182">
        <f t="shared" si="5"/>
        <v>28.293820443062572</v>
      </c>
      <c r="K35" s="182">
        <f t="shared" si="6"/>
        <v>24.621064904780411</v>
      </c>
    </row>
    <row r="36" spans="1:11">
      <c r="A36" s="194" t="s">
        <v>71</v>
      </c>
      <c r="B36" s="180">
        <v>32</v>
      </c>
      <c r="C36" s="180">
        <v>644</v>
      </c>
      <c r="D36" s="180">
        <v>450</v>
      </c>
      <c r="E36" s="180">
        <v>409</v>
      </c>
      <c r="F36" s="180">
        <v>2</v>
      </c>
      <c r="G36" s="195">
        <v>1537</v>
      </c>
      <c r="H36" s="182">
        <f t="shared" ref="H36:H50" si="7">B36/($G36-$F36)*100</f>
        <v>2.0846905537459284</v>
      </c>
      <c r="I36" s="182">
        <f t="shared" ref="I36:I50" si="8">C36/($G36-$F36)*100</f>
        <v>41.954397394136805</v>
      </c>
      <c r="J36" s="182">
        <f t="shared" ref="J36:J50" si="9">D36/($G36-$F36)*100</f>
        <v>29.31596091205212</v>
      </c>
      <c r="K36" s="182">
        <f t="shared" ref="K36:K50" si="10">E36/($G36-$F36)*100</f>
        <v>26.64495114006515</v>
      </c>
    </row>
    <row r="37" spans="1:11">
      <c r="A37" s="194" t="s">
        <v>72</v>
      </c>
      <c r="B37" s="180">
        <v>79</v>
      </c>
      <c r="C37" s="180">
        <v>1328</v>
      </c>
      <c r="D37" s="180">
        <v>907</v>
      </c>
      <c r="E37" s="180">
        <v>638</v>
      </c>
      <c r="F37" s="180">
        <v>2</v>
      </c>
      <c r="G37" s="195">
        <v>2954</v>
      </c>
      <c r="H37" s="182">
        <f t="shared" si="7"/>
        <v>2.6761517615176151</v>
      </c>
      <c r="I37" s="182">
        <f t="shared" si="8"/>
        <v>44.986449864498645</v>
      </c>
      <c r="J37" s="182">
        <f t="shared" si="9"/>
        <v>30.724932249322496</v>
      </c>
      <c r="K37" s="182">
        <f t="shared" si="10"/>
        <v>21.612466124661246</v>
      </c>
    </row>
    <row r="38" spans="1:11">
      <c r="A38" s="194" t="s">
        <v>73</v>
      </c>
      <c r="B38" s="180">
        <v>19</v>
      </c>
      <c r="C38" s="180">
        <v>300</v>
      </c>
      <c r="D38" s="180">
        <v>198</v>
      </c>
      <c r="E38" s="180">
        <v>213</v>
      </c>
      <c r="F38" s="180">
        <v>1</v>
      </c>
      <c r="G38" s="195">
        <v>731</v>
      </c>
      <c r="H38" s="182">
        <f t="shared" si="7"/>
        <v>2.6027397260273974</v>
      </c>
      <c r="I38" s="182">
        <f t="shared" si="8"/>
        <v>41.095890410958901</v>
      </c>
      <c r="J38" s="182">
        <f t="shared" si="9"/>
        <v>27.123287671232877</v>
      </c>
      <c r="K38" s="182">
        <f t="shared" si="10"/>
        <v>29.178082191780824</v>
      </c>
    </row>
    <row r="39" spans="1:11">
      <c r="A39" s="194" t="s">
        <v>74</v>
      </c>
      <c r="B39" s="180">
        <v>59</v>
      </c>
      <c r="C39" s="180">
        <v>848</v>
      </c>
      <c r="D39" s="180">
        <v>659</v>
      </c>
      <c r="E39" s="180">
        <v>555</v>
      </c>
      <c r="F39" s="180">
        <v>7</v>
      </c>
      <c r="G39" s="195">
        <v>2128</v>
      </c>
      <c r="H39" s="182">
        <f t="shared" si="7"/>
        <v>2.7817067421027817</v>
      </c>
      <c r="I39" s="182">
        <f t="shared" si="8"/>
        <v>39.981140971239981</v>
      </c>
      <c r="J39" s="182">
        <f t="shared" si="9"/>
        <v>31.070249882131069</v>
      </c>
      <c r="K39" s="182">
        <f t="shared" si="10"/>
        <v>26.166902404526166</v>
      </c>
    </row>
    <row r="40" spans="1:11">
      <c r="A40" s="194" t="s">
        <v>75</v>
      </c>
      <c r="B40" s="180">
        <v>36</v>
      </c>
      <c r="C40" s="180">
        <v>651</v>
      </c>
      <c r="D40" s="180">
        <v>451</v>
      </c>
      <c r="E40" s="180">
        <v>394</v>
      </c>
      <c r="F40" s="180">
        <v>3</v>
      </c>
      <c r="G40" s="195">
        <v>1535</v>
      </c>
      <c r="H40" s="182">
        <f t="shared" si="7"/>
        <v>2.3498694516971277</v>
      </c>
      <c r="I40" s="182">
        <f t="shared" si="8"/>
        <v>42.493472584856399</v>
      </c>
      <c r="J40" s="182">
        <f t="shared" si="9"/>
        <v>29.43864229765013</v>
      </c>
      <c r="K40" s="182">
        <f t="shared" si="10"/>
        <v>25.718015665796344</v>
      </c>
    </row>
    <row r="41" spans="1:11">
      <c r="A41" s="194" t="s">
        <v>76</v>
      </c>
      <c r="B41" s="180">
        <v>58</v>
      </c>
      <c r="C41" s="180">
        <v>906</v>
      </c>
      <c r="D41" s="180">
        <v>587</v>
      </c>
      <c r="E41" s="180">
        <v>491</v>
      </c>
      <c r="F41" s="180"/>
      <c r="G41" s="195">
        <v>2042</v>
      </c>
      <c r="H41" s="182">
        <f t="shared" si="7"/>
        <v>2.8403525954946129</v>
      </c>
      <c r="I41" s="182">
        <f t="shared" si="8"/>
        <v>44.368266405484817</v>
      </c>
      <c r="J41" s="182">
        <f t="shared" si="9"/>
        <v>28.746327130264447</v>
      </c>
      <c r="K41" s="182">
        <f t="shared" si="10"/>
        <v>24.045053868756121</v>
      </c>
    </row>
    <row r="42" spans="1:11">
      <c r="A42" s="194" t="s">
        <v>77</v>
      </c>
      <c r="B42" s="180">
        <v>13</v>
      </c>
      <c r="C42" s="180">
        <v>340</v>
      </c>
      <c r="D42" s="180">
        <v>255</v>
      </c>
      <c r="E42" s="180">
        <v>210</v>
      </c>
      <c r="F42" s="180">
        <v>1</v>
      </c>
      <c r="G42" s="195">
        <v>819</v>
      </c>
      <c r="H42" s="182">
        <f t="shared" si="7"/>
        <v>1.5892420537897312</v>
      </c>
      <c r="I42" s="182">
        <f t="shared" si="8"/>
        <v>41.56479217603912</v>
      </c>
      <c r="J42" s="182">
        <f t="shared" si="9"/>
        <v>31.173594132029343</v>
      </c>
      <c r="K42" s="182">
        <f t="shared" si="10"/>
        <v>25.672371638141811</v>
      </c>
    </row>
    <row r="43" spans="1:11">
      <c r="A43" s="194" t="s">
        <v>78</v>
      </c>
      <c r="B43" s="180">
        <v>74</v>
      </c>
      <c r="C43" s="180">
        <v>1759</v>
      </c>
      <c r="D43" s="180">
        <v>995</v>
      </c>
      <c r="E43" s="180">
        <v>722</v>
      </c>
      <c r="F43" s="180">
        <v>4</v>
      </c>
      <c r="G43" s="195">
        <v>3554</v>
      </c>
      <c r="H43" s="182">
        <f t="shared" si="7"/>
        <v>2.084507042253521</v>
      </c>
      <c r="I43" s="182">
        <f t="shared" si="8"/>
        <v>49.549295774647888</v>
      </c>
      <c r="J43" s="182">
        <f t="shared" si="9"/>
        <v>28.028169014084508</v>
      </c>
      <c r="K43" s="182">
        <f t="shared" si="10"/>
        <v>20.338028169014084</v>
      </c>
    </row>
    <row r="44" spans="1:11">
      <c r="A44" s="194" t="s">
        <v>79</v>
      </c>
      <c r="B44" s="180">
        <v>44</v>
      </c>
      <c r="C44" s="180">
        <v>831</v>
      </c>
      <c r="D44" s="180">
        <v>514</v>
      </c>
      <c r="E44" s="180">
        <v>480</v>
      </c>
      <c r="F44" s="180">
        <v>47</v>
      </c>
      <c r="G44" s="195">
        <v>1916</v>
      </c>
      <c r="H44" s="182">
        <f t="shared" si="7"/>
        <v>2.3542001070090959</v>
      </c>
      <c r="I44" s="182">
        <f t="shared" si="8"/>
        <v>44.462279293739968</v>
      </c>
      <c r="J44" s="182">
        <f t="shared" si="9"/>
        <v>27.501337613697164</v>
      </c>
      <c r="K44" s="182">
        <f t="shared" si="10"/>
        <v>25.682182985553769</v>
      </c>
    </row>
    <row r="45" spans="1:11">
      <c r="A45" s="194" t="s">
        <v>80</v>
      </c>
      <c r="B45" s="180">
        <v>12</v>
      </c>
      <c r="C45" s="180">
        <v>198</v>
      </c>
      <c r="D45" s="180">
        <v>161</v>
      </c>
      <c r="E45" s="180">
        <v>128</v>
      </c>
      <c r="F45" s="180">
        <v>2</v>
      </c>
      <c r="G45" s="195">
        <v>501</v>
      </c>
      <c r="H45" s="182">
        <f t="shared" si="7"/>
        <v>2.4048096192384771</v>
      </c>
      <c r="I45" s="182">
        <f t="shared" si="8"/>
        <v>39.679358717434873</v>
      </c>
      <c r="J45" s="182">
        <f t="shared" si="9"/>
        <v>32.264529058116231</v>
      </c>
      <c r="K45" s="182">
        <f t="shared" si="10"/>
        <v>25.651302605210418</v>
      </c>
    </row>
    <row r="46" spans="1:11">
      <c r="A46" s="194" t="s">
        <v>81</v>
      </c>
      <c r="B46" s="180">
        <v>24</v>
      </c>
      <c r="C46" s="180">
        <v>669</v>
      </c>
      <c r="D46" s="180">
        <v>364</v>
      </c>
      <c r="E46" s="180">
        <v>264</v>
      </c>
      <c r="F46" s="180">
        <v>1</v>
      </c>
      <c r="G46" s="195">
        <v>1322</v>
      </c>
      <c r="H46" s="182">
        <f t="shared" si="7"/>
        <v>1.8168054504163513</v>
      </c>
      <c r="I46" s="182">
        <f t="shared" si="8"/>
        <v>50.643451930355788</v>
      </c>
      <c r="J46" s="182">
        <f t="shared" si="9"/>
        <v>27.554882664647995</v>
      </c>
      <c r="K46" s="182">
        <f t="shared" si="10"/>
        <v>19.984859954579864</v>
      </c>
    </row>
    <row r="47" spans="1:11">
      <c r="A47" s="194" t="s">
        <v>82</v>
      </c>
      <c r="B47" s="180">
        <v>7</v>
      </c>
      <c r="C47" s="180">
        <v>121</v>
      </c>
      <c r="D47" s="180">
        <v>72</v>
      </c>
      <c r="E47" s="180">
        <v>63</v>
      </c>
      <c r="F47" s="180"/>
      <c r="G47" s="195">
        <v>263</v>
      </c>
      <c r="H47" s="182">
        <f t="shared" si="7"/>
        <v>2.6615969581749046</v>
      </c>
      <c r="I47" s="182">
        <f t="shared" si="8"/>
        <v>46.00760456273764</v>
      </c>
      <c r="J47" s="182">
        <f t="shared" si="9"/>
        <v>27.376425855513308</v>
      </c>
      <c r="K47" s="182">
        <f t="shared" si="10"/>
        <v>23.954372623574145</v>
      </c>
    </row>
    <row r="48" spans="1:11">
      <c r="A48" s="194" t="s">
        <v>83</v>
      </c>
      <c r="B48" s="180">
        <v>172</v>
      </c>
      <c r="C48" s="180">
        <v>2939</v>
      </c>
      <c r="D48" s="180">
        <v>1657</v>
      </c>
      <c r="E48" s="180">
        <v>1176</v>
      </c>
      <c r="F48" s="180">
        <v>4</v>
      </c>
      <c r="G48" s="195">
        <v>5948</v>
      </c>
      <c r="H48" s="182">
        <f t="shared" si="7"/>
        <v>2.8936742934051143</v>
      </c>
      <c r="I48" s="182">
        <f t="shared" si="8"/>
        <v>49.444818304172273</v>
      </c>
      <c r="J48" s="182">
        <f t="shared" si="9"/>
        <v>27.876850605652759</v>
      </c>
      <c r="K48" s="182">
        <f t="shared" si="10"/>
        <v>19.784656796769852</v>
      </c>
    </row>
    <row r="49" spans="1:11">
      <c r="A49" s="194" t="s">
        <v>84</v>
      </c>
      <c r="B49" s="180">
        <v>5</v>
      </c>
      <c r="C49" s="180">
        <v>265</v>
      </c>
      <c r="D49" s="180">
        <v>204</v>
      </c>
      <c r="E49" s="180">
        <v>170</v>
      </c>
      <c r="F49" s="180">
        <v>4</v>
      </c>
      <c r="G49" s="195">
        <v>648</v>
      </c>
      <c r="H49" s="182">
        <f t="shared" si="7"/>
        <v>0.77639751552795033</v>
      </c>
      <c r="I49" s="182">
        <f t="shared" si="8"/>
        <v>41.149068322981371</v>
      </c>
      <c r="J49" s="182">
        <f t="shared" si="9"/>
        <v>31.677018633540371</v>
      </c>
      <c r="K49" s="182">
        <f t="shared" si="10"/>
        <v>26.397515527950311</v>
      </c>
    </row>
    <row r="50" spans="1:11">
      <c r="A50" s="194" t="s">
        <v>85</v>
      </c>
      <c r="B50" s="180">
        <v>70</v>
      </c>
      <c r="C50" s="180">
        <v>1709</v>
      </c>
      <c r="D50" s="180">
        <v>1028</v>
      </c>
      <c r="E50" s="180">
        <v>728</v>
      </c>
      <c r="F50" s="180"/>
      <c r="G50" s="195">
        <v>3535</v>
      </c>
      <c r="H50" s="182">
        <f t="shared" si="7"/>
        <v>1.9801980198019802</v>
      </c>
      <c r="I50" s="182">
        <f t="shared" si="8"/>
        <v>48.345120226308346</v>
      </c>
      <c r="J50" s="182">
        <f t="shared" si="9"/>
        <v>29.080622347949081</v>
      </c>
      <c r="K50" s="182">
        <f t="shared" si="10"/>
        <v>20.594059405940595</v>
      </c>
    </row>
    <row r="51" spans="1:11">
      <c r="A51" s="73" t="s">
        <v>53</v>
      </c>
      <c r="B51" s="73">
        <v>4</v>
      </c>
      <c r="C51" s="73">
        <v>89</v>
      </c>
      <c r="D51" s="73">
        <v>55</v>
      </c>
      <c r="E51" s="73">
        <v>47</v>
      </c>
      <c r="F51" s="73">
        <v>18</v>
      </c>
      <c r="G51" s="85">
        <v>213</v>
      </c>
      <c r="H51" s="116" t="s">
        <v>87</v>
      </c>
      <c r="I51" s="117" t="s">
        <v>87</v>
      </c>
      <c r="J51" s="117" t="s">
        <v>87</v>
      </c>
      <c r="K51" s="117" t="s">
        <v>87</v>
      </c>
    </row>
    <row r="52" spans="1:11">
      <c r="A52" s="133" t="s">
        <v>456</v>
      </c>
    </row>
  </sheetData>
  <mergeCells count="3">
    <mergeCell ref="A6:A7"/>
    <mergeCell ref="B6:G6"/>
    <mergeCell ref="H6:K6"/>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4" fitToHeight="0" orientation="landscape" r:id="rId1"/>
  <headerFooter>
    <oddFooter>&amp;L&amp;"Arial,Regular"&amp;8&amp;K01+023Report on Maternity, 2012: accompanying tables&amp;R&amp;"Arial,Regular"&amp;8&amp;K01+023Page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zoomScaleNormal="100" workbookViewId="0">
      <pane ySplit="3" topLeftCell="A4" activePane="bottomLeft" state="frozen"/>
      <selection activeCell="B54" sqref="B54"/>
      <selection pane="bottomLeft" activeCell="A3" sqref="A3"/>
    </sheetView>
  </sheetViews>
  <sheetFormatPr defaultRowHeight="15"/>
  <cols>
    <col min="1" max="1" width="18.140625" customWidth="1"/>
    <col min="2" max="4" width="13.140625" customWidth="1"/>
    <col min="10" max="10" width="9.140625" customWidth="1"/>
  </cols>
  <sheetData>
    <row r="1" spans="1:16" s="113" customFormat="1">
      <c r="A1" s="8" t="s">
        <v>27</v>
      </c>
      <c r="C1" s="8" t="s">
        <v>37</v>
      </c>
    </row>
    <row r="2" spans="1:16" s="113" customFormat="1" ht="10.5" customHeight="1"/>
    <row r="3" spans="1:16" s="113" customFormat="1" ht="19.5">
      <c r="A3" s="20" t="s">
        <v>302</v>
      </c>
    </row>
    <row r="4" spans="1:16" s="112" customFormat="1"/>
    <row r="5" spans="1:16" ht="18" customHeight="1">
      <c r="A5" s="207" t="str">
        <f>Contents!B23</f>
        <v>Table 16: Number and percentage of women identified as smokers at two weeks after birth, 2008−2012</v>
      </c>
      <c r="B5" s="207"/>
      <c r="C5" s="207"/>
      <c r="D5" s="207"/>
      <c r="E5" s="207"/>
      <c r="F5" s="207"/>
      <c r="G5" s="207"/>
      <c r="H5" s="207"/>
      <c r="I5" s="207"/>
      <c r="J5" s="207"/>
      <c r="K5" s="207"/>
      <c r="L5" s="207"/>
      <c r="M5" s="207"/>
      <c r="N5" s="201"/>
      <c r="O5" s="201"/>
      <c r="P5" s="201"/>
    </row>
    <row r="6" spans="1:16" ht="24">
      <c r="A6" s="118" t="s">
        <v>40</v>
      </c>
      <c r="B6" s="75" t="s">
        <v>95</v>
      </c>
      <c r="C6" s="75" t="s">
        <v>451</v>
      </c>
      <c r="D6" s="75" t="s">
        <v>28</v>
      </c>
    </row>
    <row r="7" spans="1:16">
      <c r="A7" s="61">
        <v>2008</v>
      </c>
      <c r="B7" s="48">
        <v>7296</v>
      </c>
      <c r="C7" s="71">
        <v>13.6814</v>
      </c>
      <c r="D7" s="48">
        <v>53328</v>
      </c>
    </row>
    <row r="8" spans="1:16">
      <c r="A8" s="61">
        <v>2009</v>
      </c>
      <c r="B8" s="48">
        <v>7596</v>
      </c>
      <c r="C8" s="71">
        <v>14.0985</v>
      </c>
      <c r="D8" s="48">
        <v>53878</v>
      </c>
    </row>
    <row r="9" spans="1:16">
      <c r="A9" s="61">
        <v>2010</v>
      </c>
      <c r="B9" s="48">
        <v>8141</v>
      </c>
      <c r="C9" s="71">
        <v>14.7407</v>
      </c>
      <c r="D9" s="48">
        <v>55228</v>
      </c>
    </row>
    <row r="10" spans="1:16">
      <c r="A10" s="61">
        <v>2011</v>
      </c>
      <c r="B10" s="48">
        <v>7357</v>
      </c>
      <c r="C10" s="71">
        <v>13.499599999999999</v>
      </c>
      <c r="D10" s="48">
        <v>54498</v>
      </c>
    </row>
    <row r="11" spans="1:16">
      <c r="A11" s="78">
        <v>2012</v>
      </c>
      <c r="B11" s="39">
        <v>7327</v>
      </c>
      <c r="C11" s="65">
        <v>13.242100000000001</v>
      </c>
      <c r="D11" s="39">
        <v>55331</v>
      </c>
    </row>
    <row r="12" spans="1:16">
      <c r="A12" s="28" t="s">
        <v>416</v>
      </c>
      <c r="B12" s="112"/>
      <c r="C12" s="112"/>
      <c r="D12" s="112"/>
      <c r="E12" s="112"/>
      <c r="F12" s="112"/>
      <c r="G12" s="112"/>
      <c r="H12" s="112"/>
      <c r="I12" s="112"/>
      <c r="J12" s="112"/>
      <c r="K12" s="112"/>
      <c r="L12" s="112"/>
      <c r="M12" s="112"/>
      <c r="N12" s="112"/>
    </row>
    <row r="13" spans="1:16">
      <c r="A13" s="52"/>
      <c r="B13" s="112"/>
      <c r="C13" s="112"/>
      <c r="D13" s="112"/>
      <c r="E13" s="112"/>
      <c r="F13" s="112"/>
      <c r="G13" s="112"/>
      <c r="H13" s="112"/>
      <c r="I13" s="112"/>
      <c r="J13" s="112"/>
      <c r="K13" s="112"/>
      <c r="L13" s="112"/>
      <c r="M13" s="112"/>
      <c r="N13" s="112"/>
    </row>
    <row r="14" spans="1:16">
      <c r="A14" s="112"/>
      <c r="B14" s="112"/>
      <c r="C14" s="112"/>
      <c r="D14" s="112"/>
      <c r="E14" s="112"/>
      <c r="F14" s="112"/>
      <c r="G14" s="112"/>
      <c r="H14" s="112"/>
      <c r="I14" s="112"/>
      <c r="J14" s="112"/>
      <c r="K14" s="112"/>
      <c r="L14" s="112"/>
      <c r="M14" s="112"/>
      <c r="N14" s="112"/>
    </row>
    <row r="15" spans="1:16" s="206" customFormat="1" ht="18" customHeight="1">
      <c r="A15" s="207" t="str">
        <f>Contents!B24</f>
        <v>Table 17: Number and percentage of women identified as smokers at two weeks after birth, by age group, ethnic group, deprivation quintile of residence and DHB of residence, 2012</v>
      </c>
      <c r="B15" s="207"/>
      <c r="C15" s="207"/>
      <c r="D15" s="207"/>
      <c r="E15" s="207"/>
      <c r="F15" s="207"/>
      <c r="G15" s="207"/>
      <c r="H15" s="207"/>
      <c r="I15" s="207"/>
      <c r="J15" s="207"/>
      <c r="K15" s="207"/>
      <c r="L15" s="207"/>
      <c r="M15" s="207"/>
      <c r="N15" s="207"/>
    </row>
    <row r="16" spans="1:16" ht="24">
      <c r="A16" s="118" t="s">
        <v>61</v>
      </c>
      <c r="B16" s="75" t="s">
        <v>95</v>
      </c>
      <c r="C16" s="260" t="s">
        <v>451</v>
      </c>
      <c r="D16" s="75" t="s">
        <v>28</v>
      </c>
      <c r="E16" s="82"/>
      <c r="F16" s="82"/>
      <c r="G16" s="82"/>
      <c r="H16" s="82"/>
      <c r="I16" s="82"/>
      <c r="J16" s="82"/>
      <c r="K16" s="82"/>
      <c r="L16" s="82"/>
      <c r="M16" s="112"/>
    </row>
    <row r="17" spans="1:13" s="201" customFormat="1">
      <c r="A17" s="31" t="s">
        <v>253</v>
      </c>
      <c r="B17" s="31"/>
      <c r="C17" s="31"/>
      <c r="D17" s="31"/>
      <c r="E17" s="180"/>
      <c r="F17" s="180"/>
      <c r="G17" s="180"/>
      <c r="H17" s="180"/>
      <c r="I17" s="180"/>
      <c r="J17" s="180"/>
      <c r="K17" s="180"/>
      <c r="L17" s="180"/>
    </row>
    <row r="18" spans="1:13" s="201" customFormat="1">
      <c r="A18" s="192" t="s">
        <v>44</v>
      </c>
      <c r="B18" s="194">
        <v>7327</v>
      </c>
      <c r="C18" s="71">
        <f t="shared" ref="C18:C25" si="0">B18/D18*100</f>
        <v>13.242124667907682</v>
      </c>
      <c r="D18" s="194">
        <v>55331</v>
      </c>
      <c r="E18" s="180"/>
      <c r="F18" s="180"/>
      <c r="G18" s="180"/>
      <c r="H18" s="180"/>
      <c r="I18" s="180"/>
      <c r="J18" s="180"/>
      <c r="K18" s="180"/>
      <c r="L18" s="180"/>
    </row>
    <row r="19" spans="1:13">
      <c r="A19" s="31" t="s">
        <v>62</v>
      </c>
      <c r="B19" s="31"/>
      <c r="C19" s="31"/>
      <c r="D19" s="31"/>
      <c r="E19" s="82"/>
      <c r="F19" s="82"/>
      <c r="G19" s="82"/>
      <c r="H19" s="82"/>
      <c r="I19" s="82"/>
      <c r="J19" s="82"/>
      <c r="K19" s="82"/>
      <c r="L19" s="82"/>
      <c r="M19" s="112"/>
    </row>
    <row r="20" spans="1:13">
      <c r="A20" s="48" t="s">
        <v>63</v>
      </c>
      <c r="B20" s="60">
        <v>1081</v>
      </c>
      <c r="C20" s="71">
        <f t="shared" si="0"/>
        <v>31.766088745224803</v>
      </c>
      <c r="D20" s="60">
        <v>3403</v>
      </c>
      <c r="E20" s="82"/>
      <c r="F20" s="82"/>
      <c r="G20" s="82"/>
      <c r="H20" s="82"/>
      <c r="I20" s="82"/>
      <c r="J20" s="82"/>
      <c r="K20" s="82"/>
      <c r="L20" s="82"/>
      <c r="M20" s="112"/>
    </row>
    <row r="21" spans="1:13">
      <c r="A21" s="48" t="s">
        <v>46</v>
      </c>
      <c r="B21" s="60">
        <v>2525</v>
      </c>
      <c r="C21" s="71">
        <f t="shared" si="0"/>
        <v>25.187032418952622</v>
      </c>
      <c r="D21" s="60">
        <v>10025</v>
      </c>
      <c r="E21" s="82"/>
      <c r="F21" s="82"/>
      <c r="G21" s="82"/>
      <c r="H21" s="82"/>
      <c r="I21" s="82"/>
      <c r="J21" s="82"/>
      <c r="K21" s="82"/>
      <c r="L21" s="82"/>
      <c r="M21" s="112"/>
    </row>
    <row r="22" spans="1:13">
      <c r="A22" s="48" t="s">
        <v>41</v>
      </c>
      <c r="B22" s="60">
        <v>1835</v>
      </c>
      <c r="C22" s="71">
        <f t="shared" si="0"/>
        <v>12.859145059565522</v>
      </c>
      <c r="D22" s="60">
        <v>14270</v>
      </c>
      <c r="E22" s="82"/>
      <c r="F22" s="82"/>
      <c r="G22" s="82"/>
      <c r="H22" s="82"/>
      <c r="I22" s="82"/>
      <c r="J22" s="82"/>
      <c r="K22" s="82"/>
      <c r="L22" s="82"/>
      <c r="M22" s="112"/>
    </row>
    <row r="23" spans="1:13">
      <c r="A23" s="48" t="s">
        <v>42</v>
      </c>
      <c r="B23" s="60">
        <v>1111</v>
      </c>
      <c r="C23" s="71">
        <f t="shared" si="0"/>
        <v>6.9847856154910097</v>
      </c>
      <c r="D23" s="60">
        <v>15906</v>
      </c>
      <c r="E23" s="82"/>
      <c r="F23" s="82"/>
      <c r="G23" s="82"/>
      <c r="H23" s="82"/>
      <c r="I23" s="82"/>
      <c r="J23" s="82"/>
      <c r="K23" s="82"/>
      <c r="L23" s="82"/>
      <c r="M23" s="112"/>
    </row>
    <row r="24" spans="1:13">
      <c r="A24" s="48" t="s">
        <v>43</v>
      </c>
      <c r="B24" s="60">
        <v>573</v>
      </c>
      <c r="C24" s="71">
        <f t="shared" si="0"/>
        <v>6.0950962663546431</v>
      </c>
      <c r="D24" s="60">
        <v>9401</v>
      </c>
      <c r="E24" s="82"/>
      <c r="F24" s="82"/>
      <c r="G24" s="82"/>
      <c r="H24" s="82"/>
      <c r="I24" s="82"/>
      <c r="J24" s="82"/>
      <c r="K24" s="82"/>
      <c r="L24" s="82"/>
      <c r="M24" s="112"/>
    </row>
    <row r="25" spans="1:13">
      <c r="A25" s="48" t="s">
        <v>39</v>
      </c>
      <c r="B25" s="60">
        <v>202</v>
      </c>
      <c r="C25" s="71">
        <f t="shared" si="0"/>
        <v>8.6844368013757531</v>
      </c>
      <c r="D25" s="73">
        <v>2326</v>
      </c>
      <c r="E25" s="82"/>
      <c r="F25" s="82"/>
      <c r="G25" s="82"/>
      <c r="H25" s="82"/>
      <c r="I25" s="82"/>
      <c r="J25" s="82"/>
      <c r="K25" s="82"/>
      <c r="L25" s="82"/>
      <c r="M25" s="112"/>
    </row>
    <row r="26" spans="1:13">
      <c r="A26" s="31" t="s">
        <v>64</v>
      </c>
      <c r="B26" s="31"/>
      <c r="C26" s="31"/>
      <c r="D26" s="31"/>
      <c r="E26" s="82"/>
      <c r="F26" s="82"/>
      <c r="G26" s="82"/>
      <c r="H26" s="82"/>
      <c r="I26" s="82"/>
      <c r="J26" s="82"/>
      <c r="K26" s="82"/>
      <c r="L26" s="82"/>
      <c r="M26" s="112"/>
    </row>
    <row r="27" spans="1:13">
      <c r="A27" s="60" t="s">
        <v>65</v>
      </c>
      <c r="B27" s="82">
        <v>4763</v>
      </c>
      <c r="C27" s="71">
        <f>B27/D27*100</f>
        <v>33.999571703904635</v>
      </c>
      <c r="D27" s="82">
        <v>14009</v>
      </c>
      <c r="E27" s="82"/>
      <c r="F27" s="82"/>
      <c r="G27" s="82"/>
      <c r="H27" s="82"/>
      <c r="I27" s="82"/>
      <c r="J27" s="82"/>
      <c r="K27" s="82"/>
      <c r="L27" s="82"/>
      <c r="M27" s="112"/>
    </row>
    <row r="28" spans="1:13">
      <c r="A28" s="60" t="s">
        <v>94</v>
      </c>
      <c r="B28" s="82">
        <v>420</v>
      </c>
      <c r="C28" s="71">
        <f>B28/D28*100</f>
        <v>9.1304347826086953</v>
      </c>
      <c r="D28" s="82">
        <v>4600</v>
      </c>
      <c r="E28" s="82"/>
      <c r="F28" s="82"/>
      <c r="G28" s="82"/>
      <c r="H28" s="82"/>
      <c r="I28" s="82"/>
      <c r="J28" s="82"/>
      <c r="K28" s="82"/>
      <c r="L28" s="82"/>
      <c r="M28" s="112"/>
    </row>
    <row r="29" spans="1:13">
      <c r="A29" s="60" t="s">
        <v>50</v>
      </c>
      <c r="B29" s="82">
        <v>38</v>
      </c>
      <c r="C29" s="71">
        <f>B29/D29*100</f>
        <v>0.53131991051454142</v>
      </c>
      <c r="D29" s="82">
        <v>7152</v>
      </c>
      <c r="E29" s="82"/>
      <c r="F29" s="82"/>
      <c r="G29" s="82"/>
      <c r="H29" s="82"/>
      <c r="I29" s="82"/>
      <c r="J29" s="82"/>
      <c r="K29" s="82"/>
      <c r="L29" s="82"/>
      <c r="M29" s="112"/>
    </row>
    <row r="30" spans="1:13">
      <c r="A30" s="60" t="s">
        <v>54</v>
      </c>
      <c r="B30" s="82">
        <v>2106</v>
      </c>
      <c r="C30" s="71">
        <f>B30/D30*100</f>
        <v>7.123528615884184</v>
      </c>
      <c r="D30" s="82">
        <v>29564</v>
      </c>
      <c r="E30" s="82"/>
      <c r="F30" s="82"/>
      <c r="G30" s="82"/>
      <c r="H30" s="82"/>
      <c r="I30" s="82"/>
      <c r="J30" s="82"/>
      <c r="K30" s="82"/>
      <c r="L30" s="82"/>
      <c r="M30" s="112"/>
    </row>
    <row r="31" spans="1:13">
      <c r="A31" s="39" t="s">
        <v>53</v>
      </c>
      <c r="B31" s="82">
        <v>0</v>
      </c>
      <c r="C31" s="120" t="s">
        <v>87</v>
      </c>
      <c r="D31" s="82">
        <v>6</v>
      </c>
      <c r="E31" s="82"/>
      <c r="F31" s="82"/>
      <c r="G31" s="82"/>
      <c r="H31" s="119"/>
      <c r="I31" s="82"/>
      <c r="J31" s="82"/>
      <c r="K31" s="82"/>
      <c r="L31" s="82"/>
      <c r="M31" s="112"/>
    </row>
    <row r="32" spans="1:13">
      <c r="A32" s="31" t="s">
        <v>91</v>
      </c>
      <c r="B32" s="31"/>
      <c r="C32" s="31"/>
      <c r="D32" s="31"/>
      <c r="E32" s="82"/>
      <c r="F32" s="82"/>
      <c r="G32" s="82"/>
      <c r="H32" s="82"/>
      <c r="I32" s="82"/>
      <c r="J32" s="82"/>
      <c r="K32" s="82"/>
      <c r="L32" s="82"/>
      <c r="M32" s="112"/>
    </row>
    <row r="33" spans="1:14">
      <c r="A33" s="59" t="s">
        <v>92</v>
      </c>
      <c r="B33" s="82">
        <v>337</v>
      </c>
      <c r="C33" s="71">
        <f>B33/D33*100</f>
        <v>3.9825100449066411</v>
      </c>
      <c r="D33" s="82">
        <v>8462</v>
      </c>
      <c r="E33" s="82"/>
      <c r="F33" s="82"/>
      <c r="G33" s="82"/>
      <c r="H33" s="82"/>
      <c r="I33" s="82"/>
      <c r="J33" s="82"/>
      <c r="K33" s="82"/>
      <c r="L33" s="82"/>
      <c r="M33" s="112"/>
    </row>
    <row r="34" spans="1:14">
      <c r="A34" s="59">
        <v>2</v>
      </c>
      <c r="B34" s="82">
        <v>692</v>
      </c>
      <c r="C34" s="71">
        <f>B34/D34*100</f>
        <v>7.326627845420858</v>
      </c>
      <c r="D34" s="82">
        <v>9445</v>
      </c>
      <c r="E34" s="82"/>
      <c r="F34" s="82"/>
      <c r="G34" s="82"/>
      <c r="H34" s="82"/>
      <c r="I34" s="82"/>
      <c r="J34" s="82"/>
      <c r="K34" s="82"/>
      <c r="L34" s="82"/>
      <c r="M34" s="112"/>
    </row>
    <row r="35" spans="1:14">
      <c r="A35" s="59">
        <v>3</v>
      </c>
      <c r="B35" s="82">
        <v>1123</v>
      </c>
      <c r="C35" s="71">
        <f>B35/D35*100</f>
        <v>10.33974772120431</v>
      </c>
      <c r="D35" s="82">
        <v>10861</v>
      </c>
      <c r="E35" s="82"/>
      <c r="F35" s="82"/>
      <c r="G35" s="82"/>
      <c r="H35" s="82"/>
      <c r="I35" s="82"/>
      <c r="J35" s="82"/>
      <c r="K35" s="82"/>
      <c r="L35" s="82"/>
      <c r="M35" s="112"/>
    </row>
    <row r="36" spans="1:14">
      <c r="A36" s="59">
        <v>4</v>
      </c>
      <c r="B36" s="82">
        <v>1953</v>
      </c>
      <c r="C36" s="71">
        <f>B36/D36*100</f>
        <v>15.264967953728309</v>
      </c>
      <c r="D36" s="82">
        <v>12794</v>
      </c>
      <c r="E36" s="82"/>
      <c r="F36" s="82"/>
      <c r="G36" s="82"/>
      <c r="H36" s="82"/>
      <c r="I36" s="82"/>
      <c r="J36" s="82"/>
      <c r="K36" s="82"/>
      <c r="L36" s="82"/>
      <c r="M36" s="112"/>
    </row>
    <row r="37" spans="1:14">
      <c r="A37" s="115" t="s">
        <v>93</v>
      </c>
      <c r="B37" s="82">
        <v>3194</v>
      </c>
      <c r="C37" s="71">
        <f>B37/D37*100</f>
        <v>23.613780866479374</v>
      </c>
      <c r="D37" s="82">
        <v>13526</v>
      </c>
      <c r="E37" s="82"/>
      <c r="F37" s="82"/>
      <c r="G37" s="82"/>
      <c r="H37" s="82"/>
      <c r="I37" s="82"/>
      <c r="J37" s="82"/>
      <c r="K37" s="82"/>
      <c r="L37" s="82"/>
      <c r="M37" s="112"/>
    </row>
    <row r="38" spans="1:14">
      <c r="A38" s="73" t="s">
        <v>53</v>
      </c>
      <c r="B38" s="73">
        <v>28</v>
      </c>
      <c r="C38" s="120" t="s">
        <v>87</v>
      </c>
      <c r="D38" s="73">
        <v>243</v>
      </c>
      <c r="E38" s="82"/>
      <c r="F38" s="82"/>
      <c r="G38" s="82"/>
      <c r="H38" s="119"/>
      <c r="I38" s="82"/>
      <c r="J38" s="82"/>
      <c r="K38" s="82"/>
      <c r="L38" s="82"/>
      <c r="M38" s="112"/>
    </row>
    <row r="39" spans="1:14">
      <c r="A39" s="31" t="s">
        <v>235</v>
      </c>
      <c r="B39" s="31"/>
      <c r="C39" s="31"/>
      <c r="D39" s="31"/>
      <c r="E39" s="112"/>
      <c r="F39" s="112"/>
      <c r="G39" s="112"/>
      <c r="H39" s="112"/>
      <c r="I39" s="112"/>
      <c r="J39" s="112"/>
      <c r="K39" s="112"/>
      <c r="L39" s="112"/>
      <c r="M39" s="112"/>
      <c r="N39" s="112"/>
    </row>
    <row r="40" spans="1:14">
      <c r="A40" s="194" t="s">
        <v>66</v>
      </c>
      <c r="B40" s="180">
        <v>583</v>
      </c>
      <c r="C40" s="71">
        <f t="shared" ref="C40:C59" si="1">B40/D40*100</f>
        <v>26.878745965882896</v>
      </c>
      <c r="D40" s="180">
        <v>2169</v>
      </c>
    </row>
    <row r="41" spans="1:14">
      <c r="A41" s="194" t="s">
        <v>67</v>
      </c>
      <c r="B41" s="180">
        <v>511</v>
      </c>
      <c r="C41" s="71">
        <f t="shared" si="1"/>
        <v>6.8106090896974543</v>
      </c>
      <c r="D41" s="180">
        <v>7503</v>
      </c>
    </row>
    <row r="42" spans="1:14">
      <c r="A42" s="194" t="s">
        <v>68</v>
      </c>
      <c r="B42" s="180">
        <v>159</v>
      </c>
      <c r="C42" s="71">
        <f t="shared" si="1"/>
        <v>3.1367133556914575</v>
      </c>
      <c r="D42" s="180">
        <v>5069</v>
      </c>
    </row>
    <row r="43" spans="1:14">
      <c r="A43" s="194" t="s">
        <v>69</v>
      </c>
      <c r="B43" s="180">
        <v>742</v>
      </c>
      <c r="C43" s="71">
        <f t="shared" si="1"/>
        <v>12.80193236714976</v>
      </c>
      <c r="D43" s="180">
        <v>5796</v>
      </c>
    </row>
    <row r="44" spans="1:14">
      <c r="A44" s="194" t="s">
        <v>70</v>
      </c>
      <c r="B44" s="180">
        <v>897</v>
      </c>
      <c r="C44" s="71">
        <f t="shared" si="1"/>
        <v>17.424242424242426</v>
      </c>
      <c r="D44" s="180">
        <v>5148</v>
      </c>
    </row>
    <row r="45" spans="1:14">
      <c r="A45" s="194" t="s">
        <v>71</v>
      </c>
      <c r="B45" s="180">
        <v>400</v>
      </c>
      <c r="C45" s="71">
        <f t="shared" si="1"/>
        <v>26.024723487312944</v>
      </c>
      <c r="D45" s="180">
        <v>1537</v>
      </c>
    </row>
    <row r="46" spans="1:14">
      <c r="A46" s="194" t="s">
        <v>72</v>
      </c>
      <c r="B46" s="180">
        <v>637</v>
      </c>
      <c r="C46" s="71">
        <f t="shared" si="1"/>
        <v>21.563981042654028</v>
      </c>
      <c r="D46" s="180">
        <v>2954</v>
      </c>
    </row>
    <row r="47" spans="1:14">
      <c r="A47" s="194" t="s">
        <v>73</v>
      </c>
      <c r="B47" s="180">
        <v>222</v>
      </c>
      <c r="C47" s="71">
        <f t="shared" si="1"/>
        <v>30.369357045143641</v>
      </c>
      <c r="D47" s="180">
        <v>731</v>
      </c>
    </row>
    <row r="48" spans="1:14">
      <c r="A48" s="194" t="s">
        <v>74</v>
      </c>
      <c r="B48" s="180">
        <v>443</v>
      </c>
      <c r="C48" s="71">
        <f t="shared" si="1"/>
        <v>20.817669172932334</v>
      </c>
      <c r="D48" s="180">
        <v>2128</v>
      </c>
    </row>
    <row r="49" spans="1:4">
      <c r="A49" s="194" t="s">
        <v>75</v>
      </c>
      <c r="B49" s="180">
        <v>269</v>
      </c>
      <c r="C49" s="71">
        <f t="shared" si="1"/>
        <v>17.524429967426709</v>
      </c>
      <c r="D49" s="180">
        <v>1535</v>
      </c>
    </row>
    <row r="50" spans="1:4">
      <c r="A50" s="194" t="s">
        <v>76</v>
      </c>
      <c r="B50" s="180">
        <v>395</v>
      </c>
      <c r="C50" s="71">
        <f t="shared" si="1"/>
        <v>19.343780607247794</v>
      </c>
      <c r="D50" s="180">
        <v>2042</v>
      </c>
    </row>
    <row r="51" spans="1:4">
      <c r="A51" s="194" t="s">
        <v>77</v>
      </c>
      <c r="B51" s="180">
        <v>228</v>
      </c>
      <c r="C51" s="71">
        <f t="shared" si="1"/>
        <v>27.838827838827839</v>
      </c>
      <c r="D51" s="180">
        <v>819</v>
      </c>
    </row>
    <row r="52" spans="1:4">
      <c r="A52" s="194" t="s">
        <v>78</v>
      </c>
      <c r="B52" s="180">
        <v>245</v>
      </c>
      <c r="C52" s="71">
        <f t="shared" si="1"/>
        <v>6.8936409679234663</v>
      </c>
      <c r="D52" s="180">
        <v>3554</v>
      </c>
    </row>
    <row r="53" spans="1:4">
      <c r="A53" s="194" t="s">
        <v>79</v>
      </c>
      <c r="B53" s="180">
        <v>167</v>
      </c>
      <c r="C53" s="71">
        <f t="shared" si="1"/>
        <v>8.7160751565762009</v>
      </c>
      <c r="D53" s="180">
        <v>1916</v>
      </c>
    </row>
    <row r="54" spans="1:4">
      <c r="A54" s="194" t="s">
        <v>80</v>
      </c>
      <c r="B54" s="180">
        <v>72</v>
      </c>
      <c r="C54" s="71">
        <f t="shared" si="1"/>
        <v>14.37125748502994</v>
      </c>
      <c r="D54" s="180">
        <v>501</v>
      </c>
    </row>
    <row r="55" spans="1:4">
      <c r="A55" s="194" t="s">
        <v>81</v>
      </c>
      <c r="B55" s="180">
        <v>139</v>
      </c>
      <c r="C55" s="71">
        <f t="shared" si="1"/>
        <v>10.514372163388805</v>
      </c>
      <c r="D55" s="180">
        <v>1322</v>
      </c>
    </row>
    <row r="56" spans="1:4">
      <c r="A56" s="194" t="s">
        <v>82</v>
      </c>
      <c r="B56" s="180">
        <v>9</v>
      </c>
      <c r="C56" s="71">
        <f t="shared" si="1"/>
        <v>3.4220532319391634</v>
      </c>
      <c r="D56" s="180">
        <v>263</v>
      </c>
    </row>
    <row r="57" spans="1:4">
      <c r="A57" s="194" t="s">
        <v>83</v>
      </c>
      <c r="B57" s="180">
        <v>626</v>
      </c>
      <c r="C57" s="71">
        <f t="shared" si="1"/>
        <v>10.524546065904506</v>
      </c>
      <c r="D57" s="180">
        <v>5948</v>
      </c>
    </row>
    <row r="58" spans="1:4">
      <c r="A58" s="194" t="s">
        <v>84</v>
      </c>
      <c r="B58" s="180">
        <v>97</v>
      </c>
      <c r="C58" s="71">
        <f t="shared" si="1"/>
        <v>14.969135802469136</v>
      </c>
      <c r="D58" s="180">
        <v>648</v>
      </c>
    </row>
    <row r="59" spans="1:4">
      <c r="A59" s="194" t="s">
        <v>85</v>
      </c>
      <c r="B59" s="180">
        <v>460</v>
      </c>
      <c r="C59" s="71">
        <f t="shared" si="1"/>
        <v>13.012729844413013</v>
      </c>
      <c r="D59" s="180">
        <v>3535</v>
      </c>
    </row>
    <row r="60" spans="1:4">
      <c r="A60" s="73" t="s">
        <v>53</v>
      </c>
      <c r="B60" s="73">
        <v>26</v>
      </c>
      <c r="C60" s="120" t="s">
        <v>87</v>
      </c>
      <c r="D60" s="73">
        <v>213</v>
      </c>
    </row>
    <row r="61" spans="1:4">
      <c r="A61" s="28" t="s">
        <v>416</v>
      </c>
    </row>
  </sheetData>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9" fitToHeight="0" orientation="landscape" r:id="rId1"/>
  <headerFooter>
    <oddFooter>&amp;L&amp;"Arial,Regular"&amp;8&amp;K01+023Report on Maternity, 2012: accompanying tables&amp;R&amp;"Arial,Regular"&amp;8&amp;K01+023Page &amp;P of &amp;N</oddFooter>
  </headerFooter>
  <rowBreaks count="1" manualBreakCount="1">
    <brk id="13"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zoomScaleNormal="100" workbookViewId="0">
      <pane ySplit="3" topLeftCell="A4" activePane="bottomLeft" state="frozen"/>
      <selection activeCell="B54" sqref="B54"/>
      <selection pane="bottomLeft" activeCell="A3" sqref="A3"/>
    </sheetView>
  </sheetViews>
  <sheetFormatPr defaultRowHeight="15"/>
  <cols>
    <col min="1" max="1" width="17.85546875" customWidth="1"/>
    <col min="2" max="2" width="10.5703125" customWidth="1"/>
    <col min="3" max="3" width="11" customWidth="1"/>
    <col min="4" max="6" width="10.5703125" customWidth="1"/>
    <col min="7" max="7" width="10.5703125" style="112" customWidth="1"/>
    <col min="8" max="8" width="10.85546875" customWidth="1"/>
    <col min="9" max="16" width="10.5703125" customWidth="1"/>
    <col min="17" max="17" width="9.140625" style="203"/>
  </cols>
  <sheetData>
    <row r="1" spans="1:17" s="113" customFormat="1">
      <c r="A1" s="8" t="s">
        <v>27</v>
      </c>
      <c r="C1" s="8" t="s">
        <v>37</v>
      </c>
      <c r="Q1" s="249"/>
    </row>
    <row r="2" spans="1:17" s="113" customFormat="1" ht="10.5" customHeight="1">
      <c r="Q2" s="249"/>
    </row>
    <row r="3" spans="1:17" s="113" customFormat="1" ht="19.5">
      <c r="A3" s="20" t="s">
        <v>134</v>
      </c>
      <c r="Q3" s="249"/>
    </row>
    <row r="5" spans="1:17" s="193" customFormat="1" ht="18" customHeight="1">
      <c r="A5" s="207" t="str">
        <f>Contents!B25</f>
        <v>Table 18: Number and percentage of women registered with a Lead Maternity Carer (LMC), by trimester of registration, 2008−2012</v>
      </c>
      <c r="N5" s="250"/>
      <c r="Q5" s="250"/>
    </row>
    <row r="6" spans="1:17">
      <c r="A6" s="32"/>
      <c r="B6" s="296" t="s">
        <v>453</v>
      </c>
      <c r="C6" s="295"/>
      <c r="D6" s="295"/>
      <c r="E6" s="295"/>
      <c r="F6" s="295"/>
      <c r="G6" s="297"/>
      <c r="H6" s="295" t="s">
        <v>454</v>
      </c>
      <c r="I6" s="295"/>
      <c r="J6" s="295"/>
      <c r="K6" s="295"/>
      <c r="L6" s="295"/>
      <c r="M6" s="293" t="s">
        <v>28</v>
      </c>
      <c r="N6" s="203"/>
    </row>
    <row r="7" spans="1:17">
      <c r="A7" s="32" t="s">
        <v>40</v>
      </c>
      <c r="B7" s="93" t="s">
        <v>96</v>
      </c>
      <c r="C7" s="97" t="s">
        <v>97</v>
      </c>
      <c r="D7" s="97" t="s">
        <v>98</v>
      </c>
      <c r="E7" s="97" t="s">
        <v>99</v>
      </c>
      <c r="F7" s="97" t="s">
        <v>53</v>
      </c>
      <c r="G7" s="89" t="s">
        <v>44</v>
      </c>
      <c r="H7" s="125" t="str">
        <f>B7</f>
        <v>Trimester 1</v>
      </c>
      <c r="I7" s="261" t="str">
        <f>C7</f>
        <v>Trimester 2</v>
      </c>
      <c r="J7" s="261" t="str">
        <f>D7</f>
        <v>Trimester 3</v>
      </c>
      <c r="K7" s="261" t="str">
        <f>E7</f>
        <v>Postnatal</v>
      </c>
      <c r="L7" s="127" t="s">
        <v>44</v>
      </c>
      <c r="M7" s="294"/>
      <c r="N7" s="203"/>
    </row>
    <row r="8" spans="1:17">
      <c r="A8" s="86">
        <v>2008</v>
      </c>
      <c r="B8" s="121">
        <v>26511</v>
      </c>
      <c r="C8" s="122">
        <v>23079</v>
      </c>
      <c r="D8" s="122">
        <v>2943</v>
      </c>
      <c r="E8" s="122">
        <v>790</v>
      </c>
      <c r="F8" s="122">
        <v>5</v>
      </c>
      <c r="G8" s="136">
        <v>53328</v>
      </c>
      <c r="H8" s="25">
        <f t="shared" ref="H8:K12" si="0">B8/($M8)*100</f>
        <v>41.025998142989792</v>
      </c>
      <c r="I8" s="25">
        <f t="shared" si="0"/>
        <v>35.714948932219123</v>
      </c>
      <c r="J8" s="25">
        <f t="shared" si="0"/>
        <v>4.5543175487465186</v>
      </c>
      <c r="K8" s="25">
        <f t="shared" si="0"/>
        <v>1.2225317239244815</v>
      </c>
      <c r="L8" s="25">
        <f>G8/($M8)*100</f>
        <v>82.525533890436392</v>
      </c>
      <c r="M8" s="121">
        <v>64620</v>
      </c>
      <c r="N8" s="203"/>
    </row>
    <row r="9" spans="1:17">
      <c r="A9" s="86">
        <v>2009</v>
      </c>
      <c r="B9" s="56">
        <v>30359</v>
      </c>
      <c r="C9" s="60">
        <v>19778</v>
      </c>
      <c r="D9" s="60">
        <v>2799</v>
      </c>
      <c r="E9" s="60">
        <v>937</v>
      </c>
      <c r="F9" s="60">
        <v>5</v>
      </c>
      <c r="G9" s="83">
        <v>53878</v>
      </c>
      <c r="H9" s="25">
        <f t="shared" si="0"/>
        <v>47.27049078226208</v>
      </c>
      <c r="I9" s="25">
        <f t="shared" si="0"/>
        <v>30.795341305430991</v>
      </c>
      <c r="J9" s="25">
        <f t="shared" si="0"/>
        <v>4.3581838565022419</v>
      </c>
      <c r="K9" s="25">
        <f t="shared" si="0"/>
        <v>1.4589561534628799</v>
      </c>
      <c r="L9" s="25">
        <f>G9/($M9)*100</f>
        <v>83.890757349277536</v>
      </c>
      <c r="M9" s="56">
        <v>64224</v>
      </c>
      <c r="N9" s="203"/>
    </row>
    <row r="10" spans="1:17">
      <c r="A10" s="86">
        <v>2010</v>
      </c>
      <c r="B10" s="56">
        <v>32291</v>
      </c>
      <c r="C10" s="60">
        <v>18930</v>
      </c>
      <c r="D10" s="60">
        <v>2978</v>
      </c>
      <c r="E10" s="60">
        <v>1016</v>
      </c>
      <c r="F10" s="60">
        <v>13</v>
      </c>
      <c r="G10" s="83">
        <v>55228</v>
      </c>
      <c r="H10" s="25">
        <f t="shared" si="0"/>
        <v>50.09618666418443</v>
      </c>
      <c r="I10" s="25">
        <f t="shared" si="0"/>
        <v>29.367960532439731</v>
      </c>
      <c r="J10" s="25">
        <f t="shared" si="0"/>
        <v>4.6200626764715009</v>
      </c>
      <c r="K10" s="25">
        <f t="shared" si="0"/>
        <v>1.5762201743771138</v>
      </c>
      <c r="L10" s="25">
        <f>G10/($M10)*100</f>
        <v>85.680598218995314</v>
      </c>
      <c r="M10" s="56">
        <v>64458</v>
      </c>
      <c r="N10" s="203"/>
    </row>
    <row r="11" spans="1:17">
      <c r="A11" s="86">
        <v>2011</v>
      </c>
      <c r="B11" s="56">
        <v>33652</v>
      </c>
      <c r="C11" s="60">
        <v>17572</v>
      </c>
      <c r="D11" s="60">
        <v>2584</v>
      </c>
      <c r="E11" s="60">
        <v>681</v>
      </c>
      <c r="F11" s="60">
        <v>9</v>
      </c>
      <c r="G11" s="83">
        <v>54498</v>
      </c>
      <c r="H11" s="25">
        <f t="shared" si="0"/>
        <v>54.009982826969683</v>
      </c>
      <c r="I11" s="25">
        <f t="shared" si="0"/>
        <v>28.202288667404947</v>
      </c>
      <c r="J11" s="25">
        <f t="shared" si="0"/>
        <v>4.1472065739002035</v>
      </c>
      <c r="K11" s="25">
        <f t="shared" si="0"/>
        <v>1.09297510713082</v>
      </c>
      <c r="L11" s="25">
        <f>G11/($M11)*100</f>
        <v>87.466897780345704</v>
      </c>
      <c r="M11" s="56">
        <v>62307</v>
      </c>
      <c r="N11" s="203"/>
    </row>
    <row r="12" spans="1:17">
      <c r="A12" s="84">
        <v>2012</v>
      </c>
      <c r="B12" s="80">
        <v>35094</v>
      </c>
      <c r="C12" s="73">
        <v>17129</v>
      </c>
      <c r="D12" s="73">
        <v>2595</v>
      </c>
      <c r="E12" s="73">
        <v>495</v>
      </c>
      <c r="F12" s="73">
        <v>18</v>
      </c>
      <c r="G12" s="85">
        <v>55331</v>
      </c>
      <c r="H12" s="40">
        <f t="shared" si="0"/>
        <v>56.311676641902409</v>
      </c>
      <c r="I12" s="40">
        <f t="shared" si="0"/>
        <v>27.485117376165334</v>
      </c>
      <c r="J12" s="40">
        <f t="shared" si="0"/>
        <v>4.1639254825821155</v>
      </c>
      <c r="K12" s="40">
        <f t="shared" si="0"/>
        <v>0.79427480303589471</v>
      </c>
      <c r="L12" s="40">
        <f>G12/($M12)*100</f>
        <v>88.783877023796151</v>
      </c>
      <c r="M12" s="80">
        <v>62321</v>
      </c>
      <c r="N12" s="203"/>
    </row>
    <row r="13" spans="1:17">
      <c r="A13" s="28"/>
      <c r="B13" s="112"/>
      <c r="C13" s="112"/>
      <c r="D13" s="112"/>
      <c r="E13" s="112"/>
      <c r="F13" s="112"/>
      <c r="H13" s="112"/>
      <c r="I13" s="112"/>
      <c r="J13" s="112"/>
      <c r="K13" s="112"/>
      <c r="L13" s="112"/>
      <c r="N13" s="203"/>
    </row>
    <row r="14" spans="1:17">
      <c r="A14" s="52"/>
      <c r="B14" s="112"/>
      <c r="C14" s="112"/>
      <c r="D14" s="112"/>
      <c r="E14" s="112"/>
      <c r="F14" s="112"/>
      <c r="H14" s="112"/>
      <c r="I14" s="112"/>
      <c r="J14" s="112"/>
      <c r="K14" s="112"/>
      <c r="L14" s="112"/>
    </row>
    <row r="15" spans="1:17" s="193" customFormat="1" ht="18" customHeight="1">
      <c r="A15" s="208" t="str">
        <f>Contents!B26</f>
        <v>Table 19: Number and percentage of women registered with a Lead Maternity Carer (LMC), by DHB of residence, 2008−2012</v>
      </c>
      <c r="B15" s="209"/>
      <c r="C15" s="209"/>
      <c r="D15" s="209"/>
      <c r="E15" s="209"/>
      <c r="F15" s="209"/>
      <c r="G15" s="209"/>
      <c r="Q15" s="250"/>
    </row>
    <row r="16" spans="1:17">
      <c r="A16" s="287" t="s">
        <v>235</v>
      </c>
      <c r="B16" s="284" t="s">
        <v>453</v>
      </c>
      <c r="C16" s="284"/>
      <c r="D16" s="284"/>
      <c r="E16" s="284"/>
      <c r="F16" s="285"/>
      <c r="G16" s="298" t="s">
        <v>454</v>
      </c>
      <c r="H16" s="298"/>
      <c r="I16" s="298"/>
      <c r="J16" s="298"/>
      <c r="K16" s="298"/>
      <c r="L16" s="283" t="s">
        <v>28</v>
      </c>
      <c r="M16" s="284"/>
      <c r="N16" s="284"/>
      <c r="O16" s="284"/>
      <c r="P16" s="285"/>
    </row>
    <row r="17" spans="1:16">
      <c r="A17" s="287"/>
      <c r="B17" s="44">
        <v>2008</v>
      </c>
      <c r="C17" s="44">
        <v>2009</v>
      </c>
      <c r="D17" s="44">
        <v>2010</v>
      </c>
      <c r="E17" s="44">
        <v>2011</v>
      </c>
      <c r="F17" s="37">
        <v>2012</v>
      </c>
      <c r="G17" s="55">
        <v>2008</v>
      </c>
      <c r="H17" s="44">
        <v>2009</v>
      </c>
      <c r="I17" s="44">
        <v>2010</v>
      </c>
      <c r="J17" s="44">
        <v>2011</v>
      </c>
      <c r="K17" s="37">
        <v>2012</v>
      </c>
      <c r="L17" s="55">
        <v>2008</v>
      </c>
      <c r="M17" s="44">
        <v>2009</v>
      </c>
      <c r="N17" s="44">
        <v>2010</v>
      </c>
      <c r="O17" s="44">
        <v>2011</v>
      </c>
      <c r="P17" s="44">
        <v>2012</v>
      </c>
    </row>
    <row r="18" spans="1:16">
      <c r="A18" s="83" t="s">
        <v>66</v>
      </c>
      <c r="B18" s="60">
        <v>1591</v>
      </c>
      <c r="C18" s="60">
        <v>1550</v>
      </c>
      <c r="D18" s="60">
        <v>1837</v>
      </c>
      <c r="E18" s="60">
        <v>1995</v>
      </c>
      <c r="F18" s="83">
        <v>2169</v>
      </c>
      <c r="G18" s="67">
        <f>B18/L18*100</f>
        <v>70.491803278688522</v>
      </c>
      <c r="H18" s="71">
        <f t="shared" ref="H18:K33" si="1">C18/M18*100</f>
        <v>67.833698030634565</v>
      </c>
      <c r="I18" s="71">
        <f t="shared" si="1"/>
        <v>74.826883910386968</v>
      </c>
      <c r="J18" s="71">
        <f t="shared" si="1"/>
        <v>86.852416195037009</v>
      </c>
      <c r="K18" s="91">
        <f t="shared" si="1"/>
        <v>94.468641114982574</v>
      </c>
      <c r="L18" s="56">
        <v>2257</v>
      </c>
      <c r="M18" s="60">
        <v>2285</v>
      </c>
      <c r="N18" s="60">
        <v>2455</v>
      </c>
      <c r="O18" s="60">
        <v>2297</v>
      </c>
      <c r="P18" s="60">
        <v>2296</v>
      </c>
    </row>
    <row r="19" spans="1:16">
      <c r="A19" s="83" t="s">
        <v>67</v>
      </c>
      <c r="B19" s="60">
        <v>6389</v>
      </c>
      <c r="C19" s="60">
        <v>6616</v>
      </c>
      <c r="D19" s="60">
        <v>7047</v>
      </c>
      <c r="E19" s="60">
        <v>7358</v>
      </c>
      <c r="F19" s="83">
        <v>7503</v>
      </c>
      <c r="G19" s="67">
        <f t="shared" ref="G19:K37" si="2">B19/L19*100</f>
        <v>82.163065843621396</v>
      </c>
      <c r="H19" s="71">
        <f t="shared" si="1"/>
        <v>84.636049635410004</v>
      </c>
      <c r="I19" s="71">
        <f t="shared" si="1"/>
        <v>89.112291350531109</v>
      </c>
      <c r="J19" s="71">
        <f t="shared" si="1"/>
        <v>93.375634517766485</v>
      </c>
      <c r="K19" s="91">
        <f t="shared" si="1"/>
        <v>94.081504702194366</v>
      </c>
      <c r="L19" s="56">
        <v>7776</v>
      </c>
      <c r="M19" s="60">
        <v>7817</v>
      </c>
      <c r="N19" s="60">
        <v>7908</v>
      </c>
      <c r="O19" s="60">
        <v>7880</v>
      </c>
      <c r="P19" s="60">
        <v>7975</v>
      </c>
    </row>
    <row r="20" spans="1:16">
      <c r="A20" s="83" t="s">
        <v>68</v>
      </c>
      <c r="B20" s="60">
        <v>4792</v>
      </c>
      <c r="C20" s="60">
        <v>4961</v>
      </c>
      <c r="D20" s="60">
        <v>5010</v>
      </c>
      <c r="E20" s="60">
        <v>4963</v>
      </c>
      <c r="F20" s="83">
        <v>5069</v>
      </c>
      <c r="G20" s="67">
        <f t="shared" si="2"/>
        <v>72.1360830949872</v>
      </c>
      <c r="H20" s="71">
        <f t="shared" si="1"/>
        <v>72.880857940355511</v>
      </c>
      <c r="I20" s="71">
        <f t="shared" si="1"/>
        <v>74.431733769127916</v>
      </c>
      <c r="J20" s="71">
        <f t="shared" si="1"/>
        <v>75.933292533659738</v>
      </c>
      <c r="K20" s="91">
        <f t="shared" si="1"/>
        <v>75.735843418496941</v>
      </c>
      <c r="L20" s="56">
        <v>6643</v>
      </c>
      <c r="M20" s="60">
        <v>6807</v>
      </c>
      <c r="N20" s="60">
        <v>6731</v>
      </c>
      <c r="O20" s="60">
        <v>6536</v>
      </c>
      <c r="P20" s="60">
        <v>6693</v>
      </c>
    </row>
    <row r="21" spans="1:16">
      <c r="A21" s="83" t="s">
        <v>69</v>
      </c>
      <c r="B21" s="60">
        <v>5355</v>
      </c>
      <c r="C21" s="60">
        <v>5553</v>
      </c>
      <c r="D21" s="60">
        <v>5904</v>
      </c>
      <c r="E21" s="60">
        <v>5815</v>
      </c>
      <c r="F21" s="83">
        <v>5796</v>
      </c>
      <c r="G21" s="67">
        <f t="shared" si="2"/>
        <v>61.137116109144884</v>
      </c>
      <c r="H21" s="71">
        <f t="shared" si="1"/>
        <v>65.168407463912686</v>
      </c>
      <c r="I21" s="71">
        <f t="shared" si="1"/>
        <v>67.924528301886795</v>
      </c>
      <c r="J21" s="71">
        <f t="shared" si="1"/>
        <v>66.762342135476459</v>
      </c>
      <c r="K21" s="91">
        <f t="shared" si="1"/>
        <v>66.277873070325896</v>
      </c>
      <c r="L21" s="56">
        <v>8759</v>
      </c>
      <c r="M21" s="60">
        <v>8521</v>
      </c>
      <c r="N21" s="60">
        <v>8692</v>
      </c>
      <c r="O21" s="60">
        <v>8710</v>
      </c>
      <c r="P21" s="60">
        <v>8745</v>
      </c>
    </row>
    <row r="22" spans="1:16">
      <c r="A22" s="83" t="s">
        <v>70</v>
      </c>
      <c r="B22" s="60">
        <v>5168</v>
      </c>
      <c r="C22" s="60">
        <v>5036</v>
      </c>
      <c r="D22" s="60">
        <v>5144</v>
      </c>
      <c r="E22" s="60">
        <v>4991</v>
      </c>
      <c r="F22" s="83">
        <v>5148</v>
      </c>
      <c r="G22" s="67">
        <f t="shared" si="2"/>
        <v>91.130312114265564</v>
      </c>
      <c r="H22" s="71">
        <f t="shared" si="1"/>
        <v>90.722392361736624</v>
      </c>
      <c r="I22" s="71">
        <f t="shared" si="1"/>
        <v>91.530249110320284</v>
      </c>
      <c r="J22" s="71">
        <f t="shared" si="1"/>
        <v>92.700594353640426</v>
      </c>
      <c r="K22" s="91">
        <f t="shared" si="1"/>
        <v>93.821760524876979</v>
      </c>
      <c r="L22" s="56">
        <v>5671</v>
      </c>
      <c r="M22" s="60">
        <v>5551</v>
      </c>
      <c r="N22" s="60">
        <v>5620</v>
      </c>
      <c r="O22" s="60">
        <v>5384</v>
      </c>
      <c r="P22" s="60">
        <v>5487</v>
      </c>
    </row>
    <row r="23" spans="1:16">
      <c r="A23" s="83" t="s">
        <v>71</v>
      </c>
      <c r="B23" s="60">
        <v>1539</v>
      </c>
      <c r="C23" s="60">
        <v>1609</v>
      </c>
      <c r="D23" s="60">
        <v>1558</v>
      </c>
      <c r="E23" s="60">
        <v>1560</v>
      </c>
      <c r="F23" s="83">
        <v>1537</v>
      </c>
      <c r="G23" s="67">
        <f t="shared" si="2"/>
        <v>88.448275862068968</v>
      </c>
      <c r="H23" s="71">
        <f t="shared" si="1"/>
        <v>95.716835217132655</v>
      </c>
      <c r="I23" s="71">
        <f t="shared" si="1"/>
        <v>96.710117939168214</v>
      </c>
      <c r="J23" s="71">
        <f t="shared" si="1"/>
        <v>98.113207547169807</v>
      </c>
      <c r="K23" s="91">
        <f t="shared" si="1"/>
        <v>98.588838999358558</v>
      </c>
      <c r="L23" s="56">
        <v>1740</v>
      </c>
      <c r="M23" s="60">
        <v>1681</v>
      </c>
      <c r="N23" s="60">
        <v>1611</v>
      </c>
      <c r="O23" s="60">
        <v>1590</v>
      </c>
      <c r="P23" s="60">
        <v>1559</v>
      </c>
    </row>
    <row r="24" spans="1:16">
      <c r="A24" s="83" t="s">
        <v>72</v>
      </c>
      <c r="B24" s="60">
        <v>2962</v>
      </c>
      <c r="C24" s="60">
        <v>2966</v>
      </c>
      <c r="D24" s="60">
        <v>2996</v>
      </c>
      <c r="E24" s="60">
        <v>2853</v>
      </c>
      <c r="F24" s="83">
        <v>2954</v>
      </c>
      <c r="G24" s="67">
        <f t="shared" si="2"/>
        <v>99.52956989247312</v>
      </c>
      <c r="H24" s="71">
        <f t="shared" si="1"/>
        <v>99.396782841823068</v>
      </c>
      <c r="I24" s="71">
        <f t="shared" si="1"/>
        <v>99.402786994027863</v>
      </c>
      <c r="J24" s="71">
        <f t="shared" si="1"/>
        <v>99.650716032134127</v>
      </c>
      <c r="K24" s="91">
        <f t="shared" si="1"/>
        <v>99.561846983484998</v>
      </c>
      <c r="L24" s="56">
        <v>2976</v>
      </c>
      <c r="M24" s="60">
        <v>2984</v>
      </c>
      <c r="N24" s="60">
        <v>3014</v>
      </c>
      <c r="O24" s="60">
        <v>2863</v>
      </c>
      <c r="P24" s="60">
        <v>2967</v>
      </c>
    </row>
    <row r="25" spans="1:16">
      <c r="A25" s="83" t="s">
        <v>73</v>
      </c>
      <c r="B25" s="60">
        <v>835</v>
      </c>
      <c r="C25" s="60">
        <v>759</v>
      </c>
      <c r="D25" s="60">
        <v>758</v>
      </c>
      <c r="E25" s="60">
        <v>740</v>
      </c>
      <c r="F25" s="83">
        <v>731</v>
      </c>
      <c r="G25" s="67">
        <f t="shared" si="2"/>
        <v>98.699763593380624</v>
      </c>
      <c r="H25" s="71">
        <f t="shared" si="1"/>
        <v>98.828125</v>
      </c>
      <c r="I25" s="71">
        <f t="shared" si="1"/>
        <v>98.569570871261377</v>
      </c>
      <c r="J25" s="71">
        <f t="shared" si="1"/>
        <v>99.195710455764072</v>
      </c>
      <c r="K25" s="91">
        <f t="shared" si="1"/>
        <v>99.455782312925166</v>
      </c>
      <c r="L25" s="56">
        <v>846</v>
      </c>
      <c r="M25" s="60">
        <v>768</v>
      </c>
      <c r="N25" s="60">
        <v>769</v>
      </c>
      <c r="O25" s="60">
        <v>746</v>
      </c>
      <c r="P25" s="60">
        <v>735</v>
      </c>
    </row>
    <row r="26" spans="1:16">
      <c r="A26" s="83" t="s">
        <v>74</v>
      </c>
      <c r="B26" s="60">
        <v>2025</v>
      </c>
      <c r="C26" s="60">
        <v>2210</v>
      </c>
      <c r="D26" s="60">
        <v>2132</v>
      </c>
      <c r="E26" s="60">
        <v>2067</v>
      </c>
      <c r="F26" s="83">
        <v>2128</v>
      </c>
      <c r="G26" s="67">
        <f t="shared" si="2"/>
        <v>85.950764006791175</v>
      </c>
      <c r="H26" s="71">
        <f t="shared" si="1"/>
        <v>90.573770491803273</v>
      </c>
      <c r="I26" s="71">
        <f t="shared" si="1"/>
        <v>90.646258503401356</v>
      </c>
      <c r="J26" s="71">
        <f t="shared" si="1"/>
        <v>91.541186891054025</v>
      </c>
      <c r="K26" s="91">
        <f t="shared" si="1"/>
        <v>94.159292035398238</v>
      </c>
      <c r="L26" s="56">
        <v>2356</v>
      </c>
      <c r="M26" s="60">
        <v>2440</v>
      </c>
      <c r="N26" s="60">
        <v>2352</v>
      </c>
      <c r="O26" s="60">
        <v>2258</v>
      </c>
      <c r="P26" s="60">
        <v>2260</v>
      </c>
    </row>
    <row r="27" spans="1:16">
      <c r="A27" s="83" t="s">
        <v>75</v>
      </c>
      <c r="B27" s="60">
        <v>1592</v>
      </c>
      <c r="C27" s="60">
        <v>1585</v>
      </c>
      <c r="D27" s="60">
        <v>1568</v>
      </c>
      <c r="E27" s="60">
        <v>1535</v>
      </c>
      <c r="F27" s="83">
        <v>1535</v>
      </c>
      <c r="G27" s="67">
        <f t="shared" si="2"/>
        <v>97.90897908979089</v>
      </c>
      <c r="H27" s="71">
        <f t="shared" si="1"/>
        <v>97.239263803680984</v>
      </c>
      <c r="I27" s="71">
        <f t="shared" si="1"/>
        <v>98.554368321810188</v>
      </c>
      <c r="J27" s="71">
        <f t="shared" si="1"/>
        <v>97.957881301850662</v>
      </c>
      <c r="K27" s="91">
        <f t="shared" si="1"/>
        <v>98.523748395378689</v>
      </c>
      <c r="L27" s="56">
        <v>1626</v>
      </c>
      <c r="M27" s="60">
        <v>1630</v>
      </c>
      <c r="N27" s="60">
        <v>1591</v>
      </c>
      <c r="O27" s="60">
        <v>1567</v>
      </c>
      <c r="P27" s="60">
        <v>1558</v>
      </c>
    </row>
    <row r="28" spans="1:16">
      <c r="A28" s="83" t="s">
        <v>76</v>
      </c>
      <c r="B28" s="60">
        <v>2197</v>
      </c>
      <c r="C28" s="60">
        <v>2041</v>
      </c>
      <c r="D28" s="60">
        <v>2184</v>
      </c>
      <c r="E28" s="60">
        <v>2167</v>
      </c>
      <c r="F28" s="83">
        <v>2042</v>
      </c>
      <c r="G28" s="67">
        <f t="shared" si="2"/>
        <v>93.290870488322724</v>
      </c>
      <c r="H28" s="71">
        <f t="shared" si="1"/>
        <v>92.394748755092806</v>
      </c>
      <c r="I28" s="71">
        <f t="shared" si="1"/>
        <v>93.253629376601197</v>
      </c>
      <c r="J28" s="71">
        <f t="shared" si="1"/>
        <v>94.340444057466257</v>
      </c>
      <c r="K28" s="91">
        <f t="shared" si="1"/>
        <v>94.844403158383656</v>
      </c>
      <c r="L28" s="56">
        <v>2355</v>
      </c>
      <c r="M28" s="60">
        <v>2209</v>
      </c>
      <c r="N28" s="60">
        <v>2342</v>
      </c>
      <c r="O28" s="60">
        <v>2297</v>
      </c>
      <c r="P28" s="60">
        <v>2153</v>
      </c>
    </row>
    <row r="29" spans="1:16">
      <c r="A29" s="83" t="s">
        <v>77</v>
      </c>
      <c r="B29" s="60">
        <v>557</v>
      </c>
      <c r="C29" s="60">
        <v>536</v>
      </c>
      <c r="D29" s="60">
        <v>587</v>
      </c>
      <c r="E29" s="60">
        <v>688</v>
      </c>
      <c r="F29" s="83">
        <v>819</v>
      </c>
      <c r="G29" s="67">
        <f t="shared" si="2"/>
        <v>61.546961325966855</v>
      </c>
      <c r="H29" s="71">
        <f t="shared" si="1"/>
        <v>58.00865800865801</v>
      </c>
      <c r="I29" s="71">
        <f t="shared" si="1"/>
        <v>65.733482642777147</v>
      </c>
      <c r="J29" s="71">
        <f t="shared" si="1"/>
        <v>82.79181708784597</v>
      </c>
      <c r="K29" s="91">
        <f t="shared" si="1"/>
        <v>93.707093821510298</v>
      </c>
      <c r="L29" s="56">
        <v>905</v>
      </c>
      <c r="M29" s="60">
        <v>924</v>
      </c>
      <c r="N29" s="60">
        <v>893</v>
      </c>
      <c r="O29" s="60">
        <v>831</v>
      </c>
      <c r="P29" s="60">
        <v>874</v>
      </c>
    </row>
    <row r="30" spans="1:16">
      <c r="A30" s="83" t="s">
        <v>78</v>
      </c>
      <c r="B30" s="60">
        <v>3720</v>
      </c>
      <c r="C30" s="60">
        <v>3595</v>
      </c>
      <c r="D30" s="60">
        <v>3542</v>
      </c>
      <c r="E30" s="60">
        <v>3462</v>
      </c>
      <c r="F30" s="83">
        <v>3554</v>
      </c>
      <c r="G30" s="67">
        <f t="shared" si="2"/>
        <v>91.265947006869482</v>
      </c>
      <c r="H30" s="71">
        <f t="shared" si="1"/>
        <v>88.743520118489258</v>
      </c>
      <c r="I30" s="71">
        <f t="shared" si="1"/>
        <v>89.039718451483154</v>
      </c>
      <c r="J30" s="71">
        <f t="shared" si="1"/>
        <v>89.526764934057411</v>
      </c>
      <c r="K30" s="91">
        <f t="shared" si="1"/>
        <v>91.787190082644628</v>
      </c>
      <c r="L30" s="56">
        <v>4076</v>
      </c>
      <c r="M30" s="60">
        <v>4051</v>
      </c>
      <c r="N30" s="60">
        <v>3978</v>
      </c>
      <c r="O30" s="60">
        <v>3867</v>
      </c>
      <c r="P30" s="60">
        <v>3872</v>
      </c>
    </row>
    <row r="31" spans="1:16">
      <c r="A31" s="83" t="s">
        <v>79</v>
      </c>
      <c r="B31" s="60">
        <v>2134</v>
      </c>
      <c r="C31" s="60">
        <v>2093</v>
      </c>
      <c r="D31" s="60">
        <v>2042</v>
      </c>
      <c r="E31" s="60">
        <v>1946</v>
      </c>
      <c r="F31" s="83">
        <v>1916</v>
      </c>
      <c r="G31" s="67">
        <f t="shared" si="2"/>
        <v>95.098039215686271</v>
      </c>
      <c r="H31" s="71">
        <f t="shared" si="1"/>
        <v>94.067415730337075</v>
      </c>
      <c r="I31" s="71">
        <f t="shared" si="1"/>
        <v>94.712430426716139</v>
      </c>
      <c r="J31" s="71">
        <f t="shared" si="1"/>
        <v>94.741966893865623</v>
      </c>
      <c r="K31" s="91">
        <f t="shared" si="1"/>
        <v>95.51345962113659</v>
      </c>
      <c r="L31" s="56">
        <v>2244</v>
      </c>
      <c r="M31" s="60">
        <v>2225</v>
      </c>
      <c r="N31" s="60">
        <v>2156</v>
      </c>
      <c r="O31" s="60">
        <v>2054</v>
      </c>
      <c r="P31" s="60">
        <v>2006</v>
      </c>
    </row>
    <row r="32" spans="1:16">
      <c r="A32" s="83" t="s">
        <v>80</v>
      </c>
      <c r="B32" s="60">
        <v>423</v>
      </c>
      <c r="C32" s="60">
        <v>467</v>
      </c>
      <c r="D32" s="60">
        <v>492</v>
      </c>
      <c r="E32" s="60">
        <v>514</v>
      </c>
      <c r="F32" s="83">
        <v>501</v>
      </c>
      <c r="G32" s="67">
        <f t="shared" si="2"/>
        <v>82.778864970645799</v>
      </c>
      <c r="H32" s="71">
        <f t="shared" si="1"/>
        <v>86.32162661737523</v>
      </c>
      <c r="I32" s="71">
        <f t="shared" si="1"/>
        <v>91.111111111111114</v>
      </c>
      <c r="J32" s="71">
        <f t="shared" si="1"/>
        <v>97.16446124763705</v>
      </c>
      <c r="K32" s="91">
        <f t="shared" si="1"/>
        <v>98.622047244094489</v>
      </c>
      <c r="L32" s="56">
        <v>511</v>
      </c>
      <c r="M32" s="60">
        <v>541</v>
      </c>
      <c r="N32" s="60">
        <v>540</v>
      </c>
      <c r="O32" s="60">
        <v>529</v>
      </c>
      <c r="P32" s="60">
        <v>508</v>
      </c>
    </row>
    <row r="33" spans="1:16">
      <c r="A33" s="83" t="s">
        <v>81</v>
      </c>
      <c r="B33" s="60">
        <v>1234</v>
      </c>
      <c r="C33" s="60">
        <v>1253</v>
      </c>
      <c r="D33" s="60">
        <v>1322</v>
      </c>
      <c r="E33" s="60">
        <v>1389</v>
      </c>
      <c r="F33" s="83">
        <v>1322</v>
      </c>
      <c r="G33" s="67">
        <f t="shared" si="2"/>
        <v>71.288272674754481</v>
      </c>
      <c r="H33" s="71">
        <f t="shared" si="1"/>
        <v>73.923303834808266</v>
      </c>
      <c r="I33" s="71">
        <f t="shared" si="1"/>
        <v>77.673325499412456</v>
      </c>
      <c r="J33" s="71">
        <f t="shared" si="1"/>
        <v>84.283980582524279</v>
      </c>
      <c r="K33" s="91">
        <f t="shared" si="1"/>
        <v>86.574983628028818</v>
      </c>
      <c r="L33" s="56">
        <v>1731</v>
      </c>
      <c r="M33" s="60">
        <v>1695</v>
      </c>
      <c r="N33" s="60">
        <v>1702</v>
      </c>
      <c r="O33" s="60">
        <v>1648</v>
      </c>
      <c r="P33" s="60">
        <v>1527</v>
      </c>
    </row>
    <row r="34" spans="1:16">
      <c r="A34" s="83" t="s">
        <v>82</v>
      </c>
      <c r="B34" s="60">
        <v>151</v>
      </c>
      <c r="C34" s="60">
        <v>149</v>
      </c>
      <c r="D34" s="60">
        <v>132</v>
      </c>
      <c r="E34" s="60">
        <v>139</v>
      </c>
      <c r="F34" s="83">
        <v>263</v>
      </c>
      <c r="G34" s="67">
        <f t="shared" si="2"/>
        <v>34.953703703703702</v>
      </c>
      <c r="H34" s="71">
        <f t="shared" si="2"/>
        <v>34.894613583138174</v>
      </c>
      <c r="I34" s="71">
        <f t="shared" si="2"/>
        <v>32.273838630806843</v>
      </c>
      <c r="J34" s="71">
        <f t="shared" si="2"/>
        <v>34.152334152334149</v>
      </c>
      <c r="K34" s="91">
        <f t="shared" si="2"/>
        <v>64.303178484107576</v>
      </c>
      <c r="L34" s="56">
        <v>432</v>
      </c>
      <c r="M34" s="60">
        <v>427</v>
      </c>
      <c r="N34" s="60">
        <v>409</v>
      </c>
      <c r="O34" s="60">
        <v>407</v>
      </c>
      <c r="P34" s="60">
        <v>409</v>
      </c>
    </row>
    <row r="35" spans="1:16">
      <c r="A35" s="83" t="s">
        <v>83</v>
      </c>
      <c r="B35" s="60">
        <v>6387</v>
      </c>
      <c r="C35" s="60">
        <v>6371</v>
      </c>
      <c r="D35" s="60">
        <v>6483</v>
      </c>
      <c r="E35" s="60">
        <v>5902</v>
      </c>
      <c r="F35" s="83">
        <v>5948</v>
      </c>
      <c r="G35" s="67">
        <f t="shared" si="2"/>
        <v>96.146319433990669</v>
      </c>
      <c r="H35" s="71">
        <f t="shared" si="2"/>
        <v>97.386120452461029</v>
      </c>
      <c r="I35" s="71">
        <f t="shared" si="2"/>
        <v>97.25472547254725</v>
      </c>
      <c r="J35" s="71">
        <f t="shared" si="2"/>
        <v>97.344548903183252</v>
      </c>
      <c r="K35" s="91">
        <f t="shared" si="2"/>
        <v>99.298831385642742</v>
      </c>
      <c r="L35" s="56">
        <v>6643</v>
      </c>
      <c r="M35" s="60">
        <v>6542</v>
      </c>
      <c r="N35" s="60">
        <v>6666</v>
      </c>
      <c r="O35" s="60">
        <v>6063</v>
      </c>
      <c r="P35" s="60">
        <v>5990</v>
      </c>
    </row>
    <row r="36" spans="1:16">
      <c r="A36" s="83" t="s">
        <v>84</v>
      </c>
      <c r="B36" s="60">
        <v>613</v>
      </c>
      <c r="C36" s="60">
        <v>650</v>
      </c>
      <c r="D36" s="60">
        <v>650</v>
      </c>
      <c r="E36" s="60">
        <v>569</v>
      </c>
      <c r="F36" s="83">
        <v>648</v>
      </c>
      <c r="G36" s="67">
        <f t="shared" si="2"/>
        <v>91.766467065868255</v>
      </c>
      <c r="H36" s="71">
        <f t="shared" si="2"/>
        <v>98.634294385432469</v>
      </c>
      <c r="I36" s="71">
        <f t="shared" si="2"/>
        <v>97.15994020926756</v>
      </c>
      <c r="J36" s="71">
        <f t="shared" si="2"/>
        <v>99.47552447552448</v>
      </c>
      <c r="K36" s="91">
        <f t="shared" si="2"/>
        <v>99.845916795069328</v>
      </c>
      <c r="L36" s="56">
        <v>668</v>
      </c>
      <c r="M36" s="60">
        <v>659</v>
      </c>
      <c r="N36" s="60">
        <v>669</v>
      </c>
      <c r="O36" s="60">
        <v>572</v>
      </c>
      <c r="P36" s="60">
        <v>649</v>
      </c>
    </row>
    <row r="37" spans="1:16">
      <c r="A37" s="83" t="s">
        <v>85</v>
      </c>
      <c r="B37" s="60">
        <v>3413</v>
      </c>
      <c r="C37" s="60">
        <v>3583</v>
      </c>
      <c r="D37" s="60">
        <v>3586</v>
      </c>
      <c r="E37" s="60">
        <v>3626</v>
      </c>
      <c r="F37" s="83">
        <v>3535</v>
      </c>
      <c r="G37" s="67">
        <f t="shared" si="2"/>
        <v>91.895530425417334</v>
      </c>
      <c r="H37" s="71">
        <f t="shared" si="2"/>
        <v>95.47029043431921</v>
      </c>
      <c r="I37" s="71">
        <f t="shared" si="2"/>
        <v>97.472139168252241</v>
      </c>
      <c r="J37" s="71">
        <f t="shared" si="2"/>
        <v>98.720392050095285</v>
      </c>
      <c r="K37" s="91">
        <f t="shared" si="2"/>
        <v>98.331015299026419</v>
      </c>
      <c r="L37" s="56">
        <v>3714</v>
      </c>
      <c r="M37" s="60">
        <v>3753</v>
      </c>
      <c r="N37" s="60">
        <v>3679</v>
      </c>
      <c r="O37" s="60">
        <v>3673</v>
      </c>
      <c r="P37" s="60">
        <v>3595</v>
      </c>
    </row>
    <row r="38" spans="1:16">
      <c r="A38" s="83" t="s">
        <v>53</v>
      </c>
      <c r="B38" s="60">
        <v>251</v>
      </c>
      <c r="C38" s="60">
        <v>295</v>
      </c>
      <c r="D38" s="60">
        <v>254</v>
      </c>
      <c r="E38" s="60">
        <v>219</v>
      </c>
      <c r="F38" s="83">
        <v>213</v>
      </c>
      <c r="G38" s="110" t="s">
        <v>87</v>
      </c>
      <c r="H38" s="109" t="s">
        <v>87</v>
      </c>
      <c r="I38" s="109" t="s">
        <v>87</v>
      </c>
      <c r="J38" s="109" t="s">
        <v>87</v>
      </c>
      <c r="K38" s="107" t="s">
        <v>87</v>
      </c>
      <c r="L38" s="108">
        <v>691</v>
      </c>
      <c r="M38" s="109">
        <v>714</v>
      </c>
      <c r="N38" s="109">
        <v>681</v>
      </c>
      <c r="O38" s="109">
        <v>535</v>
      </c>
      <c r="P38" s="109">
        <v>463</v>
      </c>
    </row>
    <row r="39" spans="1:16">
      <c r="A39" s="88" t="s">
        <v>44</v>
      </c>
      <c r="B39" s="74">
        <f>SUM(B18:B38)</f>
        <v>53328</v>
      </c>
      <c r="C39" s="74">
        <f t="shared" ref="C39:F39" si="3">SUM(C18:C38)</f>
        <v>53878</v>
      </c>
      <c r="D39" s="74">
        <f t="shared" si="3"/>
        <v>55228</v>
      </c>
      <c r="E39" s="74">
        <f t="shared" si="3"/>
        <v>54498</v>
      </c>
      <c r="F39" s="88">
        <f t="shared" si="3"/>
        <v>55331</v>
      </c>
      <c r="G39" s="103">
        <f t="shared" ref="G39:K39" si="4">B39/L39*100</f>
        <v>82.525533890436392</v>
      </c>
      <c r="H39" s="103">
        <f t="shared" si="4"/>
        <v>83.890757349277536</v>
      </c>
      <c r="I39" s="103">
        <f t="shared" si="4"/>
        <v>85.680598218995314</v>
      </c>
      <c r="J39" s="103">
        <f t="shared" si="4"/>
        <v>87.466897780345704</v>
      </c>
      <c r="K39" s="76">
        <f t="shared" si="4"/>
        <v>88.783877023796151</v>
      </c>
      <c r="L39" s="74">
        <f>SUM(L18:L38)</f>
        <v>64620</v>
      </c>
      <c r="M39" s="74">
        <f t="shared" ref="M39" si="5">SUM(M18:M38)</f>
        <v>64224</v>
      </c>
      <c r="N39" s="74">
        <f t="shared" ref="N39" si="6">SUM(N18:N38)</f>
        <v>64458</v>
      </c>
      <c r="O39" s="74">
        <f t="shared" ref="O39" si="7">SUM(O18:O38)</f>
        <v>62307</v>
      </c>
      <c r="P39" s="74">
        <f t="shared" ref="P39" si="8">SUM(P18:P38)</f>
        <v>62321</v>
      </c>
    </row>
    <row r="42" spans="1:16" ht="18" customHeight="1">
      <c r="A42" s="207" t="str">
        <f>Contents!B27</f>
        <v>Table 20: Number and percentage of women registered with a Lead Maternity Carer (LMC) within the first trimester of pregnancy, by DHB of residence, 2008−2012</v>
      </c>
      <c r="B42" s="207"/>
      <c r="C42" s="207"/>
      <c r="D42" s="207"/>
      <c r="E42" s="207"/>
      <c r="F42" s="207"/>
      <c r="G42" s="207"/>
      <c r="H42" s="207"/>
      <c r="I42" s="207"/>
      <c r="J42" s="207"/>
      <c r="K42" s="207"/>
      <c r="L42" s="207"/>
      <c r="M42" s="207"/>
      <c r="N42" s="207"/>
      <c r="O42" s="207"/>
      <c r="P42" s="207"/>
    </row>
    <row r="43" spans="1:16">
      <c r="A43" s="287" t="s">
        <v>235</v>
      </c>
      <c r="B43" s="300" t="s">
        <v>100</v>
      </c>
      <c r="C43" s="300"/>
      <c r="D43" s="300"/>
      <c r="E43" s="300"/>
      <c r="F43" s="301"/>
      <c r="G43" s="299" t="s">
        <v>452</v>
      </c>
      <c r="H43" s="300"/>
      <c r="I43" s="300"/>
      <c r="J43" s="300"/>
      <c r="K43" s="301"/>
      <c r="L43" s="299" t="s">
        <v>28</v>
      </c>
      <c r="M43" s="300"/>
      <c r="N43" s="300"/>
      <c r="O43" s="300"/>
      <c r="P43" s="301"/>
    </row>
    <row r="44" spans="1:16">
      <c r="A44" s="287"/>
      <c r="B44" s="44">
        <v>2008</v>
      </c>
      <c r="C44" s="44">
        <v>2009</v>
      </c>
      <c r="D44" s="44">
        <v>2010</v>
      </c>
      <c r="E44" s="44">
        <v>2011</v>
      </c>
      <c r="F44" s="37">
        <v>2012</v>
      </c>
      <c r="G44" s="55">
        <v>2008</v>
      </c>
      <c r="H44" s="44">
        <v>2009</v>
      </c>
      <c r="I44" s="44">
        <v>2010</v>
      </c>
      <c r="J44" s="44">
        <v>2011</v>
      </c>
      <c r="K44" s="37">
        <v>2012</v>
      </c>
      <c r="L44" s="55">
        <v>2008</v>
      </c>
      <c r="M44" s="44">
        <v>2009</v>
      </c>
      <c r="N44" s="44">
        <v>2010</v>
      </c>
      <c r="O44" s="44">
        <v>2011</v>
      </c>
      <c r="P44" s="44">
        <v>2012</v>
      </c>
    </row>
    <row r="45" spans="1:16">
      <c r="A45" s="83" t="s">
        <v>66</v>
      </c>
      <c r="B45" s="60">
        <v>671</v>
      </c>
      <c r="C45" s="60">
        <v>718</v>
      </c>
      <c r="D45" s="60">
        <v>874</v>
      </c>
      <c r="E45" s="60">
        <v>990</v>
      </c>
      <c r="F45" s="83">
        <v>1134</v>
      </c>
      <c r="G45" s="67">
        <f>B45/L45*100</f>
        <v>29.72972972972973</v>
      </c>
      <c r="H45" s="71">
        <f t="shared" ref="H45:H64" si="9">C45/M45*100</f>
        <v>31.422319474835884</v>
      </c>
      <c r="I45" s="71">
        <f t="shared" ref="I45:I64" si="10">D45/N45*100</f>
        <v>35.60081466395112</v>
      </c>
      <c r="J45" s="71">
        <f t="shared" ref="J45:J64" si="11">E45/O45*100</f>
        <v>43.099695254680015</v>
      </c>
      <c r="K45" s="91">
        <f t="shared" ref="K45:K64" si="12">F45/P45*100</f>
        <v>49.390243902439025</v>
      </c>
      <c r="L45" s="56">
        <v>2257</v>
      </c>
      <c r="M45" s="60">
        <v>2285</v>
      </c>
      <c r="N45" s="60">
        <v>2455</v>
      </c>
      <c r="O45" s="60">
        <v>2297</v>
      </c>
      <c r="P45" s="60">
        <v>2296</v>
      </c>
    </row>
    <row r="46" spans="1:16">
      <c r="A46" s="83" t="s">
        <v>67</v>
      </c>
      <c r="B46" s="60">
        <v>3397</v>
      </c>
      <c r="C46" s="60">
        <v>3942</v>
      </c>
      <c r="D46" s="60">
        <v>4307</v>
      </c>
      <c r="E46" s="60">
        <v>4773</v>
      </c>
      <c r="F46" s="83">
        <v>4896</v>
      </c>
      <c r="G46" s="67">
        <f t="shared" ref="G46:G64" si="13">B46/L46*100</f>
        <v>43.68569958847737</v>
      </c>
      <c r="H46" s="71">
        <f t="shared" si="9"/>
        <v>50.428553153383646</v>
      </c>
      <c r="I46" s="71">
        <f t="shared" si="10"/>
        <v>54.463834092058669</v>
      </c>
      <c r="J46" s="71">
        <f t="shared" si="11"/>
        <v>60.571065989847718</v>
      </c>
      <c r="K46" s="91">
        <f t="shared" si="12"/>
        <v>61.391849529780565</v>
      </c>
      <c r="L46" s="56">
        <v>7776</v>
      </c>
      <c r="M46" s="60">
        <v>7817</v>
      </c>
      <c r="N46" s="60">
        <v>7908</v>
      </c>
      <c r="O46" s="60">
        <v>7880</v>
      </c>
      <c r="P46" s="60">
        <v>7975</v>
      </c>
    </row>
    <row r="47" spans="1:16">
      <c r="A47" s="83" t="s">
        <v>68</v>
      </c>
      <c r="B47" s="60">
        <v>2374</v>
      </c>
      <c r="C47" s="60">
        <v>2994</v>
      </c>
      <c r="D47" s="60">
        <v>3073</v>
      </c>
      <c r="E47" s="60">
        <v>3165</v>
      </c>
      <c r="F47" s="83">
        <v>3261</v>
      </c>
      <c r="G47" s="67">
        <f t="shared" si="13"/>
        <v>35.736865873852175</v>
      </c>
      <c r="H47" s="71">
        <f t="shared" si="9"/>
        <v>43.984133979726749</v>
      </c>
      <c r="I47" s="71">
        <f t="shared" si="10"/>
        <v>45.654434705095824</v>
      </c>
      <c r="J47" s="71">
        <f t="shared" si="11"/>
        <v>48.424112607099147</v>
      </c>
      <c r="K47" s="91">
        <f t="shared" si="12"/>
        <v>48.72254594352308</v>
      </c>
      <c r="L47" s="56">
        <v>6643</v>
      </c>
      <c r="M47" s="60">
        <v>6807</v>
      </c>
      <c r="N47" s="60">
        <v>6731</v>
      </c>
      <c r="O47" s="60">
        <v>6536</v>
      </c>
      <c r="P47" s="60">
        <v>6693</v>
      </c>
    </row>
    <row r="48" spans="1:16">
      <c r="A48" s="83" t="s">
        <v>69</v>
      </c>
      <c r="B48" s="60">
        <v>2048</v>
      </c>
      <c r="C48" s="60">
        <v>2251</v>
      </c>
      <c r="D48" s="60">
        <v>2431</v>
      </c>
      <c r="E48" s="60">
        <v>2586</v>
      </c>
      <c r="F48" s="83">
        <v>2738</v>
      </c>
      <c r="G48" s="67">
        <f t="shared" si="13"/>
        <v>23.38166457358146</v>
      </c>
      <c r="H48" s="71">
        <f t="shared" si="9"/>
        <v>26.417087196338457</v>
      </c>
      <c r="I48" s="71">
        <f t="shared" si="10"/>
        <v>27.968246663598713</v>
      </c>
      <c r="J48" s="71">
        <f t="shared" si="11"/>
        <v>29.690011481056256</v>
      </c>
      <c r="K48" s="91">
        <f t="shared" si="12"/>
        <v>31.309319611206405</v>
      </c>
      <c r="L48" s="56">
        <v>8759</v>
      </c>
      <c r="M48" s="60">
        <v>8521</v>
      </c>
      <c r="N48" s="60">
        <v>8692</v>
      </c>
      <c r="O48" s="60">
        <v>8710</v>
      </c>
      <c r="P48" s="60">
        <v>8745</v>
      </c>
    </row>
    <row r="49" spans="1:16">
      <c r="A49" s="83" t="s">
        <v>70</v>
      </c>
      <c r="B49" s="60">
        <v>2740</v>
      </c>
      <c r="C49" s="60">
        <v>3013</v>
      </c>
      <c r="D49" s="60">
        <v>3222</v>
      </c>
      <c r="E49" s="60">
        <v>3341</v>
      </c>
      <c r="F49" s="83">
        <v>3462</v>
      </c>
      <c r="G49" s="67">
        <f t="shared" si="13"/>
        <v>48.315993651913239</v>
      </c>
      <c r="H49" s="71">
        <f t="shared" si="9"/>
        <v>54.278508376869027</v>
      </c>
      <c r="I49" s="71">
        <f t="shared" si="10"/>
        <v>57.330960854092524</v>
      </c>
      <c r="J49" s="71">
        <f t="shared" si="11"/>
        <v>62.054234769687966</v>
      </c>
      <c r="K49" s="91">
        <f t="shared" si="12"/>
        <v>63.094587206123563</v>
      </c>
      <c r="L49" s="56">
        <v>5671</v>
      </c>
      <c r="M49" s="60">
        <v>5551</v>
      </c>
      <c r="N49" s="60">
        <v>5620</v>
      </c>
      <c r="O49" s="60">
        <v>5384</v>
      </c>
      <c r="P49" s="60">
        <v>5487</v>
      </c>
    </row>
    <row r="50" spans="1:16">
      <c r="A50" s="83" t="s">
        <v>71</v>
      </c>
      <c r="B50" s="60">
        <v>465</v>
      </c>
      <c r="C50" s="60">
        <v>605</v>
      </c>
      <c r="D50" s="60">
        <v>640</v>
      </c>
      <c r="E50" s="60">
        <v>726</v>
      </c>
      <c r="F50" s="83">
        <v>763</v>
      </c>
      <c r="G50" s="67">
        <f t="shared" si="13"/>
        <v>26.72413793103448</v>
      </c>
      <c r="H50" s="71">
        <f t="shared" si="9"/>
        <v>35.990481856038073</v>
      </c>
      <c r="I50" s="71">
        <f t="shared" si="10"/>
        <v>39.726877715704532</v>
      </c>
      <c r="J50" s="71">
        <f t="shared" si="11"/>
        <v>45.660377358490564</v>
      </c>
      <c r="K50" s="91">
        <f t="shared" si="12"/>
        <v>48.941629249518918</v>
      </c>
      <c r="L50" s="56">
        <v>1740</v>
      </c>
      <c r="M50" s="60">
        <v>1681</v>
      </c>
      <c r="N50" s="60">
        <v>1611</v>
      </c>
      <c r="O50" s="60">
        <v>1590</v>
      </c>
      <c r="P50" s="60">
        <v>1559</v>
      </c>
    </row>
    <row r="51" spans="1:16">
      <c r="A51" s="83" t="s">
        <v>72</v>
      </c>
      <c r="B51" s="60">
        <v>1606</v>
      </c>
      <c r="C51" s="60">
        <v>1832</v>
      </c>
      <c r="D51" s="60">
        <v>1894</v>
      </c>
      <c r="E51" s="60">
        <v>1928</v>
      </c>
      <c r="F51" s="83">
        <v>2019</v>
      </c>
      <c r="G51" s="67">
        <f t="shared" si="13"/>
        <v>53.965053763440864</v>
      </c>
      <c r="H51" s="71">
        <f t="shared" si="9"/>
        <v>61.394101876675599</v>
      </c>
      <c r="I51" s="71">
        <f t="shared" si="10"/>
        <v>62.840079628400794</v>
      </c>
      <c r="J51" s="71">
        <f t="shared" si="11"/>
        <v>67.341949004540695</v>
      </c>
      <c r="K51" s="91">
        <f t="shared" si="12"/>
        <v>68.048533872598583</v>
      </c>
      <c r="L51" s="56">
        <v>2976</v>
      </c>
      <c r="M51" s="60">
        <v>2984</v>
      </c>
      <c r="N51" s="60">
        <v>3014</v>
      </c>
      <c r="O51" s="60">
        <v>2863</v>
      </c>
      <c r="P51" s="60">
        <v>2967</v>
      </c>
    </row>
    <row r="52" spans="1:16">
      <c r="A52" s="83" t="s">
        <v>73</v>
      </c>
      <c r="B52" s="60">
        <v>208</v>
      </c>
      <c r="C52" s="60">
        <v>225</v>
      </c>
      <c r="D52" s="60">
        <v>303</v>
      </c>
      <c r="E52" s="60">
        <v>312</v>
      </c>
      <c r="F52" s="83">
        <v>300</v>
      </c>
      <c r="G52" s="67">
        <f t="shared" si="13"/>
        <v>24.58628841607565</v>
      </c>
      <c r="H52" s="71">
        <f t="shared" si="9"/>
        <v>29.296875</v>
      </c>
      <c r="I52" s="71">
        <f t="shared" si="10"/>
        <v>39.401820546163854</v>
      </c>
      <c r="J52" s="71">
        <f t="shared" si="11"/>
        <v>41.8230563002681</v>
      </c>
      <c r="K52" s="91">
        <f t="shared" si="12"/>
        <v>40.816326530612244</v>
      </c>
      <c r="L52" s="56">
        <v>846</v>
      </c>
      <c r="M52" s="60">
        <v>768</v>
      </c>
      <c r="N52" s="60">
        <v>769</v>
      </c>
      <c r="O52" s="60">
        <v>746</v>
      </c>
      <c r="P52" s="60">
        <v>735</v>
      </c>
    </row>
    <row r="53" spans="1:16">
      <c r="A53" s="83" t="s">
        <v>74</v>
      </c>
      <c r="B53" s="60">
        <v>885</v>
      </c>
      <c r="C53" s="60">
        <v>1120</v>
      </c>
      <c r="D53" s="60">
        <v>1149</v>
      </c>
      <c r="E53" s="60">
        <v>1188</v>
      </c>
      <c r="F53" s="83">
        <v>1303</v>
      </c>
      <c r="G53" s="67">
        <f t="shared" si="13"/>
        <v>37.563667232597624</v>
      </c>
      <c r="H53" s="71">
        <f t="shared" si="9"/>
        <v>45.901639344262293</v>
      </c>
      <c r="I53" s="71">
        <f t="shared" si="10"/>
        <v>48.852040816326529</v>
      </c>
      <c r="J53" s="71">
        <f t="shared" si="11"/>
        <v>52.612931798051378</v>
      </c>
      <c r="K53" s="91">
        <f t="shared" si="12"/>
        <v>57.654867256637168</v>
      </c>
      <c r="L53" s="56">
        <v>2356</v>
      </c>
      <c r="M53" s="60">
        <v>2440</v>
      </c>
      <c r="N53" s="60">
        <v>2352</v>
      </c>
      <c r="O53" s="60">
        <v>2258</v>
      </c>
      <c r="P53" s="60">
        <v>2260</v>
      </c>
    </row>
    <row r="54" spans="1:16">
      <c r="A54" s="83" t="s">
        <v>75</v>
      </c>
      <c r="B54" s="60">
        <v>945</v>
      </c>
      <c r="C54" s="60">
        <v>1079</v>
      </c>
      <c r="D54" s="60">
        <v>1116</v>
      </c>
      <c r="E54" s="60">
        <v>1074</v>
      </c>
      <c r="F54" s="83">
        <v>1127</v>
      </c>
      <c r="G54" s="67">
        <f t="shared" si="13"/>
        <v>58.118081180811807</v>
      </c>
      <c r="H54" s="71">
        <f t="shared" si="9"/>
        <v>66.196319018404907</v>
      </c>
      <c r="I54" s="71">
        <f t="shared" si="10"/>
        <v>70.144563167818987</v>
      </c>
      <c r="J54" s="71">
        <f t="shared" si="11"/>
        <v>68.538608806636887</v>
      </c>
      <c r="K54" s="91">
        <f t="shared" si="12"/>
        <v>72.336328626444157</v>
      </c>
      <c r="L54" s="56">
        <v>1626</v>
      </c>
      <c r="M54" s="60">
        <v>1630</v>
      </c>
      <c r="N54" s="60">
        <v>1591</v>
      </c>
      <c r="O54" s="60">
        <v>1567</v>
      </c>
      <c r="P54" s="60">
        <v>1558</v>
      </c>
    </row>
    <row r="55" spans="1:16">
      <c r="A55" s="83" t="s">
        <v>76</v>
      </c>
      <c r="B55" s="60">
        <v>1270</v>
      </c>
      <c r="C55" s="60">
        <v>1334</v>
      </c>
      <c r="D55" s="60">
        <v>1419</v>
      </c>
      <c r="E55" s="60">
        <v>1469</v>
      </c>
      <c r="F55" s="83">
        <v>1409</v>
      </c>
      <c r="G55" s="67">
        <f t="shared" si="13"/>
        <v>53.92781316348195</v>
      </c>
      <c r="H55" s="71">
        <f t="shared" si="9"/>
        <v>60.389316432775011</v>
      </c>
      <c r="I55" s="71">
        <f t="shared" si="10"/>
        <v>60.589239965841159</v>
      </c>
      <c r="J55" s="71">
        <f t="shared" si="11"/>
        <v>63.952982150631257</v>
      </c>
      <c r="K55" s="91">
        <f t="shared" si="12"/>
        <v>65.443567115652584</v>
      </c>
      <c r="L55" s="56">
        <v>2355</v>
      </c>
      <c r="M55" s="60">
        <v>2209</v>
      </c>
      <c r="N55" s="60">
        <v>2342</v>
      </c>
      <c r="O55" s="60">
        <v>2297</v>
      </c>
      <c r="P55" s="60">
        <v>2153</v>
      </c>
    </row>
    <row r="56" spans="1:16">
      <c r="A56" s="83" t="s">
        <v>77</v>
      </c>
      <c r="B56" s="60">
        <v>272</v>
      </c>
      <c r="C56" s="60">
        <v>333</v>
      </c>
      <c r="D56" s="60">
        <v>322</v>
      </c>
      <c r="E56" s="60">
        <v>373</v>
      </c>
      <c r="F56" s="83">
        <v>481</v>
      </c>
      <c r="G56" s="67">
        <f t="shared" si="13"/>
        <v>30.055248618784532</v>
      </c>
      <c r="H56" s="71">
        <f t="shared" si="9"/>
        <v>36.038961038961034</v>
      </c>
      <c r="I56" s="71">
        <f t="shared" si="10"/>
        <v>36.058230683090706</v>
      </c>
      <c r="J56" s="71">
        <f t="shared" si="11"/>
        <v>44.885679903730448</v>
      </c>
      <c r="K56" s="91">
        <f t="shared" si="12"/>
        <v>55.034324942791756</v>
      </c>
      <c r="L56" s="56">
        <v>905</v>
      </c>
      <c r="M56" s="60">
        <v>924</v>
      </c>
      <c r="N56" s="60">
        <v>893</v>
      </c>
      <c r="O56" s="60">
        <v>831</v>
      </c>
      <c r="P56" s="60">
        <v>874</v>
      </c>
    </row>
    <row r="57" spans="1:16">
      <c r="A57" s="83" t="s">
        <v>78</v>
      </c>
      <c r="B57" s="60">
        <v>1852</v>
      </c>
      <c r="C57" s="60">
        <v>1982</v>
      </c>
      <c r="D57" s="60">
        <v>2057</v>
      </c>
      <c r="E57" s="60">
        <v>2112</v>
      </c>
      <c r="F57" s="83">
        <v>2220</v>
      </c>
      <c r="G57" s="67">
        <f t="shared" si="13"/>
        <v>45.436702649656524</v>
      </c>
      <c r="H57" s="71">
        <f t="shared" si="9"/>
        <v>48.92619106393483</v>
      </c>
      <c r="I57" s="71">
        <f t="shared" si="10"/>
        <v>51.709401709401718</v>
      </c>
      <c r="J57" s="71">
        <f t="shared" si="11"/>
        <v>54.615981380915436</v>
      </c>
      <c r="K57" s="91">
        <f t="shared" si="12"/>
        <v>57.334710743801651</v>
      </c>
      <c r="L57" s="56">
        <v>4076</v>
      </c>
      <c r="M57" s="60">
        <v>4051</v>
      </c>
      <c r="N57" s="60">
        <v>3978</v>
      </c>
      <c r="O57" s="60">
        <v>3867</v>
      </c>
      <c r="P57" s="60">
        <v>3872</v>
      </c>
    </row>
    <row r="58" spans="1:16">
      <c r="A58" s="83" t="s">
        <v>79</v>
      </c>
      <c r="B58" s="60">
        <v>847</v>
      </c>
      <c r="C58" s="60">
        <v>983</v>
      </c>
      <c r="D58" s="60">
        <v>1027</v>
      </c>
      <c r="E58" s="60">
        <v>1010</v>
      </c>
      <c r="F58" s="83">
        <v>1088</v>
      </c>
      <c r="G58" s="67">
        <f t="shared" si="13"/>
        <v>37.745098039215684</v>
      </c>
      <c r="H58" s="71">
        <f t="shared" si="9"/>
        <v>44.179775280898873</v>
      </c>
      <c r="I58" s="71">
        <f t="shared" si="10"/>
        <v>47.634508348794064</v>
      </c>
      <c r="J58" s="71">
        <f t="shared" si="11"/>
        <v>49.172346640701072</v>
      </c>
      <c r="K58" s="91">
        <f t="shared" si="12"/>
        <v>54.237288135593218</v>
      </c>
      <c r="L58" s="56">
        <v>2244</v>
      </c>
      <c r="M58" s="60">
        <v>2225</v>
      </c>
      <c r="N58" s="60">
        <v>2156</v>
      </c>
      <c r="O58" s="60">
        <v>2054</v>
      </c>
      <c r="P58" s="60">
        <v>2006</v>
      </c>
    </row>
    <row r="59" spans="1:16">
      <c r="A59" s="83" t="s">
        <v>80</v>
      </c>
      <c r="B59" s="60">
        <v>203</v>
      </c>
      <c r="C59" s="60">
        <v>259</v>
      </c>
      <c r="D59" s="60">
        <v>304</v>
      </c>
      <c r="E59" s="60">
        <v>316</v>
      </c>
      <c r="F59" s="83">
        <v>312</v>
      </c>
      <c r="G59" s="67">
        <f t="shared" si="13"/>
        <v>39.726027397260275</v>
      </c>
      <c r="H59" s="71">
        <f t="shared" si="9"/>
        <v>47.874306839186694</v>
      </c>
      <c r="I59" s="71">
        <f t="shared" si="10"/>
        <v>56.296296296296298</v>
      </c>
      <c r="J59" s="71">
        <f t="shared" si="11"/>
        <v>59.73534971644613</v>
      </c>
      <c r="K59" s="91">
        <f t="shared" si="12"/>
        <v>61.417322834645674</v>
      </c>
      <c r="L59" s="56">
        <v>511</v>
      </c>
      <c r="M59" s="60">
        <v>541</v>
      </c>
      <c r="N59" s="60">
        <v>540</v>
      </c>
      <c r="O59" s="60">
        <v>529</v>
      </c>
      <c r="P59" s="60">
        <v>508</v>
      </c>
    </row>
    <row r="60" spans="1:16">
      <c r="A60" s="83" t="s">
        <v>81</v>
      </c>
      <c r="B60" s="60">
        <v>758</v>
      </c>
      <c r="C60" s="60">
        <v>884</v>
      </c>
      <c r="D60" s="60">
        <v>938</v>
      </c>
      <c r="E60" s="60">
        <v>1024</v>
      </c>
      <c r="F60" s="83">
        <v>976</v>
      </c>
      <c r="G60" s="67">
        <f t="shared" si="13"/>
        <v>43.789716926632003</v>
      </c>
      <c r="H60" s="71">
        <f t="shared" si="9"/>
        <v>52.153392330383483</v>
      </c>
      <c r="I60" s="71">
        <f t="shared" si="10"/>
        <v>55.111633372502936</v>
      </c>
      <c r="J60" s="71">
        <f t="shared" si="11"/>
        <v>62.135922330097081</v>
      </c>
      <c r="K60" s="91">
        <f t="shared" si="12"/>
        <v>63.916175507531101</v>
      </c>
      <c r="L60" s="56">
        <v>1731</v>
      </c>
      <c r="M60" s="60">
        <v>1695</v>
      </c>
      <c r="N60" s="60">
        <v>1702</v>
      </c>
      <c r="O60" s="60">
        <v>1648</v>
      </c>
      <c r="P60" s="60">
        <v>1527</v>
      </c>
    </row>
    <row r="61" spans="1:16">
      <c r="A61" s="83" t="s">
        <v>82</v>
      </c>
      <c r="B61" s="60">
        <v>64</v>
      </c>
      <c r="C61" s="60">
        <v>79</v>
      </c>
      <c r="D61" s="60">
        <v>58</v>
      </c>
      <c r="E61" s="60">
        <v>62</v>
      </c>
      <c r="F61" s="83">
        <v>164</v>
      </c>
      <c r="G61" s="67">
        <f t="shared" si="13"/>
        <v>14.814814814814813</v>
      </c>
      <c r="H61" s="71">
        <f t="shared" si="9"/>
        <v>18.501170960187356</v>
      </c>
      <c r="I61" s="71">
        <f t="shared" si="10"/>
        <v>14.180929095354522</v>
      </c>
      <c r="J61" s="71">
        <f t="shared" si="11"/>
        <v>15.233415233415235</v>
      </c>
      <c r="K61" s="91">
        <f t="shared" si="12"/>
        <v>40.097799511002449</v>
      </c>
      <c r="L61" s="56">
        <v>432</v>
      </c>
      <c r="M61" s="60">
        <v>427</v>
      </c>
      <c r="N61" s="60">
        <v>409</v>
      </c>
      <c r="O61" s="60">
        <v>407</v>
      </c>
      <c r="P61" s="60">
        <v>409</v>
      </c>
    </row>
    <row r="62" spans="1:16">
      <c r="A62" s="83" t="s">
        <v>83</v>
      </c>
      <c r="B62" s="60">
        <v>3653</v>
      </c>
      <c r="C62" s="60">
        <v>4152</v>
      </c>
      <c r="D62" s="60">
        <v>4469</v>
      </c>
      <c r="E62" s="60">
        <v>4295</v>
      </c>
      <c r="F62" s="83">
        <v>4404</v>
      </c>
      <c r="G62" s="67">
        <f t="shared" si="13"/>
        <v>54.990215264187867</v>
      </c>
      <c r="H62" s="71">
        <f t="shared" si="9"/>
        <v>63.466829715683282</v>
      </c>
      <c r="I62" s="71">
        <f t="shared" si="10"/>
        <v>67.041704170417034</v>
      </c>
      <c r="J62" s="71">
        <f t="shared" si="11"/>
        <v>70.839518390235853</v>
      </c>
      <c r="K62" s="91">
        <f t="shared" si="12"/>
        <v>73.522537562604342</v>
      </c>
      <c r="L62" s="56">
        <v>6643</v>
      </c>
      <c r="M62" s="60">
        <v>6542</v>
      </c>
      <c r="N62" s="60">
        <v>6666</v>
      </c>
      <c r="O62" s="60">
        <v>6063</v>
      </c>
      <c r="P62" s="60">
        <v>5990</v>
      </c>
    </row>
    <row r="63" spans="1:16">
      <c r="A63" s="83" t="s">
        <v>84</v>
      </c>
      <c r="B63" s="60">
        <v>255</v>
      </c>
      <c r="C63" s="60">
        <v>207</v>
      </c>
      <c r="D63" s="60">
        <v>221</v>
      </c>
      <c r="E63" s="60">
        <v>245</v>
      </c>
      <c r="F63" s="83">
        <v>344</v>
      </c>
      <c r="G63" s="67">
        <f t="shared" si="13"/>
        <v>38.17365269461078</v>
      </c>
      <c r="H63" s="71">
        <f t="shared" si="9"/>
        <v>31.411229135053109</v>
      </c>
      <c r="I63" s="71">
        <f t="shared" si="10"/>
        <v>33.034379671150973</v>
      </c>
      <c r="J63" s="71">
        <f t="shared" si="11"/>
        <v>42.832167832167833</v>
      </c>
      <c r="K63" s="91">
        <f t="shared" si="12"/>
        <v>53.004622496147924</v>
      </c>
      <c r="L63" s="56">
        <v>668</v>
      </c>
      <c r="M63" s="60">
        <v>659</v>
      </c>
      <c r="N63" s="60">
        <v>669</v>
      </c>
      <c r="O63" s="60">
        <v>572</v>
      </c>
      <c r="P63" s="60">
        <v>649</v>
      </c>
    </row>
    <row r="64" spans="1:16">
      <c r="A64" s="83" t="s">
        <v>85</v>
      </c>
      <c r="B64" s="60">
        <v>1902</v>
      </c>
      <c r="C64" s="60">
        <v>2244</v>
      </c>
      <c r="D64" s="60">
        <v>2351</v>
      </c>
      <c r="E64" s="60">
        <v>2545</v>
      </c>
      <c r="F64" s="83">
        <v>2584</v>
      </c>
      <c r="G64" s="67">
        <f t="shared" si="13"/>
        <v>51.211631663974153</v>
      </c>
      <c r="H64" s="71">
        <f t="shared" si="9"/>
        <v>59.792166266986413</v>
      </c>
      <c r="I64" s="71">
        <f t="shared" si="10"/>
        <v>63.903234574612668</v>
      </c>
      <c r="J64" s="71">
        <f t="shared" si="11"/>
        <v>69.289409202286961</v>
      </c>
      <c r="K64" s="91">
        <f t="shared" si="12"/>
        <v>71.87760778859527</v>
      </c>
      <c r="L64" s="56">
        <v>3714</v>
      </c>
      <c r="M64" s="60">
        <v>3753</v>
      </c>
      <c r="N64" s="60">
        <v>3679</v>
      </c>
      <c r="O64" s="60">
        <v>3673</v>
      </c>
      <c r="P64" s="60">
        <v>3595</v>
      </c>
    </row>
    <row r="65" spans="1:17">
      <c r="A65" s="83" t="s">
        <v>53</v>
      </c>
      <c r="B65" s="60">
        <v>96</v>
      </c>
      <c r="C65" s="60">
        <v>123</v>
      </c>
      <c r="D65" s="60">
        <v>116</v>
      </c>
      <c r="E65" s="60">
        <v>118</v>
      </c>
      <c r="F65" s="83">
        <v>109</v>
      </c>
      <c r="G65" s="110" t="s">
        <v>87</v>
      </c>
      <c r="H65" s="109" t="s">
        <v>87</v>
      </c>
      <c r="I65" s="109" t="s">
        <v>87</v>
      </c>
      <c r="J65" s="109" t="s">
        <v>87</v>
      </c>
      <c r="K65" s="107" t="s">
        <v>87</v>
      </c>
      <c r="L65" s="108">
        <v>691</v>
      </c>
      <c r="M65" s="109">
        <v>714</v>
      </c>
      <c r="N65" s="109">
        <v>681</v>
      </c>
      <c r="O65" s="109">
        <v>535</v>
      </c>
      <c r="P65" s="109">
        <v>463</v>
      </c>
    </row>
    <row r="66" spans="1:17">
      <c r="A66" s="88" t="s">
        <v>44</v>
      </c>
      <c r="B66" s="74">
        <f>SUM(B45:B65)</f>
        <v>26511</v>
      </c>
      <c r="C66" s="74">
        <f t="shared" ref="C66" si="14">SUM(C45:C65)</f>
        <v>30359</v>
      </c>
      <c r="D66" s="74">
        <f t="shared" ref="D66" si="15">SUM(D45:D65)</f>
        <v>32291</v>
      </c>
      <c r="E66" s="74">
        <f t="shared" ref="E66" si="16">SUM(E45:E65)</f>
        <v>33652</v>
      </c>
      <c r="F66" s="88">
        <f t="shared" ref="F66" si="17">SUM(F45:F65)</f>
        <v>35094</v>
      </c>
      <c r="G66" s="103">
        <f t="shared" ref="G66" si="18">B66/L66*100</f>
        <v>41.025998142989792</v>
      </c>
      <c r="H66" s="103">
        <f t="shared" ref="H66" si="19">C66/M66*100</f>
        <v>47.27049078226208</v>
      </c>
      <c r="I66" s="103">
        <f t="shared" ref="I66" si="20">D66/N66*100</f>
        <v>50.09618666418443</v>
      </c>
      <c r="J66" s="103">
        <f t="shared" ref="J66" si="21">E66/O66*100</f>
        <v>54.009982826969683</v>
      </c>
      <c r="K66" s="76">
        <f t="shared" ref="K66" si="22">F66/P66*100</f>
        <v>56.311676641902409</v>
      </c>
      <c r="L66" s="74">
        <f>SUM(L45:L65)</f>
        <v>64620</v>
      </c>
      <c r="M66" s="74">
        <f t="shared" ref="M66" si="23">SUM(M45:M65)</f>
        <v>64224</v>
      </c>
      <c r="N66" s="74">
        <f t="shared" ref="N66" si="24">SUM(N45:N65)</f>
        <v>64458</v>
      </c>
      <c r="O66" s="74">
        <f t="shared" ref="O66" si="25">SUM(O45:O65)</f>
        <v>62307</v>
      </c>
      <c r="P66" s="74">
        <f t="shared" ref="P66" si="26">SUM(P45:P65)</f>
        <v>62321</v>
      </c>
    </row>
    <row r="69" spans="1:17" ht="18" customHeight="1">
      <c r="A69" s="207" t="str">
        <f>Contents!B28</f>
        <v>Table 21: Number and percentage of women registered with a Lead Maternity Carer (LMC), by trimester of registration, age group, ethnic group, deprivation quintile of residence, 2012</v>
      </c>
      <c r="B69" s="207"/>
      <c r="C69" s="207"/>
      <c r="D69" s="207"/>
      <c r="E69" s="207"/>
      <c r="F69" s="207"/>
      <c r="G69" s="207"/>
      <c r="H69" s="207"/>
      <c r="I69" s="207"/>
      <c r="J69" s="207"/>
      <c r="K69" s="207"/>
      <c r="L69" s="207"/>
      <c r="M69" s="207"/>
      <c r="N69" s="207"/>
      <c r="O69" s="207"/>
      <c r="P69" s="207"/>
    </row>
    <row r="70" spans="1:17">
      <c r="A70" s="289" t="s">
        <v>61</v>
      </c>
      <c r="B70" s="296" t="s">
        <v>453</v>
      </c>
      <c r="C70" s="295"/>
      <c r="D70" s="295"/>
      <c r="E70" s="295"/>
      <c r="F70" s="295"/>
      <c r="G70" s="297"/>
      <c r="H70" s="295" t="s">
        <v>454</v>
      </c>
      <c r="I70" s="295"/>
      <c r="J70" s="295"/>
      <c r="K70" s="295"/>
      <c r="L70" s="295"/>
      <c r="M70" s="293" t="s">
        <v>28</v>
      </c>
      <c r="N70" s="114"/>
    </row>
    <row r="71" spans="1:17">
      <c r="A71" s="290"/>
      <c r="B71" s="79" t="s">
        <v>96</v>
      </c>
      <c r="C71" s="81" t="s">
        <v>97</v>
      </c>
      <c r="D71" s="81" t="s">
        <v>98</v>
      </c>
      <c r="E71" s="81" t="s">
        <v>99</v>
      </c>
      <c r="F71" s="81" t="s">
        <v>53</v>
      </c>
      <c r="G71" s="127" t="s">
        <v>44</v>
      </c>
      <c r="H71" s="81" t="str">
        <f>B71</f>
        <v>Trimester 1</v>
      </c>
      <c r="I71" s="230" t="str">
        <f t="shared" ref="I71" si="27">C71</f>
        <v>Trimester 2</v>
      </c>
      <c r="J71" s="230" t="str">
        <f t="shared" ref="J71" si="28">D71</f>
        <v>Trimester 3</v>
      </c>
      <c r="K71" s="221" t="str">
        <f t="shared" ref="K71" si="29">E71</f>
        <v>Postnatal</v>
      </c>
      <c r="L71" s="81" t="s">
        <v>44</v>
      </c>
      <c r="M71" s="294"/>
      <c r="N71" s="114"/>
    </row>
    <row r="72" spans="1:17" s="201" customFormat="1">
      <c r="A72" s="31" t="s">
        <v>253</v>
      </c>
      <c r="B72" s="31"/>
      <c r="C72" s="31"/>
      <c r="D72" s="31"/>
      <c r="E72" s="31"/>
      <c r="F72" s="31"/>
      <c r="G72" s="31"/>
      <c r="H72" s="123"/>
      <c r="I72" s="123"/>
      <c r="J72" s="123"/>
      <c r="K72" s="123"/>
      <c r="L72" s="123"/>
      <c r="M72" s="31"/>
      <c r="N72" s="203"/>
      <c r="Q72" s="203"/>
    </row>
    <row r="73" spans="1:17" s="201" customFormat="1">
      <c r="A73" s="192" t="s">
        <v>44</v>
      </c>
      <c r="B73" s="56">
        <f>SUM(B75:B80)</f>
        <v>35094</v>
      </c>
      <c r="C73" s="194">
        <f t="shared" ref="C73:G73" si="30">SUM(C75:C80)</f>
        <v>17129</v>
      </c>
      <c r="D73" s="194">
        <f t="shared" si="30"/>
        <v>2595</v>
      </c>
      <c r="E73" s="194">
        <f t="shared" si="30"/>
        <v>495</v>
      </c>
      <c r="F73" s="194">
        <f t="shared" si="30"/>
        <v>18</v>
      </c>
      <c r="G73" s="195">
        <f t="shared" si="30"/>
        <v>55331</v>
      </c>
      <c r="H73" s="25">
        <f t="shared" ref="H73" si="31">B73/($M73)*100</f>
        <v>56.311676641902409</v>
      </c>
      <c r="I73" s="25">
        <f t="shared" ref="I73" si="32">C73/($M73)*100</f>
        <v>27.485117376165334</v>
      </c>
      <c r="J73" s="25">
        <f t="shared" ref="J73" si="33">D73/($M73)*100</f>
        <v>4.1639254825821155</v>
      </c>
      <c r="K73" s="25">
        <f t="shared" ref="K73" si="34">E73/($M73)*100</f>
        <v>0.79427480303589471</v>
      </c>
      <c r="L73" s="25">
        <f t="shared" ref="L73" si="35">G73/($M73)*100</f>
        <v>88.783877023796151</v>
      </c>
      <c r="M73" s="56">
        <f>SUM(M75:M80)</f>
        <v>62321</v>
      </c>
      <c r="N73" s="203"/>
      <c r="Q73" s="203"/>
    </row>
    <row r="74" spans="1:17">
      <c r="A74" s="31" t="s">
        <v>62</v>
      </c>
      <c r="B74" s="31"/>
      <c r="C74" s="31"/>
      <c r="D74" s="31"/>
      <c r="E74" s="31"/>
      <c r="F74" s="31"/>
      <c r="G74" s="31"/>
      <c r="H74" s="123"/>
      <c r="I74" s="123"/>
      <c r="J74" s="123"/>
      <c r="K74" s="123"/>
      <c r="L74" s="123"/>
      <c r="M74" s="31"/>
      <c r="N74" s="114"/>
    </row>
    <row r="75" spans="1:17">
      <c r="A75" s="48" t="s">
        <v>63</v>
      </c>
      <c r="B75" s="56">
        <v>1522</v>
      </c>
      <c r="C75" s="60">
        <v>1591</v>
      </c>
      <c r="D75" s="60">
        <v>266</v>
      </c>
      <c r="E75" s="60">
        <v>24</v>
      </c>
      <c r="F75" s="60">
        <v>0</v>
      </c>
      <c r="G75" s="83">
        <v>3403</v>
      </c>
      <c r="H75" s="25">
        <f t="shared" ref="H75:K80" si="36">B75/($M75)*100</f>
        <v>38.658877317754637</v>
      </c>
      <c r="I75" s="25">
        <f t="shared" si="36"/>
        <v>40.41148082296165</v>
      </c>
      <c r="J75" s="25">
        <f t="shared" si="36"/>
        <v>6.7564135128270255</v>
      </c>
      <c r="K75" s="25">
        <f t="shared" si="36"/>
        <v>0.60960121920243837</v>
      </c>
      <c r="L75" s="25">
        <f t="shared" ref="L75:L80" si="37">G75/($M75)*100</f>
        <v>86.43637287274575</v>
      </c>
      <c r="M75" s="56">
        <v>3937</v>
      </c>
      <c r="N75" s="114"/>
    </row>
    <row r="76" spans="1:17">
      <c r="A76" s="48" t="s">
        <v>46</v>
      </c>
      <c r="B76" s="56">
        <v>5356</v>
      </c>
      <c r="C76" s="60">
        <v>3984</v>
      </c>
      <c r="D76" s="60">
        <v>590</v>
      </c>
      <c r="E76" s="60">
        <v>86</v>
      </c>
      <c r="F76" s="60">
        <v>9</v>
      </c>
      <c r="G76" s="83">
        <v>10025</v>
      </c>
      <c r="H76" s="25">
        <f t="shared" si="36"/>
        <v>46.392377652663491</v>
      </c>
      <c r="I76" s="25">
        <f t="shared" si="36"/>
        <v>34.508445214378519</v>
      </c>
      <c r="J76" s="25">
        <f t="shared" si="36"/>
        <v>5.1104374187960158</v>
      </c>
      <c r="K76" s="25">
        <f t="shared" si="36"/>
        <v>0.74491121697704632</v>
      </c>
      <c r="L76" s="25">
        <f t="shared" si="37"/>
        <v>86.834127327847554</v>
      </c>
      <c r="M76" s="56">
        <v>11545</v>
      </c>
      <c r="N76" s="114"/>
    </row>
    <row r="77" spans="1:17">
      <c r="A77" s="48" t="s">
        <v>41</v>
      </c>
      <c r="B77" s="56">
        <v>9248</v>
      </c>
      <c r="C77" s="60">
        <v>4270</v>
      </c>
      <c r="D77" s="60">
        <v>642</v>
      </c>
      <c r="E77" s="60">
        <v>106</v>
      </c>
      <c r="F77" s="60">
        <v>4</v>
      </c>
      <c r="G77" s="83">
        <v>14270</v>
      </c>
      <c r="H77" s="25">
        <f t="shared" si="36"/>
        <v>57.659455078246765</v>
      </c>
      <c r="I77" s="25">
        <f t="shared" si="36"/>
        <v>26.622607394475967</v>
      </c>
      <c r="J77" s="25">
        <f t="shared" si="36"/>
        <v>4.0027433131741379</v>
      </c>
      <c r="K77" s="25">
        <f t="shared" si="36"/>
        <v>0.6608890828605275</v>
      </c>
      <c r="L77" s="25">
        <f t="shared" si="37"/>
        <v>88.970634079431392</v>
      </c>
      <c r="M77" s="56">
        <v>16039</v>
      </c>
      <c r="N77" s="114"/>
    </row>
    <row r="78" spans="1:17">
      <c r="A78" s="48" t="s">
        <v>42</v>
      </c>
      <c r="B78" s="56">
        <v>11068</v>
      </c>
      <c r="C78" s="60">
        <v>4093</v>
      </c>
      <c r="D78" s="60">
        <v>610</v>
      </c>
      <c r="E78" s="60">
        <v>133</v>
      </c>
      <c r="F78" s="60">
        <v>2</v>
      </c>
      <c r="G78" s="83">
        <v>15906</v>
      </c>
      <c r="H78" s="42">
        <f t="shared" si="36"/>
        <v>62.954325692508959</v>
      </c>
      <c r="I78" s="42">
        <f t="shared" si="36"/>
        <v>23.280814515670325</v>
      </c>
      <c r="J78" s="42">
        <f t="shared" si="36"/>
        <v>3.4696547409134859</v>
      </c>
      <c r="K78" s="42">
        <f t="shared" si="36"/>
        <v>0.75649849269097325</v>
      </c>
      <c r="L78" s="42">
        <f t="shared" si="37"/>
        <v>90.472669358967067</v>
      </c>
      <c r="M78" s="56">
        <v>17581</v>
      </c>
      <c r="N78" s="114"/>
    </row>
    <row r="79" spans="1:17">
      <c r="A79" s="48" t="s">
        <v>43</v>
      </c>
      <c r="B79" s="56">
        <v>6453</v>
      </c>
      <c r="C79" s="60">
        <v>2477</v>
      </c>
      <c r="D79" s="60">
        <v>377</v>
      </c>
      <c r="E79" s="60">
        <v>93</v>
      </c>
      <c r="F79" s="60">
        <v>1</v>
      </c>
      <c r="G79" s="83">
        <v>9401</v>
      </c>
      <c r="H79" s="42">
        <f t="shared" si="36"/>
        <v>61.574427480916029</v>
      </c>
      <c r="I79" s="42">
        <f t="shared" si="36"/>
        <v>23.635496183206108</v>
      </c>
      <c r="J79" s="42">
        <f t="shared" si="36"/>
        <v>3.5973282442748089</v>
      </c>
      <c r="K79" s="42">
        <f t="shared" si="36"/>
        <v>0.88740458015267176</v>
      </c>
      <c r="L79" s="42">
        <f t="shared" si="37"/>
        <v>89.704198473282446</v>
      </c>
      <c r="M79" s="56">
        <v>10480</v>
      </c>
      <c r="N79" s="114"/>
    </row>
    <row r="80" spans="1:17">
      <c r="A80" s="48" t="s">
        <v>39</v>
      </c>
      <c r="B80" s="56">
        <v>1447</v>
      </c>
      <c r="C80" s="60">
        <v>714</v>
      </c>
      <c r="D80" s="60">
        <v>110</v>
      </c>
      <c r="E80" s="60">
        <v>53</v>
      </c>
      <c r="F80" s="60">
        <v>2</v>
      </c>
      <c r="G80" s="85">
        <v>2326</v>
      </c>
      <c r="H80" s="42">
        <f t="shared" si="36"/>
        <v>52.829499817451619</v>
      </c>
      <c r="I80" s="42">
        <f t="shared" si="36"/>
        <v>26.067907995618839</v>
      </c>
      <c r="J80" s="42">
        <f t="shared" si="36"/>
        <v>4.0160642570281126</v>
      </c>
      <c r="K80" s="42">
        <f t="shared" si="36"/>
        <v>1.9350127783862723</v>
      </c>
      <c r="L80" s="42">
        <f t="shared" si="37"/>
        <v>84.921504198612624</v>
      </c>
      <c r="M80" s="56">
        <v>2739</v>
      </c>
      <c r="N80" s="114"/>
    </row>
    <row r="81" spans="1:17">
      <c r="A81" s="31" t="s">
        <v>64</v>
      </c>
      <c r="B81" s="31"/>
      <c r="C81" s="31"/>
      <c r="D81" s="31"/>
      <c r="E81" s="31"/>
      <c r="F81" s="31"/>
      <c r="G81" s="31"/>
      <c r="H81" s="123"/>
      <c r="I81" s="123"/>
      <c r="J81" s="123"/>
      <c r="K81" s="123"/>
      <c r="L81" s="123"/>
      <c r="M81" s="31"/>
      <c r="N81" s="114"/>
    </row>
    <row r="82" spans="1:17">
      <c r="A82" s="60" t="s">
        <v>65</v>
      </c>
      <c r="B82" s="56">
        <v>6680</v>
      </c>
      <c r="C82" s="60">
        <v>6126</v>
      </c>
      <c r="D82" s="60">
        <v>1070</v>
      </c>
      <c r="E82" s="60">
        <v>128</v>
      </c>
      <c r="F82" s="60">
        <v>5</v>
      </c>
      <c r="G82" s="83">
        <v>14009</v>
      </c>
      <c r="H82" s="25">
        <f t="shared" ref="H82:K85" si="38">B82/($M82)*100</f>
        <v>42.550480922351738</v>
      </c>
      <c r="I82" s="25">
        <f t="shared" si="38"/>
        <v>39.021593732084845</v>
      </c>
      <c r="J82" s="25">
        <f t="shared" si="38"/>
        <v>6.8157207465443657</v>
      </c>
      <c r="K82" s="25">
        <f t="shared" si="38"/>
        <v>0.81533855659596155</v>
      </c>
      <c r="L82" s="25">
        <f>G82/($M82)*100</f>
        <v>89.234983119943948</v>
      </c>
      <c r="M82" s="56">
        <v>15699</v>
      </c>
      <c r="N82" s="114"/>
    </row>
    <row r="83" spans="1:17">
      <c r="A83" s="60" t="s">
        <v>94</v>
      </c>
      <c r="B83" s="56">
        <v>1747</v>
      </c>
      <c r="C83" s="60">
        <v>2285</v>
      </c>
      <c r="D83" s="60">
        <v>483</v>
      </c>
      <c r="E83" s="60">
        <v>81</v>
      </c>
      <c r="F83" s="60">
        <v>4</v>
      </c>
      <c r="G83" s="83">
        <v>4600</v>
      </c>
      <c r="H83" s="25">
        <f t="shared" si="38"/>
        <v>25.118619698058954</v>
      </c>
      <c r="I83" s="25">
        <f t="shared" si="38"/>
        <v>32.854061826024441</v>
      </c>
      <c r="J83" s="25">
        <f t="shared" si="38"/>
        <v>6.9446441409058233</v>
      </c>
      <c r="K83" s="25">
        <f t="shared" si="38"/>
        <v>1.1646297627606039</v>
      </c>
      <c r="L83" s="25">
        <f>G83/($M83)*100</f>
        <v>66.139468008626892</v>
      </c>
      <c r="M83" s="56">
        <v>6955</v>
      </c>
      <c r="N83" s="114"/>
    </row>
    <row r="84" spans="1:17">
      <c r="A84" s="60" t="s">
        <v>50</v>
      </c>
      <c r="B84" s="56">
        <v>4536</v>
      </c>
      <c r="C84" s="60">
        <v>2250</v>
      </c>
      <c r="D84" s="60">
        <v>279</v>
      </c>
      <c r="E84" s="60">
        <v>84</v>
      </c>
      <c r="F84" s="60">
        <v>3</v>
      </c>
      <c r="G84" s="83">
        <v>7152</v>
      </c>
      <c r="H84" s="25">
        <f t="shared" si="38"/>
        <v>53.339604891815618</v>
      </c>
      <c r="I84" s="25">
        <f t="shared" si="38"/>
        <v>26.458137347130762</v>
      </c>
      <c r="J84" s="25">
        <f t="shared" si="38"/>
        <v>3.2808090310442144</v>
      </c>
      <c r="K84" s="25">
        <f t="shared" si="38"/>
        <v>0.98777046095954846</v>
      </c>
      <c r="L84" s="25">
        <f>G84/($M84)*100</f>
        <v>84.101599247412977</v>
      </c>
      <c r="M84" s="56">
        <v>8504</v>
      </c>
      <c r="N84" s="114"/>
    </row>
    <row r="85" spans="1:17">
      <c r="A85" s="60" t="s">
        <v>54</v>
      </c>
      <c r="B85" s="56">
        <v>22127</v>
      </c>
      <c r="C85" s="60">
        <v>6466</v>
      </c>
      <c r="D85" s="60">
        <v>763</v>
      </c>
      <c r="E85" s="60">
        <v>202</v>
      </c>
      <c r="F85" s="60">
        <v>6</v>
      </c>
      <c r="G85" s="83">
        <v>29564</v>
      </c>
      <c r="H85" s="42">
        <f t="shared" si="38"/>
        <v>71.099900388804983</v>
      </c>
      <c r="I85" s="42">
        <f t="shared" si="38"/>
        <v>20.776967321101509</v>
      </c>
      <c r="J85" s="42">
        <f t="shared" si="38"/>
        <v>2.4517207030622412</v>
      </c>
      <c r="K85" s="42">
        <f t="shared" si="38"/>
        <v>0.6490793997622184</v>
      </c>
      <c r="L85" s="42">
        <f>G85/($M85)*100</f>
        <v>94.996947398862503</v>
      </c>
      <c r="M85" s="56">
        <v>31121</v>
      </c>
      <c r="N85" s="114"/>
    </row>
    <row r="86" spans="1:17">
      <c r="A86" s="39" t="s">
        <v>53</v>
      </c>
      <c r="B86" s="56">
        <v>4</v>
      </c>
      <c r="C86" s="60">
        <v>2</v>
      </c>
      <c r="D86" s="60">
        <v>0</v>
      </c>
      <c r="E86" s="60">
        <v>0</v>
      </c>
      <c r="F86" s="60">
        <v>0</v>
      </c>
      <c r="G86" s="60">
        <v>6</v>
      </c>
      <c r="H86" s="110" t="s">
        <v>87</v>
      </c>
      <c r="I86" s="109" t="s">
        <v>87</v>
      </c>
      <c r="J86" s="109" t="s">
        <v>87</v>
      </c>
      <c r="K86" s="109" t="s">
        <v>87</v>
      </c>
      <c r="L86" s="109" t="s">
        <v>87</v>
      </c>
      <c r="M86" s="56">
        <v>42</v>
      </c>
      <c r="N86" s="114"/>
    </row>
    <row r="87" spans="1:17">
      <c r="A87" s="31" t="s">
        <v>91</v>
      </c>
      <c r="B87" s="31"/>
      <c r="C87" s="31"/>
      <c r="D87" s="31"/>
      <c r="E87" s="31"/>
      <c r="F87" s="31"/>
      <c r="G87" s="31"/>
      <c r="H87" s="123"/>
      <c r="I87" s="123"/>
      <c r="J87" s="123"/>
      <c r="K87" s="123"/>
      <c r="L87" s="123"/>
      <c r="M87" s="31"/>
      <c r="N87" s="114"/>
    </row>
    <row r="88" spans="1:17">
      <c r="A88" s="59" t="s">
        <v>92</v>
      </c>
      <c r="B88" s="56">
        <v>6086</v>
      </c>
      <c r="C88" s="60">
        <v>2055</v>
      </c>
      <c r="D88" s="60">
        <v>256</v>
      </c>
      <c r="E88" s="60">
        <v>63</v>
      </c>
      <c r="F88" s="60">
        <v>2</v>
      </c>
      <c r="G88" s="83">
        <v>8462</v>
      </c>
      <c r="H88" s="25">
        <f t="shared" ref="H88:K92" si="39">B88/($M88)*100</f>
        <v>67.667333778074266</v>
      </c>
      <c r="I88" s="25">
        <f t="shared" si="39"/>
        <v>22.848565710473647</v>
      </c>
      <c r="J88" s="25">
        <f t="shared" si="39"/>
        <v>2.846342005781632</v>
      </c>
      <c r="K88" s="25">
        <f t="shared" si="39"/>
        <v>0.70046697798532354</v>
      </c>
      <c r="L88" s="25">
        <f>G88/($M88)*100</f>
        <v>94.084945519235035</v>
      </c>
      <c r="M88" s="56">
        <v>8994</v>
      </c>
      <c r="N88" s="114"/>
    </row>
    <row r="89" spans="1:17">
      <c r="A89" s="59">
        <v>2</v>
      </c>
      <c r="B89" s="56">
        <v>6701</v>
      </c>
      <c r="C89" s="60">
        <v>2347</v>
      </c>
      <c r="D89" s="60">
        <v>339</v>
      </c>
      <c r="E89" s="60">
        <v>57</v>
      </c>
      <c r="F89" s="60">
        <v>1</v>
      </c>
      <c r="G89" s="83">
        <v>9445</v>
      </c>
      <c r="H89" s="25">
        <f t="shared" si="39"/>
        <v>66.182716049382719</v>
      </c>
      <c r="I89" s="25">
        <f t="shared" si="39"/>
        <v>23.180246913580245</v>
      </c>
      <c r="J89" s="25">
        <f t="shared" si="39"/>
        <v>3.3481481481481481</v>
      </c>
      <c r="K89" s="25">
        <f t="shared" si="39"/>
        <v>0.56296296296296289</v>
      </c>
      <c r="L89" s="25">
        <f>G89/($M89)*100</f>
        <v>93.283950617283949</v>
      </c>
      <c r="M89" s="56">
        <v>10125</v>
      </c>
      <c r="N89" s="114"/>
    </row>
    <row r="90" spans="1:17">
      <c r="A90" s="59">
        <v>3</v>
      </c>
      <c r="B90" s="56">
        <v>7403</v>
      </c>
      <c r="C90" s="60">
        <v>2983</v>
      </c>
      <c r="D90" s="60">
        <v>396</v>
      </c>
      <c r="E90" s="60">
        <v>77</v>
      </c>
      <c r="F90" s="60">
        <v>2</v>
      </c>
      <c r="G90" s="83">
        <v>10861</v>
      </c>
      <c r="H90" s="25">
        <f t="shared" si="39"/>
        <v>63.725574588964449</v>
      </c>
      <c r="I90" s="25">
        <f t="shared" si="39"/>
        <v>25.677885856933802</v>
      </c>
      <c r="J90" s="25">
        <f t="shared" si="39"/>
        <v>3.4087974520099853</v>
      </c>
      <c r="K90" s="25">
        <f t="shared" si="39"/>
        <v>0.6628217267797194</v>
      </c>
      <c r="L90" s="25">
        <f>G90/($M90)*100</f>
        <v>93.492295773435487</v>
      </c>
      <c r="M90" s="56">
        <v>11617</v>
      </c>
      <c r="N90" s="114"/>
    </row>
    <row r="91" spans="1:17">
      <c r="A91" s="59">
        <v>4</v>
      </c>
      <c r="B91" s="56">
        <v>8042</v>
      </c>
      <c r="C91" s="60">
        <v>4068</v>
      </c>
      <c r="D91" s="60">
        <v>556</v>
      </c>
      <c r="E91" s="60">
        <v>126</v>
      </c>
      <c r="F91" s="60">
        <v>2</v>
      </c>
      <c r="G91" s="83">
        <v>12794</v>
      </c>
      <c r="H91" s="42">
        <f t="shared" si="39"/>
        <v>57.246583143507969</v>
      </c>
      <c r="I91" s="42">
        <f t="shared" si="39"/>
        <v>28.957858769931661</v>
      </c>
      <c r="J91" s="42">
        <f t="shared" si="39"/>
        <v>3.9578587699316632</v>
      </c>
      <c r="K91" s="42">
        <f t="shared" si="39"/>
        <v>0.89692482915717542</v>
      </c>
      <c r="L91" s="42">
        <f>G91/($M91)*100</f>
        <v>91.073462414578586</v>
      </c>
      <c r="M91" s="56">
        <v>14048</v>
      </c>
      <c r="N91" s="114"/>
    </row>
    <row r="92" spans="1:17">
      <c r="A92" s="115" t="s">
        <v>93</v>
      </c>
      <c r="B92" s="56">
        <v>6736</v>
      </c>
      <c r="C92" s="60">
        <v>5623</v>
      </c>
      <c r="D92" s="60">
        <v>1023</v>
      </c>
      <c r="E92" s="60">
        <v>136</v>
      </c>
      <c r="F92" s="60">
        <v>8</v>
      </c>
      <c r="G92" s="83">
        <v>13526</v>
      </c>
      <c r="H92" s="42">
        <f t="shared" si="39"/>
        <v>39.528196702071469</v>
      </c>
      <c r="I92" s="42">
        <f t="shared" si="39"/>
        <v>32.996889853881818</v>
      </c>
      <c r="J92" s="42">
        <f t="shared" si="39"/>
        <v>6.0031688281204154</v>
      </c>
      <c r="K92" s="42">
        <f t="shared" si="39"/>
        <v>0.79807523032685879</v>
      </c>
      <c r="L92" s="42">
        <f>G92/($M92)*100</f>
        <v>79.373276216184493</v>
      </c>
      <c r="M92" s="56">
        <v>17041</v>
      </c>
      <c r="N92" s="114"/>
    </row>
    <row r="93" spans="1:17">
      <c r="A93" s="73" t="s">
        <v>53</v>
      </c>
      <c r="B93" s="80">
        <v>126</v>
      </c>
      <c r="C93" s="73">
        <v>53</v>
      </c>
      <c r="D93" s="73">
        <v>25</v>
      </c>
      <c r="E93" s="73">
        <v>36</v>
      </c>
      <c r="F93" s="73">
        <v>3</v>
      </c>
      <c r="G93" s="85">
        <v>243</v>
      </c>
      <c r="H93" s="120" t="s">
        <v>87</v>
      </c>
      <c r="I93" s="124" t="s">
        <v>87</v>
      </c>
      <c r="J93" s="124" t="s">
        <v>87</v>
      </c>
      <c r="K93" s="124" t="s">
        <v>87</v>
      </c>
      <c r="L93" s="124" t="s">
        <v>87</v>
      </c>
      <c r="M93" s="80">
        <v>496</v>
      </c>
      <c r="N93" s="114"/>
    </row>
    <row r="96" spans="1:17" s="193" customFormat="1" ht="18" customHeight="1">
      <c r="A96" s="207" t="str">
        <f>Contents!B29</f>
        <v>Table 22: Number and percentage of women registered with a Lead Maternity Carer (LMC), by type of LMC, 2008–2012</v>
      </c>
      <c r="Q96" s="250"/>
    </row>
    <row r="97" spans="1:11">
      <c r="A97" s="287" t="s">
        <v>40</v>
      </c>
      <c r="B97" s="302" t="s">
        <v>453</v>
      </c>
      <c r="C97" s="291"/>
      <c r="D97" s="291"/>
      <c r="E97" s="291"/>
      <c r="F97" s="292"/>
      <c r="G97" s="302" t="s">
        <v>455</v>
      </c>
      <c r="H97" s="291"/>
      <c r="I97" s="291"/>
      <c r="J97" s="291"/>
      <c r="K97" s="82"/>
    </row>
    <row r="98" spans="1:11" ht="24">
      <c r="A98" s="287"/>
      <c r="B98" s="125" t="s">
        <v>108</v>
      </c>
      <c r="C98" s="126" t="s">
        <v>109</v>
      </c>
      <c r="D98" s="126" t="s">
        <v>110</v>
      </c>
      <c r="E98" s="126" t="s">
        <v>51</v>
      </c>
      <c r="F98" s="127" t="s">
        <v>44</v>
      </c>
      <c r="G98" s="81" t="str">
        <f>B98</f>
        <v>Midwife</v>
      </c>
      <c r="H98" s="81" t="str">
        <f>C98</f>
        <v>Obstetrician</v>
      </c>
      <c r="I98" s="126" t="s">
        <v>110</v>
      </c>
      <c r="J98" s="81" t="str">
        <f>E98</f>
        <v>Other</v>
      </c>
      <c r="K98" s="82"/>
    </row>
    <row r="99" spans="1:11">
      <c r="A99" s="61">
        <v>2008</v>
      </c>
      <c r="B99" s="50">
        <v>47615</v>
      </c>
      <c r="C99" s="48">
        <v>3573</v>
      </c>
      <c r="D99" s="48">
        <v>1474</v>
      </c>
      <c r="E99" s="48">
        <v>666</v>
      </c>
      <c r="F99" s="33">
        <v>53328</v>
      </c>
      <c r="G99" s="68">
        <f>B99/$F99*100</f>
        <v>89.287053705370539</v>
      </c>
      <c r="H99" s="68">
        <f>C99/$F99*100</f>
        <v>6.70004500450045</v>
      </c>
      <c r="I99" s="68">
        <f>D99/$F99*100</f>
        <v>2.7640264026402641</v>
      </c>
      <c r="J99" s="68">
        <f>E99/$F99*100</f>
        <v>1.2488748874887488</v>
      </c>
      <c r="K99" s="82"/>
    </row>
    <row r="100" spans="1:11">
      <c r="A100" s="61">
        <v>2009</v>
      </c>
      <c r="B100" s="50">
        <v>48359</v>
      </c>
      <c r="C100" s="48">
        <v>3887</v>
      </c>
      <c r="D100" s="48">
        <v>1205</v>
      </c>
      <c r="E100" s="48">
        <v>427</v>
      </c>
      <c r="F100" s="33">
        <v>53878</v>
      </c>
      <c r="G100" s="71">
        <f t="shared" ref="G100:G103" si="40">B100/$F100*100</f>
        <v>89.756486877760864</v>
      </c>
      <c r="H100" s="71">
        <f t="shared" ref="H100:H103" si="41">C100/$F100*100</f>
        <v>7.214447455362115</v>
      </c>
      <c r="I100" s="71">
        <f t="shared" ref="I100:I103" si="42">D100/$F100*100</f>
        <v>2.2365343925164263</v>
      </c>
      <c r="J100" s="71">
        <f t="shared" ref="J100:J103" si="43">E100/$F100*100</f>
        <v>0.79253127436059234</v>
      </c>
      <c r="K100" s="82"/>
    </row>
    <row r="101" spans="1:11">
      <c r="A101" s="61">
        <v>2010</v>
      </c>
      <c r="B101" s="50">
        <v>50213</v>
      </c>
      <c r="C101" s="48">
        <v>3709</v>
      </c>
      <c r="D101" s="48">
        <v>1069</v>
      </c>
      <c r="E101" s="48">
        <v>237</v>
      </c>
      <c r="F101" s="33">
        <v>55228</v>
      </c>
      <c r="G101" s="71">
        <f t="shared" si="40"/>
        <v>90.919461142898527</v>
      </c>
      <c r="H101" s="71">
        <f t="shared" si="41"/>
        <v>6.7157963351922936</v>
      </c>
      <c r="I101" s="71">
        <f t="shared" si="42"/>
        <v>1.9356123705366843</v>
      </c>
      <c r="J101" s="71">
        <f t="shared" si="43"/>
        <v>0.42913015137249222</v>
      </c>
      <c r="K101" s="82"/>
    </row>
    <row r="102" spans="1:11">
      <c r="A102" s="61">
        <v>2011</v>
      </c>
      <c r="B102" s="50">
        <v>50008</v>
      </c>
      <c r="C102" s="48">
        <v>3378</v>
      </c>
      <c r="D102" s="48">
        <v>855</v>
      </c>
      <c r="E102" s="48">
        <v>257</v>
      </c>
      <c r="F102" s="33">
        <v>54498</v>
      </c>
      <c r="G102" s="71">
        <f t="shared" si="40"/>
        <v>91.761165547359539</v>
      </c>
      <c r="H102" s="71">
        <f t="shared" si="41"/>
        <v>6.1983926015633601</v>
      </c>
      <c r="I102" s="71">
        <f t="shared" si="42"/>
        <v>1.5688649124738525</v>
      </c>
      <c r="J102" s="71">
        <f t="shared" si="43"/>
        <v>0.47157693860325151</v>
      </c>
      <c r="K102" s="82"/>
    </row>
    <row r="103" spans="1:11">
      <c r="A103" s="78">
        <v>2012</v>
      </c>
      <c r="B103" s="51">
        <v>50878</v>
      </c>
      <c r="C103" s="185">
        <v>3413</v>
      </c>
      <c r="D103" s="185">
        <v>715</v>
      </c>
      <c r="E103" s="185">
        <v>325</v>
      </c>
      <c r="F103" s="189">
        <v>55331</v>
      </c>
      <c r="G103" s="65">
        <f t="shared" si="40"/>
        <v>91.952070268023363</v>
      </c>
      <c r="H103" s="65">
        <f t="shared" si="41"/>
        <v>6.1683323995590182</v>
      </c>
      <c r="I103" s="65">
        <f t="shared" si="42"/>
        <v>1.292223166037122</v>
      </c>
      <c r="J103" s="65">
        <f t="shared" si="43"/>
        <v>0.58737416638050999</v>
      </c>
      <c r="K103" s="82"/>
    </row>
    <row r="110" spans="1:11">
      <c r="C110" s="203"/>
    </row>
  </sheetData>
  <mergeCells count="18">
    <mergeCell ref="G97:J97"/>
    <mergeCell ref="B97:F97"/>
    <mergeCell ref="A97:A98"/>
    <mergeCell ref="A43:A44"/>
    <mergeCell ref="B43:F43"/>
    <mergeCell ref="G43:K43"/>
    <mergeCell ref="L43:P43"/>
    <mergeCell ref="A70:A71"/>
    <mergeCell ref="H70:L70"/>
    <mergeCell ref="B70:G70"/>
    <mergeCell ref="M70:M71"/>
    <mergeCell ref="M6:M7"/>
    <mergeCell ref="H6:L6"/>
    <mergeCell ref="B6:G6"/>
    <mergeCell ref="A16:A17"/>
    <mergeCell ref="B16:F16"/>
    <mergeCell ref="G16:K16"/>
    <mergeCell ref="L16:P16"/>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76" fitToHeight="0" orientation="landscape" r:id="rId1"/>
  <headerFooter>
    <oddFooter>&amp;L&amp;"Arial,Regular"&amp;8&amp;K01+023Report on Maternity, 2012: accompanying tables&amp;R&amp;"Arial,Regular"&amp;8&amp;K01+023Page &amp;P of &amp;N</oddFooter>
  </headerFooter>
  <rowBreaks count="2" manualBreakCount="2">
    <brk id="40"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7"/>
  <sheetViews>
    <sheetView zoomScaleNormal="100" workbookViewId="0">
      <pane ySplit="3" topLeftCell="A67" activePane="bottomLeft" state="frozen"/>
      <selection pane="bottomLeft" activeCell="A3" sqref="A3"/>
    </sheetView>
  </sheetViews>
  <sheetFormatPr defaultRowHeight="15"/>
  <cols>
    <col min="1" max="1" width="24.85546875" customWidth="1"/>
    <col min="2" max="11" width="9.140625" customWidth="1"/>
    <col min="12" max="21" width="7.5703125" customWidth="1"/>
  </cols>
  <sheetData>
    <row r="1" spans="1:21" s="113" customFormat="1">
      <c r="A1" s="8" t="s">
        <v>27</v>
      </c>
      <c r="C1" s="8" t="s">
        <v>37</v>
      </c>
    </row>
    <row r="2" spans="1:21" s="113" customFormat="1" ht="10.5" customHeight="1"/>
    <row r="3" spans="1:21" s="113" customFormat="1" ht="19.5">
      <c r="A3" s="20" t="s">
        <v>111</v>
      </c>
    </row>
    <row r="5" spans="1:21" s="193" customFormat="1" ht="18" customHeight="1">
      <c r="A5" s="207" t="str">
        <f>Contents!B31</f>
        <v>Table 23: Number and percentage of women giving birth, by type of birth, 2003–2012</v>
      </c>
    </row>
    <row r="6" spans="1:21">
      <c r="A6" s="305" t="s">
        <v>104</v>
      </c>
      <c r="B6" s="284" t="s">
        <v>28</v>
      </c>
      <c r="C6" s="284"/>
      <c r="D6" s="284"/>
      <c r="E6" s="284"/>
      <c r="F6" s="284"/>
      <c r="G6" s="284"/>
      <c r="H6" s="284"/>
      <c r="I6" s="284"/>
      <c r="J6" s="284"/>
      <c r="K6" s="285"/>
      <c r="L6" s="283" t="s">
        <v>449</v>
      </c>
      <c r="M6" s="284"/>
      <c r="N6" s="284"/>
      <c r="O6" s="284"/>
      <c r="P6" s="284"/>
      <c r="Q6" s="284"/>
      <c r="R6" s="284"/>
      <c r="S6" s="284"/>
      <c r="T6" s="284"/>
      <c r="U6" s="284"/>
    </row>
    <row r="7" spans="1:21">
      <c r="A7" s="305"/>
      <c r="B7" s="44">
        <v>2003</v>
      </c>
      <c r="C7" s="44">
        <v>2004</v>
      </c>
      <c r="D7" s="44">
        <v>2005</v>
      </c>
      <c r="E7" s="44">
        <v>2006</v>
      </c>
      <c r="F7" s="44">
        <v>2007</v>
      </c>
      <c r="G7" s="44">
        <v>2008</v>
      </c>
      <c r="H7" s="44">
        <v>2009</v>
      </c>
      <c r="I7" s="44">
        <v>2010</v>
      </c>
      <c r="J7" s="44">
        <v>2011</v>
      </c>
      <c r="K7" s="37">
        <v>2012</v>
      </c>
      <c r="L7" s="128">
        <v>2003</v>
      </c>
      <c r="M7" s="128">
        <v>2004</v>
      </c>
      <c r="N7" s="128">
        <v>2005</v>
      </c>
      <c r="O7" s="128">
        <v>2006</v>
      </c>
      <c r="P7" s="128">
        <v>2007</v>
      </c>
      <c r="Q7" s="128">
        <v>2008</v>
      </c>
      <c r="R7" s="128">
        <v>2009</v>
      </c>
      <c r="S7" s="128">
        <v>2010</v>
      </c>
      <c r="T7" s="128">
        <v>2011</v>
      </c>
      <c r="U7" s="128">
        <v>2012</v>
      </c>
    </row>
    <row r="8" spans="1:21">
      <c r="A8" s="129" t="s">
        <v>112</v>
      </c>
      <c r="B8" s="129">
        <f>SUM(B9:B10)</f>
        <v>37922</v>
      </c>
      <c r="C8" s="129">
        <f t="shared" ref="C8:K8" si="0">SUM(C9:C10)</f>
        <v>38377</v>
      </c>
      <c r="D8" s="129">
        <f t="shared" si="0"/>
        <v>39018</v>
      </c>
      <c r="E8" s="129">
        <f t="shared" si="0"/>
        <v>39489</v>
      </c>
      <c r="F8" s="129">
        <f t="shared" si="0"/>
        <v>42173</v>
      </c>
      <c r="G8" s="129">
        <f t="shared" si="0"/>
        <v>42978</v>
      </c>
      <c r="H8" s="129">
        <f t="shared" si="0"/>
        <v>42048</v>
      </c>
      <c r="I8" s="129">
        <f t="shared" si="0"/>
        <v>42017</v>
      </c>
      <c r="J8" s="129">
        <f t="shared" si="0"/>
        <v>40778</v>
      </c>
      <c r="K8" s="130">
        <f t="shared" si="0"/>
        <v>40435</v>
      </c>
      <c r="L8" s="131">
        <f>B8/(B$21-B$20)*100</f>
        <v>68.180510607695084</v>
      </c>
      <c r="M8" s="131">
        <f t="shared" ref="M8:U19" si="1">C8/(C$21-C$20)*100</f>
        <v>67.610373136957818</v>
      </c>
      <c r="N8" s="131">
        <f t="shared" si="1"/>
        <v>67.719596646822993</v>
      </c>
      <c r="O8" s="131">
        <f t="shared" si="1"/>
        <v>66.72129762608769</v>
      </c>
      <c r="P8" s="131">
        <f t="shared" si="1"/>
        <v>67.33673958167013</v>
      </c>
      <c r="Q8" s="131">
        <f t="shared" si="1"/>
        <v>67.954779033915727</v>
      </c>
      <c r="R8" s="131">
        <f t="shared" si="1"/>
        <v>67.069688800982561</v>
      </c>
      <c r="S8" s="131">
        <f t="shared" si="1"/>
        <v>66.740263040853932</v>
      </c>
      <c r="T8" s="131">
        <f t="shared" si="1"/>
        <v>66.865622694105113</v>
      </c>
      <c r="U8" s="131">
        <f t="shared" si="1"/>
        <v>65.885094179756237</v>
      </c>
    </row>
    <row r="9" spans="1:21">
      <c r="A9" s="24" t="s">
        <v>113</v>
      </c>
      <c r="B9" s="48">
        <v>37793</v>
      </c>
      <c r="C9" s="48">
        <v>38222</v>
      </c>
      <c r="D9" s="48">
        <v>38885</v>
      </c>
      <c r="E9" s="48">
        <v>39329</v>
      </c>
      <c r="F9" s="48">
        <v>42010</v>
      </c>
      <c r="G9" s="48">
        <v>42818</v>
      </c>
      <c r="H9" s="48">
        <v>41866</v>
      </c>
      <c r="I9" s="48">
        <v>41827</v>
      </c>
      <c r="J9" s="48">
        <v>40622</v>
      </c>
      <c r="K9" s="33">
        <v>40269</v>
      </c>
      <c r="L9" s="25">
        <f t="shared" ref="L9:L19" si="2">B9/(B$21-B$20)*100</f>
        <v>67.948579647608781</v>
      </c>
      <c r="M9" s="25">
        <f t="shared" si="1"/>
        <v>67.337303125330322</v>
      </c>
      <c r="N9" s="25">
        <f t="shared" si="1"/>
        <v>67.488761997327174</v>
      </c>
      <c r="O9" s="25">
        <f t="shared" si="1"/>
        <v>66.450958857818705</v>
      </c>
      <c r="P9" s="25">
        <f t="shared" si="1"/>
        <v>67.076480919687057</v>
      </c>
      <c r="Q9" s="25">
        <f t="shared" si="1"/>
        <v>67.701794608269424</v>
      </c>
      <c r="R9" s="25">
        <f t="shared" si="1"/>
        <v>66.779385258322293</v>
      </c>
      <c r="S9" s="25">
        <f t="shared" si="1"/>
        <v>66.438464959654368</v>
      </c>
      <c r="T9" s="25">
        <f t="shared" si="1"/>
        <v>66.609822087398541</v>
      </c>
      <c r="U9" s="25">
        <f t="shared" si="1"/>
        <v>65.614612526885224</v>
      </c>
    </row>
    <row r="10" spans="1:21">
      <c r="A10" s="24" t="s">
        <v>114</v>
      </c>
      <c r="B10" s="48">
        <v>129</v>
      </c>
      <c r="C10" s="48">
        <v>155</v>
      </c>
      <c r="D10" s="48">
        <v>133</v>
      </c>
      <c r="E10" s="48">
        <v>160</v>
      </c>
      <c r="F10" s="48">
        <v>163</v>
      </c>
      <c r="G10" s="48">
        <v>160</v>
      </c>
      <c r="H10" s="48">
        <v>182</v>
      </c>
      <c r="I10" s="48">
        <v>190</v>
      </c>
      <c r="J10" s="48">
        <v>156</v>
      </c>
      <c r="K10" s="33">
        <v>166</v>
      </c>
      <c r="L10" s="25">
        <f t="shared" si="2"/>
        <v>0.2319309600862999</v>
      </c>
      <c r="M10" s="25">
        <f t="shared" si="1"/>
        <v>0.27307001162749728</v>
      </c>
      <c r="N10" s="25">
        <f t="shared" si="1"/>
        <v>0.23083464949580851</v>
      </c>
      <c r="O10" s="25">
        <f t="shared" si="1"/>
        <v>0.27033876826898706</v>
      </c>
      <c r="P10" s="25">
        <f t="shared" si="1"/>
        <v>0.26025866198307518</v>
      </c>
      <c r="Q10" s="25">
        <f t="shared" si="1"/>
        <v>0.25298442564629614</v>
      </c>
      <c r="R10" s="25">
        <f t="shared" si="1"/>
        <v>0.29030354266026515</v>
      </c>
      <c r="S10" s="25">
        <f t="shared" si="1"/>
        <v>0.30179808119956797</v>
      </c>
      <c r="T10" s="25">
        <f t="shared" si="1"/>
        <v>0.25580060670656718</v>
      </c>
      <c r="U10" s="25">
        <f t="shared" si="1"/>
        <v>0.27048165287101605</v>
      </c>
    </row>
    <row r="11" spans="1:21">
      <c r="A11" s="129" t="s">
        <v>115</v>
      </c>
      <c r="B11" s="129">
        <f>SUM(B12:B16)</f>
        <v>5045</v>
      </c>
      <c r="C11" s="129">
        <f t="shared" ref="C11:K11" si="3">SUM(C12:C16)</f>
        <v>5305</v>
      </c>
      <c r="D11" s="129">
        <f t="shared" si="3"/>
        <v>5192</v>
      </c>
      <c r="E11" s="129">
        <f t="shared" si="3"/>
        <v>5242</v>
      </c>
      <c r="F11" s="129">
        <f t="shared" si="3"/>
        <v>5572</v>
      </c>
      <c r="G11" s="129">
        <f t="shared" si="3"/>
        <v>5311</v>
      </c>
      <c r="H11" s="129">
        <f t="shared" si="3"/>
        <v>5423</v>
      </c>
      <c r="I11" s="129">
        <f t="shared" si="3"/>
        <v>5717</v>
      </c>
      <c r="J11" s="129">
        <f t="shared" si="3"/>
        <v>5355</v>
      </c>
      <c r="K11" s="130">
        <f t="shared" si="3"/>
        <v>5387</v>
      </c>
      <c r="L11" s="131">
        <f t="shared" si="2"/>
        <v>9.0704782452355257</v>
      </c>
      <c r="M11" s="131">
        <f t="shared" si="1"/>
        <v>9.3460413657024066</v>
      </c>
      <c r="N11" s="131">
        <f t="shared" si="1"/>
        <v>9.0112293246784798</v>
      </c>
      <c r="O11" s="131">
        <f t="shared" si="1"/>
        <v>8.856973895412688</v>
      </c>
      <c r="P11" s="131">
        <f t="shared" si="1"/>
        <v>8.8966948746607066</v>
      </c>
      <c r="Q11" s="131">
        <f t="shared" si="1"/>
        <v>8.3975017787967428</v>
      </c>
      <c r="R11" s="131">
        <f t="shared" si="1"/>
        <v>8.6500885266297676</v>
      </c>
      <c r="S11" s="131">
        <f t="shared" si="1"/>
        <v>9.0809454221996315</v>
      </c>
      <c r="T11" s="131">
        <f t="shared" si="1"/>
        <v>8.7808477494465862</v>
      </c>
      <c r="U11" s="131">
        <f t="shared" si="1"/>
        <v>8.777618457928698</v>
      </c>
    </row>
    <row r="12" spans="1:21">
      <c r="A12" s="24" t="s">
        <v>303</v>
      </c>
      <c r="B12" s="48">
        <v>1791</v>
      </c>
      <c r="C12" s="48">
        <v>1734</v>
      </c>
      <c r="D12" s="48">
        <v>1665</v>
      </c>
      <c r="E12" s="48">
        <v>1742</v>
      </c>
      <c r="F12" s="48">
        <v>1844</v>
      </c>
      <c r="G12" s="48">
        <v>2061</v>
      </c>
      <c r="H12" s="48">
        <v>2035</v>
      </c>
      <c r="I12" s="48">
        <v>2011</v>
      </c>
      <c r="J12" s="48">
        <v>1829</v>
      </c>
      <c r="K12" s="33">
        <v>1885</v>
      </c>
      <c r="L12" s="25">
        <f t="shared" si="2"/>
        <v>3.2200647249190939</v>
      </c>
      <c r="M12" s="25">
        <f t="shared" si="1"/>
        <v>3.0548606462069694</v>
      </c>
      <c r="N12" s="25">
        <f t="shared" si="1"/>
        <v>2.8897721158685807</v>
      </c>
      <c r="O12" s="25">
        <f t="shared" si="1"/>
        <v>2.9433133395285966</v>
      </c>
      <c r="P12" s="25">
        <f t="shared" si="1"/>
        <v>2.9442759061152799</v>
      </c>
      <c r="Q12" s="25">
        <f t="shared" si="1"/>
        <v>3.2587556328563521</v>
      </c>
      <c r="R12" s="25">
        <f t="shared" si="1"/>
        <v>3.245976424800217</v>
      </c>
      <c r="S12" s="25">
        <f t="shared" si="1"/>
        <v>3.1942944278543743</v>
      </c>
      <c r="T12" s="25">
        <f t="shared" si="1"/>
        <v>2.9990981388866116</v>
      </c>
      <c r="U12" s="25">
        <f t="shared" si="1"/>
        <v>3.0714332268787068</v>
      </c>
    </row>
    <row r="13" spans="1:21">
      <c r="A13" s="24" t="s">
        <v>304</v>
      </c>
      <c r="B13" s="48">
        <v>2985</v>
      </c>
      <c r="C13" s="48">
        <v>3327</v>
      </c>
      <c r="D13" s="48">
        <v>3318</v>
      </c>
      <c r="E13" s="48">
        <v>3306</v>
      </c>
      <c r="F13" s="48">
        <v>3516</v>
      </c>
      <c r="G13" s="48">
        <v>3081</v>
      </c>
      <c r="H13" s="48">
        <v>3220</v>
      </c>
      <c r="I13" s="48">
        <v>3561</v>
      </c>
      <c r="J13" s="48">
        <v>3395</v>
      </c>
      <c r="K13" s="33">
        <v>3384</v>
      </c>
      <c r="L13" s="25">
        <f t="shared" si="2"/>
        <v>5.3667745415318233</v>
      </c>
      <c r="M13" s="25">
        <f t="shared" si="1"/>
        <v>5.8613156689334414</v>
      </c>
      <c r="N13" s="25">
        <f t="shared" si="1"/>
        <v>5.7587170453164864</v>
      </c>
      <c r="O13" s="25">
        <f t="shared" si="1"/>
        <v>5.5858747993579456</v>
      </c>
      <c r="P13" s="25">
        <f t="shared" si="1"/>
        <v>5.6139230400766404</v>
      </c>
      <c r="Q13" s="25">
        <f t="shared" si="1"/>
        <v>4.8715313463514907</v>
      </c>
      <c r="R13" s="25">
        <f t="shared" si="1"/>
        <v>5.1361396009123821</v>
      </c>
      <c r="S13" s="25">
        <f t="shared" si="1"/>
        <v>5.6563314060613763</v>
      </c>
      <c r="T13" s="25">
        <f t="shared" si="1"/>
        <v>5.5669426908256128</v>
      </c>
      <c r="U13" s="25">
        <f t="shared" si="1"/>
        <v>5.5139151404549311</v>
      </c>
    </row>
    <row r="14" spans="1:21">
      <c r="A14" s="24" t="s">
        <v>116</v>
      </c>
      <c r="B14" s="48">
        <v>80</v>
      </c>
      <c r="C14" s="48">
        <v>66</v>
      </c>
      <c r="D14" s="48">
        <v>58</v>
      </c>
      <c r="E14" s="48">
        <v>48</v>
      </c>
      <c r="F14" s="48">
        <v>43</v>
      </c>
      <c r="G14" s="48">
        <v>37</v>
      </c>
      <c r="H14" s="48">
        <v>27</v>
      </c>
      <c r="I14" s="48">
        <v>22</v>
      </c>
      <c r="J14" s="48">
        <v>19</v>
      </c>
      <c r="K14" s="33">
        <v>12</v>
      </c>
      <c r="L14" s="25">
        <f t="shared" si="2"/>
        <v>0.14383315354189141</v>
      </c>
      <c r="M14" s="25">
        <f t="shared" si="1"/>
        <v>0.11627497269299884</v>
      </c>
      <c r="N14" s="25">
        <f t="shared" si="1"/>
        <v>0.10066473436659319</v>
      </c>
      <c r="O14" s="25">
        <f t="shared" si="1"/>
        <v>8.110163048069613E-2</v>
      </c>
      <c r="P14" s="25">
        <f t="shared" si="1"/>
        <v>6.8657193038479961E-2</v>
      </c>
      <c r="Q14" s="25">
        <f t="shared" si="1"/>
        <v>5.8502648430705982E-2</v>
      </c>
      <c r="R14" s="25">
        <f t="shared" si="1"/>
        <v>4.3067009075973398E-2</v>
      </c>
      <c r="S14" s="25">
        <f t="shared" si="1"/>
        <v>3.4945040981002602E-2</v>
      </c>
      <c r="T14" s="25">
        <f t="shared" si="1"/>
        <v>3.1155202098876775E-2</v>
      </c>
      <c r="U14" s="25">
        <f t="shared" si="1"/>
        <v>1.9552890568989116E-2</v>
      </c>
    </row>
    <row r="15" spans="1:21">
      <c r="A15" s="24" t="s">
        <v>117</v>
      </c>
      <c r="B15" s="48">
        <v>142</v>
      </c>
      <c r="C15" s="48">
        <v>133</v>
      </c>
      <c r="D15" s="48">
        <v>104</v>
      </c>
      <c r="E15" s="48">
        <v>102</v>
      </c>
      <c r="F15" s="48">
        <v>108</v>
      </c>
      <c r="G15" s="48">
        <v>76</v>
      </c>
      <c r="H15" s="48">
        <v>90</v>
      </c>
      <c r="I15" s="48">
        <v>60</v>
      </c>
      <c r="J15" s="48">
        <v>67</v>
      </c>
      <c r="K15" s="33">
        <v>63</v>
      </c>
      <c r="L15" s="25">
        <f t="shared" si="2"/>
        <v>0.25530384753685725</v>
      </c>
      <c r="M15" s="25">
        <f t="shared" si="1"/>
        <v>0.23431168739649766</v>
      </c>
      <c r="N15" s="25">
        <f t="shared" si="1"/>
        <v>0.18050228231251195</v>
      </c>
      <c r="O15" s="25">
        <f t="shared" si="1"/>
        <v>0.17234096477147925</v>
      </c>
      <c r="P15" s="25">
        <f t="shared" si="1"/>
        <v>0.17244132205013571</v>
      </c>
      <c r="Q15" s="25">
        <f t="shared" si="1"/>
        <v>0.12016760218199066</v>
      </c>
      <c r="R15" s="25">
        <f t="shared" si="1"/>
        <v>0.14355669691991133</v>
      </c>
      <c r="S15" s="25">
        <f t="shared" si="1"/>
        <v>9.5304657220916189E-2</v>
      </c>
      <c r="T15" s="25">
        <f t="shared" si="1"/>
        <v>0.10986308108551282</v>
      </c>
      <c r="U15" s="25">
        <f t="shared" si="1"/>
        <v>0.10265267548719284</v>
      </c>
    </row>
    <row r="16" spans="1:21">
      <c r="A16" s="24" t="s">
        <v>118</v>
      </c>
      <c r="B16" s="48">
        <v>47</v>
      </c>
      <c r="C16" s="48">
        <v>45</v>
      </c>
      <c r="D16" s="48">
        <v>47</v>
      </c>
      <c r="E16" s="48">
        <v>44</v>
      </c>
      <c r="F16" s="48">
        <v>61</v>
      </c>
      <c r="G16" s="48">
        <v>56</v>
      </c>
      <c r="H16" s="48">
        <v>51</v>
      </c>
      <c r="I16" s="48">
        <v>63</v>
      </c>
      <c r="J16" s="48">
        <v>45</v>
      </c>
      <c r="K16" s="33">
        <v>43</v>
      </c>
      <c r="L16" s="25">
        <f t="shared" si="2"/>
        <v>8.4501977705861209E-2</v>
      </c>
      <c r="M16" s="25">
        <f t="shared" si="1"/>
        <v>7.9278390472499211E-2</v>
      </c>
      <c r="N16" s="25">
        <f t="shared" si="1"/>
        <v>8.1573146814308273E-2</v>
      </c>
      <c r="O16" s="25">
        <f t="shared" si="1"/>
        <v>7.4343161273971448E-2</v>
      </c>
      <c r="P16" s="25">
        <f t="shared" si="1"/>
        <v>9.7397413380169245E-2</v>
      </c>
      <c r="Q16" s="25">
        <f t="shared" si="1"/>
        <v>8.8544548976203646E-2</v>
      </c>
      <c r="R16" s="25">
        <f t="shared" si="1"/>
        <v>8.134879492128308E-2</v>
      </c>
      <c r="S16" s="25">
        <f t="shared" si="1"/>
        <v>0.100069890081962</v>
      </c>
      <c r="T16" s="25">
        <f t="shared" si="1"/>
        <v>7.3788636549971309E-2</v>
      </c>
      <c r="U16" s="25">
        <f t="shared" si="1"/>
        <v>7.0064524538877668E-2</v>
      </c>
    </row>
    <row r="17" spans="1:21">
      <c r="A17" s="129" t="s">
        <v>119</v>
      </c>
      <c r="B17" s="129">
        <f>SUM(B18:B19)</f>
        <v>12653</v>
      </c>
      <c r="C17" s="129">
        <f t="shared" ref="C17" si="4">SUM(C18:C19)</f>
        <v>13080</v>
      </c>
      <c r="D17" s="129">
        <f t="shared" ref="D17" si="5">SUM(D18:D19)</f>
        <v>13407</v>
      </c>
      <c r="E17" s="129">
        <f t="shared" ref="E17" si="6">SUM(E18:E19)</f>
        <v>14454</v>
      </c>
      <c r="F17" s="129">
        <f t="shared" ref="F17" si="7">SUM(F18:F19)</f>
        <v>14885</v>
      </c>
      <c r="G17" s="129">
        <f t="shared" ref="G17" si="8">SUM(G18:G19)</f>
        <v>14956</v>
      </c>
      <c r="H17" s="129">
        <f t="shared" ref="H17" si="9">SUM(H18:H19)</f>
        <v>15222</v>
      </c>
      <c r="I17" s="129">
        <f t="shared" ref="I17" si="10">SUM(I18:I19)</f>
        <v>15222</v>
      </c>
      <c r="J17" s="129">
        <f t="shared" ref="J17" si="11">SUM(J18:J19)</f>
        <v>14852</v>
      </c>
      <c r="K17" s="130">
        <f t="shared" ref="K17" si="12">SUM(K18:K19)</f>
        <v>15550</v>
      </c>
      <c r="L17" s="131">
        <f t="shared" si="2"/>
        <v>22.7490111470694</v>
      </c>
      <c r="M17" s="131">
        <f t="shared" si="1"/>
        <v>23.04358549733977</v>
      </c>
      <c r="N17" s="131">
        <f t="shared" si="1"/>
        <v>23.269174028498533</v>
      </c>
      <c r="O17" s="131">
        <f t="shared" si="1"/>
        <v>24.42172847849962</v>
      </c>
      <c r="P17" s="131">
        <f t="shared" si="1"/>
        <v>23.76656554366917</v>
      </c>
      <c r="Q17" s="131">
        <f t="shared" si="1"/>
        <v>23.647719187287532</v>
      </c>
      <c r="R17" s="131">
        <f t="shared" si="1"/>
        <v>24.280222672387666</v>
      </c>
      <c r="S17" s="131">
        <f t="shared" si="1"/>
        <v>24.178791536946438</v>
      </c>
      <c r="T17" s="131">
        <f t="shared" si="1"/>
        <v>24.353529556448304</v>
      </c>
      <c r="U17" s="131">
        <f t="shared" si="1"/>
        <v>25.337287362315063</v>
      </c>
    </row>
    <row r="18" spans="1:21">
      <c r="A18" s="24" t="s">
        <v>120</v>
      </c>
      <c r="B18" s="48">
        <v>7842</v>
      </c>
      <c r="C18" s="48">
        <v>8085</v>
      </c>
      <c r="D18" s="48">
        <v>8079</v>
      </c>
      <c r="E18" s="48">
        <v>8493</v>
      </c>
      <c r="F18" s="48">
        <v>8539</v>
      </c>
      <c r="G18" s="48">
        <v>8461</v>
      </c>
      <c r="H18" s="48">
        <v>8556</v>
      </c>
      <c r="I18" s="48">
        <v>8354</v>
      </c>
      <c r="J18" s="48">
        <v>8067</v>
      </c>
      <c r="K18" s="33">
        <v>8405</v>
      </c>
      <c r="L18" s="25">
        <f t="shared" si="2"/>
        <v>14.099244875943906</v>
      </c>
      <c r="M18" s="25">
        <f t="shared" si="1"/>
        <v>14.243684154892359</v>
      </c>
      <c r="N18" s="25">
        <f t="shared" si="1"/>
        <v>14.021903257719076</v>
      </c>
      <c r="O18" s="25">
        <f t="shared" si="1"/>
        <v>14.34991974317817</v>
      </c>
      <c r="P18" s="25">
        <f t="shared" si="1"/>
        <v>13.634041194315824</v>
      </c>
      <c r="Q18" s="25">
        <f t="shared" si="1"/>
        <v>13.378132658708196</v>
      </c>
      <c r="R18" s="25">
        <f t="shared" si="1"/>
        <v>13.647456653852903</v>
      </c>
      <c r="S18" s="25">
        <f t="shared" si="1"/>
        <v>13.269585107058898</v>
      </c>
      <c r="T18" s="25">
        <f t="shared" si="1"/>
        <v>13.227842912191523</v>
      </c>
      <c r="U18" s="25">
        <f t="shared" si="1"/>
        <v>13.695170436029461</v>
      </c>
    </row>
    <row r="19" spans="1:21">
      <c r="A19" s="24" t="s">
        <v>121</v>
      </c>
      <c r="B19" s="48">
        <v>4811</v>
      </c>
      <c r="C19" s="48">
        <v>4995</v>
      </c>
      <c r="D19" s="48">
        <v>5328</v>
      </c>
      <c r="E19" s="48">
        <v>5961</v>
      </c>
      <c r="F19" s="48">
        <v>6346</v>
      </c>
      <c r="G19" s="48">
        <v>6495</v>
      </c>
      <c r="H19" s="48">
        <v>6666</v>
      </c>
      <c r="I19" s="48">
        <v>6868</v>
      </c>
      <c r="J19" s="48">
        <v>6785</v>
      </c>
      <c r="K19" s="33">
        <v>7145</v>
      </c>
      <c r="L19" s="25">
        <f t="shared" si="2"/>
        <v>8.649766271125495</v>
      </c>
      <c r="M19" s="25">
        <f t="shared" si="1"/>
        <v>8.7999013424474128</v>
      </c>
      <c r="N19" s="25">
        <f t="shared" si="1"/>
        <v>9.2472707707794566</v>
      </c>
      <c r="O19" s="25">
        <f t="shared" si="1"/>
        <v>10.071808735321449</v>
      </c>
      <c r="P19" s="25">
        <f t="shared" si="1"/>
        <v>10.132524349353345</v>
      </c>
      <c r="Q19" s="25">
        <f t="shared" si="1"/>
        <v>10.269586528579335</v>
      </c>
      <c r="R19" s="25">
        <f t="shared" si="1"/>
        <v>10.632766018534765</v>
      </c>
      <c r="S19" s="25">
        <f t="shared" si="1"/>
        <v>10.90920642988754</v>
      </c>
      <c r="T19" s="25">
        <f t="shared" si="1"/>
        <v>11.125686644256785</v>
      </c>
      <c r="U19" s="25">
        <f t="shared" si="1"/>
        <v>11.642116926285603</v>
      </c>
    </row>
    <row r="20" spans="1:21">
      <c r="A20" s="31" t="s">
        <v>53</v>
      </c>
      <c r="B20" s="31">
        <v>1646</v>
      </c>
      <c r="C20" s="31">
        <v>1588</v>
      </c>
      <c r="D20" s="31">
        <v>1145</v>
      </c>
      <c r="E20" s="31">
        <v>1360</v>
      </c>
      <c r="F20" s="31">
        <v>1541</v>
      </c>
      <c r="G20" s="31">
        <v>1375</v>
      </c>
      <c r="H20" s="31">
        <v>1531</v>
      </c>
      <c r="I20" s="31">
        <v>1502</v>
      </c>
      <c r="J20" s="31">
        <v>1322</v>
      </c>
      <c r="K20" s="57">
        <v>949</v>
      </c>
      <c r="L20" s="132" t="s">
        <v>87</v>
      </c>
      <c r="M20" s="132" t="s">
        <v>87</v>
      </c>
      <c r="N20" s="132" t="s">
        <v>87</v>
      </c>
      <c r="O20" s="132" t="s">
        <v>87</v>
      </c>
      <c r="P20" s="132" t="s">
        <v>87</v>
      </c>
      <c r="Q20" s="132" t="s">
        <v>87</v>
      </c>
      <c r="R20" s="132" t="s">
        <v>87</v>
      </c>
      <c r="S20" s="132" t="s">
        <v>87</v>
      </c>
      <c r="T20" s="132" t="s">
        <v>87</v>
      </c>
      <c r="U20" s="132" t="s">
        <v>87</v>
      </c>
    </row>
    <row r="21" spans="1:21">
      <c r="A21" s="74" t="s">
        <v>44</v>
      </c>
      <c r="B21" s="74">
        <v>57266</v>
      </c>
      <c r="C21" s="74">
        <v>58350</v>
      </c>
      <c r="D21" s="74">
        <v>58762</v>
      </c>
      <c r="E21" s="74">
        <v>60545</v>
      </c>
      <c r="F21" s="74">
        <v>64171</v>
      </c>
      <c r="G21" s="74">
        <v>64620</v>
      </c>
      <c r="H21" s="74">
        <v>64224</v>
      </c>
      <c r="I21" s="74">
        <v>64458</v>
      </c>
      <c r="J21" s="74">
        <v>62307</v>
      </c>
      <c r="K21" s="88">
        <v>62321</v>
      </c>
      <c r="L21" s="103">
        <v>100</v>
      </c>
      <c r="M21" s="103">
        <v>100</v>
      </c>
      <c r="N21" s="103">
        <v>100</v>
      </c>
      <c r="O21" s="103">
        <v>100</v>
      </c>
      <c r="P21" s="103">
        <v>100</v>
      </c>
      <c r="Q21" s="103">
        <v>100</v>
      </c>
      <c r="R21" s="103">
        <v>100</v>
      </c>
      <c r="S21" s="103">
        <v>100</v>
      </c>
      <c r="T21" s="103">
        <v>100</v>
      </c>
      <c r="U21" s="103">
        <v>100</v>
      </c>
    </row>
    <row r="22" spans="1:21" s="201" customFormat="1"/>
    <row r="24" spans="1:21" s="193" customFormat="1" ht="18" customHeight="1">
      <c r="A24" s="207" t="str">
        <f>Contents!B32</f>
        <v>Table 24: Number and percentage of caesarean sections, by type of caesarean section, age group, ethnic group and deprivation quintile of residence, 2012</v>
      </c>
    </row>
    <row r="25" spans="1:21" ht="26.25" customHeight="1">
      <c r="A25" s="289" t="s">
        <v>61</v>
      </c>
      <c r="B25" s="296" t="s">
        <v>122</v>
      </c>
      <c r="C25" s="295"/>
      <c r="D25" s="297"/>
      <c r="E25" s="294" t="s">
        <v>457</v>
      </c>
      <c r="F25" s="303"/>
      <c r="G25" s="304"/>
      <c r="H25" s="306" t="s">
        <v>125</v>
      </c>
    </row>
    <row r="26" spans="1:21" ht="21.75" customHeight="1">
      <c r="A26" s="290"/>
      <c r="B26" s="93" t="s">
        <v>123</v>
      </c>
      <c r="C26" s="97" t="s">
        <v>124</v>
      </c>
      <c r="D26" s="97" t="s">
        <v>44</v>
      </c>
      <c r="E26" s="93" t="s">
        <v>123</v>
      </c>
      <c r="F26" s="97" t="s">
        <v>124</v>
      </c>
      <c r="G26" s="97" t="s">
        <v>44</v>
      </c>
      <c r="H26" s="307"/>
    </row>
    <row r="27" spans="1:21" s="201" customFormat="1">
      <c r="A27" s="31" t="s">
        <v>253</v>
      </c>
      <c r="B27" s="31"/>
      <c r="C27" s="31"/>
      <c r="D27" s="31"/>
      <c r="E27" s="123"/>
      <c r="F27" s="123"/>
      <c r="G27" s="123"/>
      <c r="H27" s="31"/>
    </row>
    <row r="28" spans="1:21" s="201" customFormat="1">
      <c r="A28" s="192" t="s">
        <v>44</v>
      </c>
      <c r="B28" s="56">
        <f>SUM(B30:B35)</f>
        <v>8405</v>
      </c>
      <c r="C28" s="194">
        <f t="shared" ref="C28:D28" si="13">SUM(C30:C35)</f>
        <v>7145</v>
      </c>
      <c r="D28" s="195">
        <f t="shared" si="13"/>
        <v>15550</v>
      </c>
      <c r="E28" s="25">
        <f t="shared" ref="E28" si="14">B28/($H28)*100</f>
        <v>13.695170436029461</v>
      </c>
      <c r="F28" s="25">
        <f t="shared" ref="F28" si="15">C28/($H28)*100</f>
        <v>11.642116926285603</v>
      </c>
      <c r="G28" s="25">
        <f t="shared" ref="G28" si="16">D28/($H28)*100</f>
        <v>25.337287362315063</v>
      </c>
      <c r="H28" s="56">
        <f t="shared" ref="H28" si="17">SUM(H30:H35)</f>
        <v>61372</v>
      </c>
    </row>
    <row r="29" spans="1:21">
      <c r="A29" s="31" t="s">
        <v>62</v>
      </c>
      <c r="B29" s="31"/>
      <c r="C29" s="31"/>
      <c r="D29" s="31"/>
      <c r="E29" s="123"/>
      <c r="F29" s="123"/>
      <c r="G29" s="123"/>
      <c r="H29" s="31"/>
    </row>
    <row r="30" spans="1:21">
      <c r="A30" s="48" t="s">
        <v>63</v>
      </c>
      <c r="B30" s="56">
        <v>475</v>
      </c>
      <c r="C30" s="60">
        <v>83</v>
      </c>
      <c r="D30" s="83">
        <v>558</v>
      </c>
      <c r="E30" s="25">
        <f t="shared" ref="E30:G35" si="18">B30/($H30)*100</f>
        <v>12.264394526207074</v>
      </c>
      <c r="F30" s="25">
        <f t="shared" si="18"/>
        <v>2.1430415698424992</v>
      </c>
      <c r="G30" s="25">
        <f t="shared" si="18"/>
        <v>14.407436096049576</v>
      </c>
      <c r="H30" s="56">
        <v>3873</v>
      </c>
      <c r="I30" s="114"/>
    </row>
    <row r="31" spans="1:21">
      <c r="A31" s="48" t="s">
        <v>46</v>
      </c>
      <c r="B31" s="56">
        <v>1389</v>
      </c>
      <c r="C31" s="60">
        <v>628</v>
      </c>
      <c r="D31" s="83">
        <v>2017</v>
      </c>
      <c r="E31" s="25">
        <f t="shared" si="18"/>
        <v>12.262735057826433</v>
      </c>
      <c r="F31" s="25">
        <f t="shared" si="18"/>
        <v>5.5442747417674587</v>
      </c>
      <c r="G31" s="25">
        <f t="shared" si="18"/>
        <v>17.807009799593889</v>
      </c>
      <c r="H31" s="56">
        <v>11327</v>
      </c>
      <c r="I31" s="114"/>
    </row>
    <row r="32" spans="1:21">
      <c r="A32" s="48" t="s">
        <v>41</v>
      </c>
      <c r="B32" s="56">
        <v>2171</v>
      </c>
      <c r="C32" s="60">
        <v>1408</v>
      </c>
      <c r="D32" s="83">
        <v>3579</v>
      </c>
      <c r="E32" s="25">
        <f t="shared" si="18"/>
        <v>13.745726225148791</v>
      </c>
      <c r="F32" s="25">
        <f t="shared" si="18"/>
        <v>8.9147777637077379</v>
      </c>
      <c r="G32" s="25">
        <f t="shared" si="18"/>
        <v>22.660503988856529</v>
      </c>
      <c r="H32" s="56">
        <v>15794</v>
      </c>
      <c r="I32" s="114"/>
    </row>
    <row r="33" spans="1:9">
      <c r="A33" s="48" t="s">
        <v>42</v>
      </c>
      <c r="B33" s="56">
        <v>2384</v>
      </c>
      <c r="C33" s="60">
        <v>2358</v>
      </c>
      <c r="D33" s="83">
        <v>4742</v>
      </c>
      <c r="E33" s="42">
        <f t="shared" si="18"/>
        <v>13.739842084029737</v>
      </c>
      <c r="F33" s="42">
        <f t="shared" si="18"/>
        <v>13.589994812979079</v>
      </c>
      <c r="G33" s="42">
        <f t="shared" si="18"/>
        <v>27.329836897008818</v>
      </c>
      <c r="H33" s="56">
        <v>17351</v>
      </c>
      <c r="I33" s="114"/>
    </row>
    <row r="34" spans="1:9">
      <c r="A34" s="48" t="s">
        <v>43</v>
      </c>
      <c r="B34" s="56">
        <v>1525</v>
      </c>
      <c r="C34" s="60">
        <v>2002</v>
      </c>
      <c r="D34" s="83">
        <v>3527</v>
      </c>
      <c r="E34" s="42">
        <f t="shared" si="18"/>
        <v>14.738571566637674</v>
      </c>
      <c r="F34" s="42">
        <f t="shared" si="18"/>
        <v>19.34860345994008</v>
      </c>
      <c r="G34" s="42">
        <f t="shared" si="18"/>
        <v>34.087175026577754</v>
      </c>
      <c r="H34" s="56">
        <v>10347</v>
      </c>
      <c r="I34" s="114"/>
    </row>
    <row r="35" spans="1:9">
      <c r="A35" s="48" t="s">
        <v>39</v>
      </c>
      <c r="B35" s="80">
        <v>461</v>
      </c>
      <c r="C35" s="73">
        <v>666</v>
      </c>
      <c r="D35" s="85">
        <v>1127</v>
      </c>
      <c r="E35" s="42">
        <f t="shared" si="18"/>
        <v>17.201492537313435</v>
      </c>
      <c r="F35" s="42">
        <f t="shared" si="18"/>
        <v>24.850746268656717</v>
      </c>
      <c r="G35" s="42">
        <f t="shared" si="18"/>
        <v>42.052238805970148</v>
      </c>
      <c r="H35" s="56">
        <v>2680</v>
      </c>
      <c r="I35" s="114"/>
    </row>
    <row r="36" spans="1:9">
      <c r="A36" s="31" t="s">
        <v>64</v>
      </c>
      <c r="B36" s="31"/>
      <c r="C36" s="31"/>
      <c r="D36" s="31"/>
      <c r="E36" s="123"/>
      <c r="F36" s="123"/>
      <c r="G36" s="123"/>
      <c r="H36" s="31"/>
      <c r="I36" s="114"/>
    </row>
    <row r="37" spans="1:9">
      <c r="A37" s="60" t="s">
        <v>65</v>
      </c>
      <c r="B37" s="56">
        <v>1780</v>
      </c>
      <c r="C37" s="60">
        <v>1120</v>
      </c>
      <c r="D37" s="83">
        <v>2900</v>
      </c>
      <c r="E37" s="25">
        <f t="shared" ref="E37:G40" si="19">B37/($H37)*100</f>
        <v>11.590050787863003</v>
      </c>
      <c r="F37" s="25">
        <f t="shared" si="19"/>
        <v>7.292616226071102</v>
      </c>
      <c r="G37" s="25">
        <f t="shared" si="19"/>
        <v>18.882667013934107</v>
      </c>
      <c r="H37" s="56">
        <v>15358</v>
      </c>
      <c r="I37" s="114"/>
    </row>
    <row r="38" spans="1:9">
      <c r="A38" s="60" t="s">
        <v>94</v>
      </c>
      <c r="B38" s="56">
        <v>987</v>
      </c>
      <c r="C38" s="60">
        <v>545</v>
      </c>
      <c r="D38" s="83">
        <v>1532</v>
      </c>
      <c r="E38" s="25">
        <f t="shared" si="19"/>
        <v>14.504041146216018</v>
      </c>
      <c r="F38" s="25">
        <f t="shared" si="19"/>
        <v>8.0088170462894936</v>
      </c>
      <c r="G38" s="25">
        <f t="shared" si="19"/>
        <v>22.512858192505512</v>
      </c>
      <c r="H38" s="56">
        <v>6805</v>
      </c>
      <c r="I38" s="114"/>
    </row>
    <row r="39" spans="1:9">
      <c r="A39" s="60" t="s">
        <v>50</v>
      </c>
      <c r="B39" s="56">
        <v>1416</v>
      </c>
      <c r="C39" s="60">
        <v>1037</v>
      </c>
      <c r="D39" s="83">
        <v>2453</v>
      </c>
      <c r="E39" s="25">
        <f t="shared" si="19"/>
        <v>16.821097647897361</v>
      </c>
      <c r="F39" s="25">
        <f t="shared" si="19"/>
        <v>12.318840579710146</v>
      </c>
      <c r="G39" s="25">
        <f t="shared" si="19"/>
        <v>29.139938227607509</v>
      </c>
      <c r="H39" s="56">
        <v>8418</v>
      </c>
      <c r="I39" s="114"/>
    </row>
    <row r="40" spans="1:9">
      <c r="A40" s="60" t="s">
        <v>54</v>
      </c>
      <c r="B40" s="56">
        <v>4219</v>
      </c>
      <c r="C40" s="60">
        <v>4442</v>
      </c>
      <c r="D40" s="83">
        <v>8661</v>
      </c>
      <c r="E40" s="42">
        <f t="shared" si="19"/>
        <v>13.70784326466957</v>
      </c>
      <c r="F40" s="42">
        <f t="shared" si="19"/>
        <v>14.432386769770616</v>
      </c>
      <c r="G40" s="42">
        <f t="shared" si="19"/>
        <v>28.140230034440183</v>
      </c>
      <c r="H40" s="56">
        <v>30778</v>
      </c>
      <c r="I40" s="114"/>
    </row>
    <row r="41" spans="1:9">
      <c r="A41" s="39" t="s">
        <v>53</v>
      </c>
      <c r="B41" s="80">
        <v>3</v>
      </c>
      <c r="C41" s="73">
        <v>1</v>
      </c>
      <c r="D41" s="85">
        <v>4</v>
      </c>
      <c r="E41" s="135" t="s">
        <v>87</v>
      </c>
      <c r="F41" s="109" t="s">
        <v>87</v>
      </c>
      <c r="G41" s="109" t="s">
        <v>87</v>
      </c>
      <c r="H41" s="56">
        <v>13</v>
      </c>
      <c r="I41" s="114"/>
    </row>
    <row r="42" spans="1:9">
      <c r="A42" s="31" t="s">
        <v>91</v>
      </c>
      <c r="B42" s="31"/>
      <c r="C42" s="31"/>
      <c r="D42" s="31"/>
      <c r="E42" s="123"/>
      <c r="F42" s="123"/>
      <c r="G42" s="123"/>
      <c r="H42" s="31"/>
      <c r="I42" s="114"/>
    </row>
    <row r="43" spans="1:9">
      <c r="A43" s="59" t="s">
        <v>92</v>
      </c>
      <c r="B43" s="56">
        <v>1242</v>
      </c>
      <c r="C43" s="60">
        <v>1403</v>
      </c>
      <c r="D43" s="83">
        <v>2645</v>
      </c>
      <c r="E43" s="25">
        <f t="shared" ref="E43:G47" si="20">B43/($H43)*100</f>
        <v>13.91908550935784</v>
      </c>
      <c r="F43" s="25">
        <f t="shared" si="20"/>
        <v>15.72341140871904</v>
      </c>
      <c r="G43" s="25">
        <f t="shared" si="20"/>
        <v>29.642496918076883</v>
      </c>
      <c r="H43" s="56">
        <v>8923</v>
      </c>
      <c r="I43" s="114"/>
    </row>
    <row r="44" spans="1:9">
      <c r="A44" s="59">
        <v>2</v>
      </c>
      <c r="B44" s="56">
        <v>1391</v>
      </c>
      <c r="C44" s="60">
        <v>1402</v>
      </c>
      <c r="D44" s="83">
        <v>2793</v>
      </c>
      <c r="E44" s="25">
        <f t="shared" si="20"/>
        <v>13.839418963287233</v>
      </c>
      <c r="F44" s="25">
        <f t="shared" si="20"/>
        <v>13.948860809869664</v>
      </c>
      <c r="G44" s="25">
        <f t="shared" si="20"/>
        <v>27.788279773156898</v>
      </c>
      <c r="H44" s="56">
        <v>10051</v>
      </c>
      <c r="I44" s="114"/>
    </row>
    <row r="45" spans="1:9">
      <c r="A45" s="59">
        <v>3</v>
      </c>
      <c r="B45" s="56">
        <v>1616</v>
      </c>
      <c r="C45" s="60">
        <v>1428</v>
      </c>
      <c r="D45" s="83">
        <v>3044</v>
      </c>
      <c r="E45" s="25">
        <f t="shared" si="20"/>
        <v>14.028995572532338</v>
      </c>
      <c r="F45" s="25">
        <f t="shared" si="20"/>
        <v>12.396909453945655</v>
      </c>
      <c r="G45" s="25">
        <f t="shared" si="20"/>
        <v>26.425905026477992</v>
      </c>
      <c r="H45" s="56">
        <v>11519</v>
      </c>
      <c r="I45" s="114"/>
    </row>
    <row r="46" spans="1:9">
      <c r="A46" s="59">
        <v>4</v>
      </c>
      <c r="B46" s="56">
        <v>1868</v>
      </c>
      <c r="C46" s="60">
        <v>1511</v>
      </c>
      <c r="D46" s="83">
        <v>3379</v>
      </c>
      <c r="E46" s="42">
        <f t="shared" si="20"/>
        <v>13.439815814087344</v>
      </c>
      <c r="F46" s="42">
        <f t="shared" si="20"/>
        <v>10.871285704007484</v>
      </c>
      <c r="G46" s="42">
        <f t="shared" si="20"/>
        <v>24.311101518094826</v>
      </c>
      <c r="H46" s="56">
        <v>13899</v>
      </c>
      <c r="I46" s="114"/>
    </row>
    <row r="47" spans="1:9">
      <c r="A47" s="115" t="s">
        <v>93</v>
      </c>
      <c r="B47" s="56">
        <v>2279</v>
      </c>
      <c r="C47" s="60">
        <v>1395</v>
      </c>
      <c r="D47" s="83">
        <v>3674</v>
      </c>
      <c r="E47" s="42">
        <f t="shared" si="20"/>
        <v>13.550957307646568</v>
      </c>
      <c r="F47" s="42">
        <f t="shared" si="20"/>
        <v>8.2946842668569385</v>
      </c>
      <c r="G47" s="42">
        <f t="shared" si="20"/>
        <v>21.845641574503507</v>
      </c>
      <c r="H47" s="56">
        <v>16818</v>
      </c>
      <c r="I47" s="114"/>
    </row>
    <row r="48" spans="1:9">
      <c r="A48" s="73" t="s">
        <v>53</v>
      </c>
      <c r="B48" s="80">
        <v>9</v>
      </c>
      <c r="C48" s="73">
        <v>6</v>
      </c>
      <c r="D48" s="85">
        <v>15</v>
      </c>
      <c r="E48" s="120" t="s">
        <v>87</v>
      </c>
      <c r="F48" s="124" t="s">
        <v>87</v>
      </c>
      <c r="G48" s="124" t="s">
        <v>87</v>
      </c>
      <c r="H48" s="80">
        <v>162</v>
      </c>
      <c r="I48" s="114"/>
    </row>
    <row r="49" spans="1:16">
      <c r="A49" s="134" t="s">
        <v>428</v>
      </c>
    </row>
    <row r="50" spans="1:16">
      <c r="A50" s="134" t="s">
        <v>429</v>
      </c>
    </row>
    <row r="51" spans="1:16">
      <c r="A51" s="134" t="s">
        <v>430</v>
      </c>
    </row>
    <row r="54" spans="1:16" s="193" customFormat="1" ht="18" customHeight="1">
      <c r="A54" s="211" t="str">
        <f>Contents!B33</f>
        <v>Table 25: Number and percentage of emergency caesarean sections, by DHB of residence, 2008–2012</v>
      </c>
    </row>
    <row r="55" spans="1:16">
      <c r="A55" s="287" t="s">
        <v>235</v>
      </c>
      <c r="B55" s="284" t="s">
        <v>126</v>
      </c>
      <c r="C55" s="284"/>
      <c r="D55" s="284"/>
      <c r="E55" s="284"/>
      <c r="F55" s="285"/>
      <c r="G55" s="283" t="s">
        <v>458</v>
      </c>
      <c r="H55" s="284"/>
      <c r="I55" s="284"/>
      <c r="J55" s="284"/>
      <c r="K55" s="285"/>
      <c r="L55" s="283" t="s">
        <v>28</v>
      </c>
      <c r="M55" s="284"/>
      <c r="N55" s="284"/>
      <c r="O55" s="284"/>
      <c r="P55" s="285"/>
    </row>
    <row r="56" spans="1:16">
      <c r="A56" s="287"/>
      <c r="B56" s="44">
        <v>2008</v>
      </c>
      <c r="C56" s="44">
        <v>2009</v>
      </c>
      <c r="D56" s="44">
        <v>2010</v>
      </c>
      <c r="E56" s="44">
        <v>2011</v>
      </c>
      <c r="F56" s="37">
        <v>2012</v>
      </c>
      <c r="G56" s="55">
        <v>2008</v>
      </c>
      <c r="H56" s="44">
        <v>2009</v>
      </c>
      <c r="I56" s="44">
        <v>2010</v>
      </c>
      <c r="J56" s="44">
        <v>2011</v>
      </c>
      <c r="K56" s="37">
        <v>2012</v>
      </c>
      <c r="L56" s="55">
        <v>2008</v>
      </c>
      <c r="M56" s="44">
        <v>2009</v>
      </c>
      <c r="N56" s="44">
        <v>2010</v>
      </c>
      <c r="O56" s="44">
        <v>2011</v>
      </c>
      <c r="P56" s="44">
        <v>2012</v>
      </c>
    </row>
    <row r="57" spans="1:16">
      <c r="A57" s="83" t="s">
        <v>66</v>
      </c>
      <c r="B57" s="60">
        <v>219</v>
      </c>
      <c r="C57" s="60">
        <v>219</v>
      </c>
      <c r="D57" s="60">
        <v>268</v>
      </c>
      <c r="E57" s="60">
        <v>244</v>
      </c>
      <c r="F57" s="83">
        <v>221</v>
      </c>
      <c r="G57" s="67">
        <f>B57/L57*100</f>
        <v>9.8426966292134832</v>
      </c>
      <c r="H57" s="71">
        <f t="shared" ref="H57:K72" si="21">C57/M57*100</f>
        <v>9.7593582887700538</v>
      </c>
      <c r="I57" s="71">
        <f t="shared" si="21"/>
        <v>11.101905550952775</v>
      </c>
      <c r="J57" s="71">
        <f t="shared" si="21"/>
        <v>10.887996430165105</v>
      </c>
      <c r="K57" s="91">
        <f t="shared" si="21"/>
        <v>9.8309608540925275</v>
      </c>
      <c r="L57" s="56">
        <v>2225</v>
      </c>
      <c r="M57" s="60">
        <v>2244</v>
      </c>
      <c r="N57" s="60">
        <v>2414</v>
      </c>
      <c r="O57" s="60">
        <v>2241</v>
      </c>
      <c r="P57" s="60">
        <v>2248</v>
      </c>
    </row>
    <row r="58" spans="1:16">
      <c r="A58" s="83" t="s">
        <v>67</v>
      </c>
      <c r="B58" s="60">
        <v>1147</v>
      </c>
      <c r="C58" s="60">
        <v>1194</v>
      </c>
      <c r="D58" s="60">
        <v>1142</v>
      </c>
      <c r="E58" s="60">
        <v>1108</v>
      </c>
      <c r="F58" s="83">
        <v>1267</v>
      </c>
      <c r="G58" s="67">
        <f t="shared" ref="G58:K76" si="22">B58/L58*100</f>
        <v>15.153917294226449</v>
      </c>
      <c r="H58" s="71">
        <f t="shared" si="21"/>
        <v>15.725009877518767</v>
      </c>
      <c r="I58" s="71">
        <f t="shared" si="21"/>
        <v>14.781258089567695</v>
      </c>
      <c r="J58" s="71">
        <f t="shared" si="21"/>
        <v>14.252636995111912</v>
      </c>
      <c r="K58" s="91">
        <f t="shared" si="21"/>
        <v>16.00960323477382</v>
      </c>
      <c r="L58" s="56">
        <v>7569</v>
      </c>
      <c r="M58" s="60">
        <v>7593</v>
      </c>
      <c r="N58" s="60">
        <v>7726</v>
      </c>
      <c r="O58" s="60">
        <v>7774</v>
      </c>
      <c r="P58" s="60">
        <v>7914</v>
      </c>
    </row>
    <row r="59" spans="1:16">
      <c r="A59" s="83" t="s">
        <v>68</v>
      </c>
      <c r="B59" s="60">
        <v>930</v>
      </c>
      <c r="C59" s="60">
        <v>1007</v>
      </c>
      <c r="D59" s="60">
        <v>950</v>
      </c>
      <c r="E59" s="60">
        <v>934</v>
      </c>
      <c r="F59" s="83">
        <v>956</v>
      </c>
      <c r="G59" s="67">
        <f t="shared" si="22"/>
        <v>14.183315540643587</v>
      </c>
      <c r="H59" s="71">
        <f t="shared" si="21"/>
        <v>14.965076534403329</v>
      </c>
      <c r="I59" s="71">
        <f t="shared" si="21"/>
        <v>14.255702280912367</v>
      </c>
      <c r="J59" s="71">
        <f t="shared" si="21"/>
        <v>14.462681944874575</v>
      </c>
      <c r="K59" s="91">
        <f t="shared" si="21"/>
        <v>14.375939849624061</v>
      </c>
      <c r="L59" s="56">
        <v>6557</v>
      </c>
      <c r="M59" s="60">
        <v>6729</v>
      </c>
      <c r="N59" s="60">
        <v>6664</v>
      </c>
      <c r="O59" s="60">
        <v>6458</v>
      </c>
      <c r="P59" s="60">
        <v>6650</v>
      </c>
    </row>
    <row r="60" spans="1:16">
      <c r="A60" s="83" t="s">
        <v>69</v>
      </c>
      <c r="B60" s="60">
        <v>1000</v>
      </c>
      <c r="C60" s="60">
        <v>971</v>
      </c>
      <c r="D60" s="60">
        <v>1010</v>
      </c>
      <c r="E60" s="60">
        <v>1026</v>
      </c>
      <c r="F60" s="83">
        <v>1196</v>
      </c>
      <c r="G60" s="67">
        <f t="shared" si="22"/>
        <v>11.539349180706209</v>
      </c>
      <c r="H60" s="71">
        <f t="shared" si="21"/>
        <v>11.556772197095929</v>
      </c>
      <c r="I60" s="71">
        <f t="shared" si="21"/>
        <v>11.882352941176471</v>
      </c>
      <c r="J60" s="71">
        <f t="shared" si="21"/>
        <v>12.140575079872203</v>
      </c>
      <c r="K60" s="91">
        <f t="shared" si="21"/>
        <v>13.847400717841843</v>
      </c>
      <c r="L60" s="56">
        <v>8666</v>
      </c>
      <c r="M60" s="60">
        <v>8402</v>
      </c>
      <c r="N60" s="60">
        <v>8500</v>
      </c>
      <c r="O60" s="60">
        <v>8451</v>
      </c>
      <c r="P60" s="60">
        <v>8637</v>
      </c>
    </row>
    <row r="61" spans="1:16">
      <c r="A61" s="83" t="s">
        <v>70</v>
      </c>
      <c r="B61" s="60">
        <v>621</v>
      </c>
      <c r="C61" s="60">
        <v>546</v>
      </c>
      <c r="D61" s="60">
        <v>547</v>
      </c>
      <c r="E61" s="60">
        <v>604</v>
      </c>
      <c r="F61" s="83">
        <v>533</v>
      </c>
      <c r="G61" s="67">
        <f t="shared" si="22"/>
        <v>11.179117911791179</v>
      </c>
      <c r="H61" s="71">
        <f t="shared" si="21"/>
        <v>9.9945085118066999</v>
      </c>
      <c r="I61" s="71">
        <f t="shared" si="21"/>
        <v>9.9872192806280804</v>
      </c>
      <c r="J61" s="71">
        <f t="shared" si="21"/>
        <v>11.366202484004516</v>
      </c>
      <c r="K61" s="91">
        <f t="shared" si="21"/>
        <v>9.8813496477567675</v>
      </c>
      <c r="L61" s="56">
        <v>5555</v>
      </c>
      <c r="M61" s="60">
        <v>5463</v>
      </c>
      <c r="N61" s="60">
        <v>5477</v>
      </c>
      <c r="O61" s="60">
        <v>5314</v>
      </c>
      <c r="P61" s="60">
        <v>5394</v>
      </c>
    </row>
    <row r="62" spans="1:16">
      <c r="A62" s="83" t="s">
        <v>71</v>
      </c>
      <c r="B62" s="60">
        <v>187</v>
      </c>
      <c r="C62" s="60">
        <v>225</v>
      </c>
      <c r="D62" s="60">
        <v>214</v>
      </c>
      <c r="E62" s="60">
        <v>180</v>
      </c>
      <c r="F62" s="83">
        <v>202</v>
      </c>
      <c r="G62" s="67">
        <f t="shared" si="22"/>
        <v>10.840579710144928</v>
      </c>
      <c r="H62" s="71">
        <f t="shared" si="21"/>
        <v>13.546056592414207</v>
      </c>
      <c r="I62" s="71">
        <f t="shared" si="21"/>
        <v>13.408521303258144</v>
      </c>
      <c r="J62" s="71">
        <f t="shared" si="21"/>
        <v>11.435832274459974</v>
      </c>
      <c r="K62" s="91">
        <f t="shared" si="21"/>
        <v>13.082901554404144</v>
      </c>
      <c r="L62" s="56">
        <v>1725</v>
      </c>
      <c r="M62" s="60">
        <v>1661</v>
      </c>
      <c r="N62" s="60">
        <v>1596</v>
      </c>
      <c r="O62" s="60">
        <v>1574</v>
      </c>
      <c r="P62" s="60">
        <v>1544</v>
      </c>
    </row>
    <row r="63" spans="1:16">
      <c r="A63" s="83" t="s">
        <v>72</v>
      </c>
      <c r="B63" s="60">
        <v>299</v>
      </c>
      <c r="C63" s="60">
        <v>392</v>
      </c>
      <c r="D63" s="60">
        <v>384</v>
      </c>
      <c r="E63" s="60">
        <v>338</v>
      </c>
      <c r="F63" s="83">
        <v>344</v>
      </c>
      <c r="G63" s="67">
        <f t="shared" si="22"/>
        <v>10.128726287262872</v>
      </c>
      <c r="H63" s="71">
        <f t="shared" si="21"/>
        <v>13.297150610583447</v>
      </c>
      <c r="I63" s="71">
        <f t="shared" si="21"/>
        <v>12.855708068295948</v>
      </c>
      <c r="J63" s="71">
        <f t="shared" si="21"/>
        <v>11.951909476661953</v>
      </c>
      <c r="K63" s="91">
        <f t="shared" si="21"/>
        <v>11.760683760683762</v>
      </c>
      <c r="L63" s="56">
        <v>2952</v>
      </c>
      <c r="M63" s="60">
        <v>2948</v>
      </c>
      <c r="N63" s="60">
        <v>2987</v>
      </c>
      <c r="O63" s="60">
        <v>2828</v>
      </c>
      <c r="P63" s="60">
        <v>2925</v>
      </c>
    </row>
    <row r="64" spans="1:16">
      <c r="A64" s="83" t="s">
        <v>73</v>
      </c>
      <c r="B64" s="60">
        <v>86</v>
      </c>
      <c r="C64" s="60">
        <v>92</v>
      </c>
      <c r="D64" s="60">
        <v>84</v>
      </c>
      <c r="E64" s="60">
        <v>76</v>
      </c>
      <c r="F64" s="83">
        <v>69</v>
      </c>
      <c r="G64" s="67">
        <f t="shared" si="22"/>
        <v>10.324129651860744</v>
      </c>
      <c r="H64" s="71">
        <f t="shared" si="21"/>
        <v>12.266666666666666</v>
      </c>
      <c r="I64" s="71">
        <f t="shared" si="21"/>
        <v>11.067193675889328</v>
      </c>
      <c r="J64" s="71">
        <f t="shared" si="21"/>
        <v>10.326086956521738</v>
      </c>
      <c r="K64" s="91">
        <f t="shared" si="21"/>
        <v>9.5435684647302903</v>
      </c>
      <c r="L64" s="56">
        <v>833</v>
      </c>
      <c r="M64" s="60">
        <v>750</v>
      </c>
      <c r="N64" s="60">
        <v>759</v>
      </c>
      <c r="O64" s="60">
        <v>736</v>
      </c>
      <c r="P64" s="60">
        <v>723</v>
      </c>
    </row>
    <row r="65" spans="1:16">
      <c r="A65" s="83" t="s">
        <v>74</v>
      </c>
      <c r="B65" s="60">
        <v>356</v>
      </c>
      <c r="C65" s="60">
        <v>343</v>
      </c>
      <c r="D65" s="60">
        <v>327</v>
      </c>
      <c r="E65" s="60">
        <v>277</v>
      </c>
      <c r="F65" s="83">
        <v>356</v>
      </c>
      <c r="G65" s="67">
        <f t="shared" si="22"/>
        <v>15.331610680447891</v>
      </c>
      <c r="H65" s="71">
        <f t="shared" si="21"/>
        <v>14.220563847429519</v>
      </c>
      <c r="I65" s="71">
        <f t="shared" si="21"/>
        <v>14.010282776349614</v>
      </c>
      <c r="J65" s="71">
        <f t="shared" si="21"/>
        <v>12.494361750112764</v>
      </c>
      <c r="K65" s="91">
        <f t="shared" si="21"/>
        <v>15.94267801164353</v>
      </c>
      <c r="L65" s="56">
        <v>2322</v>
      </c>
      <c r="M65" s="60">
        <v>2412</v>
      </c>
      <c r="N65" s="60">
        <v>2334</v>
      </c>
      <c r="O65" s="60">
        <v>2217</v>
      </c>
      <c r="P65" s="60">
        <v>2233</v>
      </c>
    </row>
    <row r="66" spans="1:16">
      <c r="A66" s="83" t="s">
        <v>75</v>
      </c>
      <c r="B66" s="60">
        <v>213</v>
      </c>
      <c r="C66" s="60">
        <v>185</v>
      </c>
      <c r="D66" s="60">
        <v>181</v>
      </c>
      <c r="E66" s="60">
        <v>168</v>
      </c>
      <c r="F66" s="83">
        <v>190</v>
      </c>
      <c r="G66" s="67">
        <f t="shared" si="22"/>
        <v>13.221601489757914</v>
      </c>
      <c r="H66" s="71">
        <f t="shared" si="21"/>
        <v>11.448019801980198</v>
      </c>
      <c r="I66" s="71">
        <f t="shared" si="21"/>
        <v>11.448450347881089</v>
      </c>
      <c r="J66" s="71">
        <f t="shared" si="21"/>
        <v>10.880829015544041</v>
      </c>
      <c r="K66" s="91">
        <f t="shared" si="21"/>
        <v>12.281835811247575</v>
      </c>
      <c r="L66" s="56">
        <v>1611</v>
      </c>
      <c r="M66" s="60">
        <v>1616</v>
      </c>
      <c r="N66" s="60">
        <v>1581</v>
      </c>
      <c r="O66" s="60">
        <v>1544</v>
      </c>
      <c r="P66" s="60">
        <v>1547</v>
      </c>
    </row>
    <row r="67" spans="1:16">
      <c r="A67" s="83" t="s">
        <v>76</v>
      </c>
      <c r="B67" s="60">
        <v>356</v>
      </c>
      <c r="C67" s="60">
        <v>376</v>
      </c>
      <c r="D67" s="60">
        <v>371</v>
      </c>
      <c r="E67" s="60">
        <v>331</v>
      </c>
      <c r="F67" s="83">
        <v>314</v>
      </c>
      <c r="G67" s="67">
        <f t="shared" si="22"/>
        <v>15.213675213675213</v>
      </c>
      <c r="H67" s="71">
        <f t="shared" si="21"/>
        <v>17.224003664681632</v>
      </c>
      <c r="I67" s="71">
        <f t="shared" si="21"/>
        <v>16.046712802768166</v>
      </c>
      <c r="J67" s="71">
        <f t="shared" si="21"/>
        <v>14.511179307321351</v>
      </c>
      <c r="K67" s="91">
        <f t="shared" si="21"/>
        <v>14.666043904717421</v>
      </c>
      <c r="L67" s="56">
        <v>2340</v>
      </c>
      <c r="M67" s="60">
        <v>2183</v>
      </c>
      <c r="N67" s="60">
        <v>2312</v>
      </c>
      <c r="O67" s="60">
        <v>2281</v>
      </c>
      <c r="P67" s="60">
        <v>2141</v>
      </c>
    </row>
    <row r="68" spans="1:16">
      <c r="A68" s="83" t="s">
        <v>77</v>
      </c>
      <c r="B68" s="60">
        <v>91</v>
      </c>
      <c r="C68" s="60">
        <v>104</v>
      </c>
      <c r="D68" s="60">
        <v>97</v>
      </c>
      <c r="E68" s="60">
        <v>83</v>
      </c>
      <c r="F68" s="83">
        <v>83</v>
      </c>
      <c r="G68" s="67">
        <f t="shared" si="22"/>
        <v>10.693301997649824</v>
      </c>
      <c r="H68" s="71">
        <f t="shared" si="21"/>
        <v>11.804767309875142</v>
      </c>
      <c r="I68" s="71">
        <f t="shared" si="21"/>
        <v>11.371629542790153</v>
      </c>
      <c r="J68" s="71">
        <f t="shared" si="21"/>
        <v>10.097323600973237</v>
      </c>
      <c r="K68" s="91">
        <f t="shared" si="21"/>
        <v>9.7076023391812871</v>
      </c>
      <c r="L68" s="56">
        <v>851</v>
      </c>
      <c r="M68" s="60">
        <v>881</v>
      </c>
      <c r="N68" s="60">
        <v>853</v>
      </c>
      <c r="O68" s="60">
        <v>822</v>
      </c>
      <c r="P68" s="60">
        <v>855</v>
      </c>
    </row>
    <row r="69" spans="1:16">
      <c r="A69" s="83" t="s">
        <v>78</v>
      </c>
      <c r="B69" s="60">
        <v>664</v>
      </c>
      <c r="C69" s="60">
        <v>567</v>
      </c>
      <c r="D69" s="60">
        <v>617</v>
      </c>
      <c r="E69" s="60">
        <v>656</v>
      </c>
      <c r="F69" s="83">
        <v>608</v>
      </c>
      <c r="G69" s="67">
        <f t="shared" si="22"/>
        <v>16.399110891578168</v>
      </c>
      <c r="H69" s="71">
        <f t="shared" si="21"/>
        <v>14.115011202389843</v>
      </c>
      <c r="I69" s="71">
        <f t="shared" si="21"/>
        <v>15.667851701371255</v>
      </c>
      <c r="J69" s="71">
        <f t="shared" si="21"/>
        <v>17.110067814293167</v>
      </c>
      <c r="K69" s="91">
        <f t="shared" si="21"/>
        <v>15.792207792207794</v>
      </c>
      <c r="L69" s="56">
        <v>4049</v>
      </c>
      <c r="M69" s="60">
        <v>4017</v>
      </c>
      <c r="N69" s="60">
        <v>3938</v>
      </c>
      <c r="O69" s="60">
        <v>3834</v>
      </c>
      <c r="P69" s="60">
        <v>3850</v>
      </c>
    </row>
    <row r="70" spans="1:16">
      <c r="A70" s="83" t="s">
        <v>79</v>
      </c>
      <c r="B70" s="60">
        <v>311</v>
      </c>
      <c r="C70" s="60">
        <v>329</v>
      </c>
      <c r="D70" s="60">
        <v>299</v>
      </c>
      <c r="E70" s="60">
        <v>272</v>
      </c>
      <c r="F70" s="83">
        <v>277</v>
      </c>
      <c r="G70" s="67">
        <f t="shared" si="22"/>
        <v>14.021641118124437</v>
      </c>
      <c r="H70" s="71">
        <f t="shared" si="21"/>
        <v>14.927404718693285</v>
      </c>
      <c r="I70" s="71">
        <f t="shared" si="21"/>
        <v>14.017815283638068</v>
      </c>
      <c r="J70" s="71">
        <f t="shared" si="21"/>
        <v>13.418845584607794</v>
      </c>
      <c r="K70" s="91">
        <f t="shared" si="21"/>
        <v>13.912606730286289</v>
      </c>
      <c r="L70" s="56">
        <v>2218</v>
      </c>
      <c r="M70" s="60">
        <v>2204</v>
      </c>
      <c r="N70" s="60">
        <v>2133</v>
      </c>
      <c r="O70" s="60">
        <v>2027</v>
      </c>
      <c r="P70" s="60">
        <v>1991</v>
      </c>
    </row>
    <row r="71" spans="1:16">
      <c r="A71" s="83" t="s">
        <v>80</v>
      </c>
      <c r="B71" s="60">
        <v>75</v>
      </c>
      <c r="C71" s="60">
        <v>104</v>
      </c>
      <c r="D71" s="60">
        <v>99</v>
      </c>
      <c r="E71" s="60">
        <v>84</v>
      </c>
      <c r="F71" s="83">
        <v>93</v>
      </c>
      <c r="G71" s="67">
        <f t="shared" si="22"/>
        <v>14.792899408284024</v>
      </c>
      <c r="H71" s="71">
        <f t="shared" si="21"/>
        <v>19.402985074626866</v>
      </c>
      <c r="I71" s="71">
        <f t="shared" si="21"/>
        <v>18.539325842696631</v>
      </c>
      <c r="J71" s="71">
        <f t="shared" si="21"/>
        <v>15.939278937381404</v>
      </c>
      <c r="K71" s="91">
        <f t="shared" si="21"/>
        <v>18.452380952380953</v>
      </c>
      <c r="L71" s="56">
        <v>507</v>
      </c>
      <c r="M71" s="60">
        <v>536</v>
      </c>
      <c r="N71" s="60">
        <v>534</v>
      </c>
      <c r="O71" s="60">
        <v>527</v>
      </c>
      <c r="P71" s="60">
        <v>504</v>
      </c>
    </row>
    <row r="72" spans="1:16">
      <c r="A72" s="83" t="s">
        <v>81</v>
      </c>
      <c r="B72" s="60">
        <v>240</v>
      </c>
      <c r="C72" s="60">
        <v>243</v>
      </c>
      <c r="D72" s="60">
        <v>258</v>
      </c>
      <c r="E72" s="60">
        <v>202</v>
      </c>
      <c r="F72" s="83">
        <v>203</v>
      </c>
      <c r="G72" s="67">
        <f t="shared" si="22"/>
        <v>13.929193267556586</v>
      </c>
      <c r="H72" s="71">
        <f t="shared" si="21"/>
        <v>14.763061968408261</v>
      </c>
      <c r="I72" s="71">
        <f t="shared" si="21"/>
        <v>15.338882282996433</v>
      </c>
      <c r="J72" s="71">
        <f t="shared" si="21"/>
        <v>12.515489467162331</v>
      </c>
      <c r="K72" s="91">
        <f t="shared" si="21"/>
        <v>13.346482577251809</v>
      </c>
      <c r="L72" s="56">
        <v>1723</v>
      </c>
      <c r="M72" s="60">
        <v>1646</v>
      </c>
      <c r="N72" s="60">
        <v>1682</v>
      </c>
      <c r="O72" s="60">
        <v>1614</v>
      </c>
      <c r="P72" s="60">
        <v>1521</v>
      </c>
    </row>
    <row r="73" spans="1:16">
      <c r="A73" s="83" t="s">
        <v>82</v>
      </c>
      <c r="B73" s="60">
        <v>50</v>
      </c>
      <c r="C73" s="60">
        <v>56</v>
      </c>
      <c r="D73" s="60">
        <v>48</v>
      </c>
      <c r="E73" s="60">
        <v>55</v>
      </c>
      <c r="F73" s="83">
        <v>65</v>
      </c>
      <c r="G73" s="67">
        <f t="shared" si="22"/>
        <v>11.627906976744185</v>
      </c>
      <c r="H73" s="71">
        <f t="shared" si="22"/>
        <v>13.20754716981132</v>
      </c>
      <c r="I73" s="71">
        <f t="shared" si="22"/>
        <v>11.76470588235294</v>
      </c>
      <c r="J73" s="71">
        <f t="shared" si="22"/>
        <v>13.85390428211587</v>
      </c>
      <c r="K73" s="91">
        <f t="shared" si="22"/>
        <v>15.970515970515969</v>
      </c>
      <c r="L73" s="56">
        <v>430</v>
      </c>
      <c r="M73" s="60">
        <v>424</v>
      </c>
      <c r="N73" s="60">
        <v>408</v>
      </c>
      <c r="O73" s="60">
        <v>397</v>
      </c>
      <c r="P73" s="60">
        <v>407</v>
      </c>
    </row>
    <row r="74" spans="1:16">
      <c r="A74" s="83" t="s">
        <v>83</v>
      </c>
      <c r="B74" s="60">
        <v>1101</v>
      </c>
      <c r="C74" s="60">
        <v>990</v>
      </c>
      <c r="D74" s="60">
        <v>842</v>
      </c>
      <c r="E74" s="60">
        <v>845</v>
      </c>
      <c r="F74" s="83">
        <v>829</v>
      </c>
      <c r="G74" s="67">
        <f t="shared" si="22"/>
        <v>16.649024648419779</v>
      </c>
      <c r="H74" s="71">
        <f t="shared" si="22"/>
        <v>15.25188722847019</v>
      </c>
      <c r="I74" s="71">
        <f t="shared" si="22"/>
        <v>12.726723095525996</v>
      </c>
      <c r="J74" s="71">
        <f t="shared" si="22"/>
        <v>14.057561137913824</v>
      </c>
      <c r="K74" s="91">
        <f t="shared" si="22"/>
        <v>13.914065122524338</v>
      </c>
      <c r="L74" s="56">
        <v>6613</v>
      </c>
      <c r="M74" s="60">
        <v>6491</v>
      </c>
      <c r="N74" s="60">
        <v>6616</v>
      </c>
      <c r="O74" s="60">
        <v>6011</v>
      </c>
      <c r="P74" s="60">
        <v>5958</v>
      </c>
    </row>
    <row r="75" spans="1:16">
      <c r="A75" s="83" t="s">
        <v>84</v>
      </c>
      <c r="B75" s="60">
        <v>73</v>
      </c>
      <c r="C75" s="60">
        <v>93</v>
      </c>
      <c r="D75" s="60">
        <v>100</v>
      </c>
      <c r="E75" s="60">
        <v>86</v>
      </c>
      <c r="F75" s="83">
        <v>87</v>
      </c>
      <c r="G75" s="67">
        <f t="shared" si="22"/>
        <v>10.993975903614457</v>
      </c>
      <c r="H75" s="71">
        <f t="shared" si="22"/>
        <v>14.198473282442748</v>
      </c>
      <c r="I75" s="71">
        <f t="shared" si="22"/>
        <v>15.128593040847202</v>
      </c>
      <c r="J75" s="71">
        <f t="shared" si="22"/>
        <v>15.275310834813499</v>
      </c>
      <c r="K75" s="91">
        <f t="shared" si="22"/>
        <v>13.636363636363635</v>
      </c>
      <c r="L75" s="56">
        <v>664</v>
      </c>
      <c r="M75" s="60">
        <v>655</v>
      </c>
      <c r="N75" s="60">
        <v>661</v>
      </c>
      <c r="O75" s="60">
        <v>563</v>
      </c>
      <c r="P75" s="60">
        <v>638</v>
      </c>
    </row>
    <row r="76" spans="1:16">
      <c r="A76" s="83" t="s">
        <v>85</v>
      </c>
      <c r="B76" s="60">
        <v>438</v>
      </c>
      <c r="C76" s="60">
        <v>516</v>
      </c>
      <c r="D76" s="60">
        <v>514</v>
      </c>
      <c r="E76" s="60">
        <v>492</v>
      </c>
      <c r="F76" s="83">
        <v>508</v>
      </c>
      <c r="G76" s="67">
        <f t="shared" si="22"/>
        <v>11.869918699186991</v>
      </c>
      <c r="H76" s="71">
        <f t="shared" si="22"/>
        <v>13.964817320703654</v>
      </c>
      <c r="I76" s="71">
        <f t="shared" si="22"/>
        <v>14.151982378854624</v>
      </c>
      <c r="J76" s="71">
        <f t="shared" si="22"/>
        <v>13.51277121669871</v>
      </c>
      <c r="K76" s="91">
        <f t="shared" si="22"/>
        <v>14.257648049396575</v>
      </c>
      <c r="L76" s="56">
        <v>3690</v>
      </c>
      <c r="M76" s="60">
        <v>3695</v>
      </c>
      <c r="N76" s="60">
        <v>3632</v>
      </c>
      <c r="O76" s="60">
        <v>3641</v>
      </c>
      <c r="P76" s="60">
        <v>3563</v>
      </c>
    </row>
    <row r="77" spans="1:16">
      <c r="A77" s="83" t="s">
        <v>53</v>
      </c>
      <c r="B77" s="60">
        <v>4</v>
      </c>
      <c r="C77" s="60">
        <v>4</v>
      </c>
      <c r="D77" s="60">
        <v>2</v>
      </c>
      <c r="E77" s="60">
        <v>6</v>
      </c>
      <c r="F77" s="83">
        <v>4</v>
      </c>
      <c r="G77" s="110" t="s">
        <v>87</v>
      </c>
      <c r="H77" s="109" t="s">
        <v>87</v>
      </c>
      <c r="I77" s="109" t="s">
        <v>87</v>
      </c>
      <c r="J77" s="109" t="s">
        <v>87</v>
      </c>
      <c r="K77" s="107" t="s">
        <v>87</v>
      </c>
      <c r="L77" s="108">
        <v>145</v>
      </c>
      <c r="M77" s="109">
        <v>143</v>
      </c>
      <c r="N77" s="109">
        <v>149</v>
      </c>
      <c r="O77" s="109">
        <v>131</v>
      </c>
      <c r="P77" s="109">
        <v>129</v>
      </c>
    </row>
    <row r="78" spans="1:16">
      <c r="A78" s="88" t="s">
        <v>44</v>
      </c>
      <c r="B78" s="74">
        <v>8461</v>
      </c>
      <c r="C78" s="74">
        <v>8556</v>
      </c>
      <c r="D78" s="74">
        <v>8354</v>
      </c>
      <c r="E78" s="74">
        <v>8067</v>
      </c>
      <c r="F78" s="88">
        <v>8405</v>
      </c>
      <c r="G78" s="103">
        <f t="shared" ref="G78:K78" si="23">B78/L78*100</f>
        <v>13.378132658708196</v>
      </c>
      <c r="H78" s="103">
        <f t="shared" si="23"/>
        <v>13.647456653852903</v>
      </c>
      <c r="I78" s="103">
        <f t="shared" si="23"/>
        <v>13.269585107058898</v>
      </c>
      <c r="J78" s="103">
        <f t="shared" si="23"/>
        <v>13.227842912191523</v>
      </c>
      <c r="K78" s="76">
        <f t="shared" si="23"/>
        <v>13.695170436029461</v>
      </c>
      <c r="L78" s="74">
        <v>63245</v>
      </c>
      <c r="M78" s="74">
        <v>62693</v>
      </c>
      <c r="N78" s="74">
        <v>62956</v>
      </c>
      <c r="O78" s="74">
        <v>60985</v>
      </c>
      <c r="P78" s="88">
        <v>61372</v>
      </c>
    </row>
    <row r="79" spans="1:16">
      <c r="A79" s="134" t="s">
        <v>431</v>
      </c>
    </row>
    <row r="80" spans="1:16">
      <c r="A80" s="134"/>
    </row>
    <row r="82" spans="1:17" s="193" customFormat="1" ht="18" customHeight="1">
      <c r="A82" s="207" t="str">
        <f>Contents!B34</f>
        <v>Table 26: Number and percentage of elective caesarean sections, by DHB of residence, 2008–2012</v>
      </c>
    </row>
    <row r="83" spans="1:17">
      <c r="A83" s="287" t="s">
        <v>86</v>
      </c>
      <c r="B83" s="284" t="s">
        <v>127</v>
      </c>
      <c r="C83" s="284"/>
      <c r="D83" s="284"/>
      <c r="E83" s="284"/>
      <c r="F83" s="285"/>
      <c r="G83" s="283" t="s">
        <v>459</v>
      </c>
      <c r="H83" s="284"/>
      <c r="I83" s="284"/>
      <c r="J83" s="284"/>
      <c r="K83" s="285"/>
      <c r="L83" s="283" t="s">
        <v>28</v>
      </c>
      <c r="M83" s="284"/>
      <c r="N83" s="284"/>
      <c r="O83" s="284"/>
      <c r="P83" s="285"/>
    </row>
    <row r="84" spans="1:17">
      <c r="A84" s="287"/>
      <c r="B84" s="44">
        <v>2008</v>
      </c>
      <c r="C84" s="44">
        <v>2009</v>
      </c>
      <c r="D84" s="44">
        <v>2010</v>
      </c>
      <c r="E84" s="44">
        <v>2011</v>
      </c>
      <c r="F84" s="37">
        <v>2012</v>
      </c>
      <c r="G84" s="55">
        <v>2008</v>
      </c>
      <c r="H84" s="44">
        <v>2009</v>
      </c>
      <c r="I84" s="44">
        <v>2010</v>
      </c>
      <c r="J84" s="44">
        <v>2011</v>
      </c>
      <c r="K84" s="37">
        <v>2012</v>
      </c>
      <c r="L84" s="55">
        <v>2008</v>
      </c>
      <c r="M84" s="44">
        <v>2009</v>
      </c>
      <c r="N84" s="44">
        <v>2010</v>
      </c>
      <c r="O84" s="44">
        <v>2011</v>
      </c>
      <c r="P84" s="44">
        <v>2012</v>
      </c>
    </row>
    <row r="85" spans="1:17">
      <c r="A85" s="83" t="s">
        <v>66</v>
      </c>
      <c r="B85" s="60">
        <v>102</v>
      </c>
      <c r="C85" s="60">
        <v>103</v>
      </c>
      <c r="D85" s="60">
        <v>111</v>
      </c>
      <c r="E85" s="60">
        <v>116</v>
      </c>
      <c r="F85" s="83">
        <v>109</v>
      </c>
      <c r="G85" s="67">
        <f>B85/L85*100</f>
        <v>4.584269662921348</v>
      </c>
      <c r="H85" s="71">
        <f t="shared" ref="H85:H104" si="24">C85/M85*100</f>
        <v>4.5900178253119428</v>
      </c>
      <c r="I85" s="71">
        <f t="shared" ref="I85:I104" si="25">D85/N85*100</f>
        <v>4.5981772990886496</v>
      </c>
      <c r="J85" s="71">
        <f t="shared" ref="J85:J104" si="26">E85/O85*100</f>
        <v>5.1762605979473451</v>
      </c>
      <c r="K85" s="91">
        <f t="shared" ref="K85:K104" si="27">F85/P85*100</f>
        <v>4.8487544483985765</v>
      </c>
      <c r="L85" s="56">
        <v>2225</v>
      </c>
      <c r="M85" s="60">
        <v>2244</v>
      </c>
      <c r="N85" s="60">
        <v>2414</v>
      </c>
      <c r="O85" s="60">
        <v>2241</v>
      </c>
      <c r="P85" s="60">
        <v>2248</v>
      </c>
    </row>
    <row r="86" spans="1:17">
      <c r="A86" s="83" t="s">
        <v>67</v>
      </c>
      <c r="B86" s="60">
        <v>895</v>
      </c>
      <c r="C86" s="60">
        <v>936</v>
      </c>
      <c r="D86" s="60">
        <v>932</v>
      </c>
      <c r="E86" s="60">
        <v>933</v>
      </c>
      <c r="F86" s="83">
        <v>1048</v>
      </c>
      <c r="G86" s="67">
        <f t="shared" ref="G86:G104" si="28">B86/L86*100</f>
        <v>11.82454749636676</v>
      </c>
      <c r="H86" s="71">
        <f t="shared" si="24"/>
        <v>12.327143421572501</v>
      </c>
      <c r="I86" s="71">
        <f t="shared" si="25"/>
        <v>12.063163344550867</v>
      </c>
      <c r="J86" s="71">
        <f t="shared" si="26"/>
        <v>12.001543606894778</v>
      </c>
      <c r="K86" s="91">
        <f t="shared" si="27"/>
        <v>13.242355319686631</v>
      </c>
      <c r="L86" s="56">
        <v>7569</v>
      </c>
      <c r="M86" s="60">
        <v>7593</v>
      </c>
      <c r="N86" s="60">
        <v>7726</v>
      </c>
      <c r="O86" s="60">
        <v>7774</v>
      </c>
      <c r="P86" s="60">
        <v>7914</v>
      </c>
      <c r="Q86" s="114"/>
    </row>
    <row r="87" spans="1:17">
      <c r="A87" s="83" t="s">
        <v>68</v>
      </c>
      <c r="B87" s="60">
        <v>810</v>
      </c>
      <c r="C87" s="60">
        <v>791</v>
      </c>
      <c r="D87" s="60">
        <v>894</v>
      </c>
      <c r="E87" s="60">
        <v>857</v>
      </c>
      <c r="F87" s="83">
        <v>957</v>
      </c>
      <c r="G87" s="67">
        <f t="shared" si="28"/>
        <v>12.353210309592802</v>
      </c>
      <c r="H87" s="71">
        <f t="shared" si="24"/>
        <v>11.7550899093476</v>
      </c>
      <c r="I87" s="71">
        <f t="shared" si="25"/>
        <v>13.415366146458583</v>
      </c>
      <c r="J87" s="71">
        <f t="shared" si="26"/>
        <v>13.27036234128213</v>
      </c>
      <c r="K87" s="91">
        <f t="shared" si="27"/>
        <v>14.390977443609025</v>
      </c>
      <c r="L87" s="56">
        <v>6557</v>
      </c>
      <c r="M87" s="60">
        <v>6729</v>
      </c>
      <c r="N87" s="60">
        <v>6664</v>
      </c>
      <c r="O87" s="60">
        <v>6458</v>
      </c>
      <c r="P87" s="60">
        <v>6650</v>
      </c>
      <c r="Q87" s="114"/>
    </row>
    <row r="88" spans="1:17">
      <c r="A88" s="83" t="s">
        <v>69</v>
      </c>
      <c r="B88" s="60">
        <v>646</v>
      </c>
      <c r="C88" s="60">
        <v>596</v>
      </c>
      <c r="D88" s="60">
        <v>695</v>
      </c>
      <c r="E88" s="60">
        <v>694</v>
      </c>
      <c r="F88" s="83">
        <v>779</v>
      </c>
      <c r="G88" s="67">
        <f t="shared" si="28"/>
        <v>7.4544195707362109</v>
      </c>
      <c r="H88" s="71">
        <f t="shared" si="24"/>
        <v>7.093549154963104</v>
      </c>
      <c r="I88" s="71">
        <f t="shared" si="25"/>
        <v>8.1764705882352953</v>
      </c>
      <c r="J88" s="71">
        <f t="shared" si="26"/>
        <v>8.212045911726424</v>
      </c>
      <c r="K88" s="91">
        <f t="shared" si="27"/>
        <v>9.0193354173902982</v>
      </c>
      <c r="L88" s="56">
        <v>8666</v>
      </c>
      <c r="M88" s="60">
        <v>8402</v>
      </c>
      <c r="N88" s="60">
        <v>8500</v>
      </c>
      <c r="O88" s="60">
        <v>8451</v>
      </c>
      <c r="P88" s="60">
        <v>8637</v>
      </c>
      <c r="Q88" s="114"/>
    </row>
    <row r="89" spans="1:17">
      <c r="A89" s="83" t="s">
        <v>70</v>
      </c>
      <c r="B89" s="60">
        <v>425</v>
      </c>
      <c r="C89" s="60">
        <v>452</v>
      </c>
      <c r="D89" s="60">
        <v>436</v>
      </c>
      <c r="E89" s="60">
        <v>461</v>
      </c>
      <c r="F89" s="83">
        <v>497</v>
      </c>
      <c r="G89" s="67">
        <f t="shared" si="28"/>
        <v>7.6507650765076516</v>
      </c>
      <c r="H89" s="71">
        <f t="shared" si="24"/>
        <v>8.2738422112392467</v>
      </c>
      <c r="I89" s="71">
        <f t="shared" si="25"/>
        <v>7.9605623516523645</v>
      </c>
      <c r="J89" s="71">
        <f t="shared" si="26"/>
        <v>8.6751975912683488</v>
      </c>
      <c r="K89" s="91">
        <f t="shared" si="27"/>
        <v>9.2139414163885789</v>
      </c>
      <c r="L89" s="56">
        <v>5555</v>
      </c>
      <c r="M89" s="60">
        <v>5463</v>
      </c>
      <c r="N89" s="60">
        <v>5477</v>
      </c>
      <c r="O89" s="60">
        <v>5314</v>
      </c>
      <c r="P89" s="60">
        <v>5394</v>
      </c>
      <c r="Q89" s="114"/>
    </row>
    <row r="90" spans="1:17">
      <c r="A90" s="83" t="s">
        <v>71</v>
      </c>
      <c r="B90" s="60">
        <v>154</v>
      </c>
      <c r="C90" s="60">
        <v>165</v>
      </c>
      <c r="D90" s="60">
        <v>167</v>
      </c>
      <c r="E90" s="60">
        <v>171</v>
      </c>
      <c r="F90" s="83">
        <v>177</v>
      </c>
      <c r="G90" s="67">
        <f t="shared" si="28"/>
        <v>8.9275362318840568</v>
      </c>
      <c r="H90" s="71">
        <f t="shared" si="24"/>
        <v>9.9337748344370862</v>
      </c>
      <c r="I90" s="71">
        <f t="shared" si="25"/>
        <v>10.463659147869674</v>
      </c>
      <c r="J90" s="71">
        <f t="shared" si="26"/>
        <v>10.864040660736975</v>
      </c>
      <c r="K90" s="91">
        <f t="shared" si="27"/>
        <v>11.463730569948186</v>
      </c>
      <c r="L90" s="56">
        <v>1725</v>
      </c>
      <c r="M90" s="60">
        <v>1661</v>
      </c>
      <c r="N90" s="60">
        <v>1596</v>
      </c>
      <c r="O90" s="60">
        <v>1574</v>
      </c>
      <c r="P90" s="60">
        <v>1544</v>
      </c>
      <c r="Q90" s="114"/>
    </row>
    <row r="91" spans="1:17">
      <c r="A91" s="83" t="s">
        <v>72</v>
      </c>
      <c r="B91" s="60">
        <v>258</v>
      </c>
      <c r="C91" s="60">
        <v>278</v>
      </c>
      <c r="D91" s="60">
        <v>294</v>
      </c>
      <c r="E91" s="60">
        <v>273</v>
      </c>
      <c r="F91" s="83">
        <v>316</v>
      </c>
      <c r="G91" s="67">
        <f t="shared" si="28"/>
        <v>8.7398373983739841</v>
      </c>
      <c r="H91" s="71">
        <f t="shared" si="24"/>
        <v>9.4301221166892812</v>
      </c>
      <c r="I91" s="71">
        <f t="shared" si="25"/>
        <v>9.8426514897890858</v>
      </c>
      <c r="J91" s="71">
        <f t="shared" si="26"/>
        <v>9.653465346534654</v>
      </c>
      <c r="K91" s="91">
        <f t="shared" si="27"/>
        <v>10.803418803418802</v>
      </c>
      <c r="L91" s="56">
        <v>2952</v>
      </c>
      <c r="M91" s="60">
        <v>2948</v>
      </c>
      <c r="N91" s="60">
        <v>2987</v>
      </c>
      <c r="O91" s="60">
        <v>2828</v>
      </c>
      <c r="P91" s="60">
        <v>2925</v>
      </c>
      <c r="Q91" s="114"/>
    </row>
    <row r="92" spans="1:17">
      <c r="A92" s="83" t="s">
        <v>73</v>
      </c>
      <c r="B92" s="60">
        <v>87</v>
      </c>
      <c r="C92" s="60">
        <v>91</v>
      </c>
      <c r="D92" s="60">
        <v>68</v>
      </c>
      <c r="E92" s="60">
        <v>62</v>
      </c>
      <c r="F92" s="83">
        <v>64</v>
      </c>
      <c r="G92" s="67">
        <f t="shared" si="28"/>
        <v>10.444177671068427</v>
      </c>
      <c r="H92" s="71">
        <f t="shared" si="24"/>
        <v>12.133333333333333</v>
      </c>
      <c r="I92" s="71">
        <f t="shared" si="25"/>
        <v>8.9591567852437421</v>
      </c>
      <c r="J92" s="71">
        <f t="shared" si="26"/>
        <v>8.4239130434782616</v>
      </c>
      <c r="K92" s="91">
        <f t="shared" si="27"/>
        <v>8.8520055325034583</v>
      </c>
      <c r="L92" s="56">
        <v>833</v>
      </c>
      <c r="M92" s="60">
        <v>750</v>
      </c>
      <c r="N92" s="60">
        <v>759</v>
      </c>
      <c r="O92" s="60">
        <v>736</v>
      </c>
      <c r="P92" s="60">
        <v>723</v>
      </c>
      <c r="Q92" s="114"/>
    </row>
    <row r="93" spans="1:17">
      <c r="A93" s="83" t="s">
        <v>74</v>
      </c>
      <c r="B93" s="60">
        <v>220</v>
      </c>
      <c r="C93" s="60">
        <v>244</v>
      </c>
      <c r="D93" s="60">
        <v>233</v>
      </c>
      <c r="E93" s="60">
        <v>223</v>
      </c>
      <c r="F93" s="83">
        <v>242</v>
      </c>
      <c r="G93" s="67">
        <f t="shared" si="28"/>
        <v>9.474590869939707</v>
      </c>
      <c r="H93" s="71">
        <f t="shared" si="24"/>
        <v>10.11608623548922</v>
      </c>
      <c r="I93" s="71">
        <f t="shared" si="25"/>
        <v>9.9828620394173093</v>
      </c>
      <c r="J93" s="71">
        <f t="shared" si="26"/>
        <v>10.058637798827244</v>
      </c>
      <c r="K93" s="91">
        <f t="shared" si="27"/>
        <v>10.83743842364532</v>
      </c>
      <c r="L93" s="56">
        <v>2322</v>
      </c>
      <c r="M93" s="60">
        <v>2412</v>
      </c>
      <c r="N93" s="60">
        <v>2334</v>
      </c>
      <c r="O93" s="60">
        <v>2217</v>
      </c>
      <c r="P93" s="60">
        <v>2233</v>
      </c>
      <c r="Q93" s="114"/>
    </row>
    <row r="94" spans="1:17">
      <c r="A94" s="83" t="s">
        <v>75</v>
      </c>
      <c r="B94" s="60">
        <v>162</v>
      </c>
      <c r="C94" s="60">
        <v>162</v>
      </c>
      <c r="D94" s="60">
        <v>179</v>
      </c>
      <c r="E94" s="60">
        <v>161</v>
      </c>
      <c r="F94" s="83">
        <v>205</v>
      </c>
      <c r="G94" s="67">
        <f t="shared" si="28"/>
        <v>10.05586592178771</v>
      </c>
      <c r="H94" s="71">
        <f t="shared" si="24"/>
        <v>10.024752475247526</v>
      </c>
      <c r="I94" s="71">
        <f t="shared" si="25"/>
        <v>11.321948134092347</v>
      </c>
      <c r="J94" s="71">
        <f t="shared" si="26"/>
        <v>10.427461139896373</v>
      </c>
      <c r="K94" s="91">
        <f t="shared" si="27"/>
        <v>13.251454427925017</v>
      </c>
      <c r="L94" s="56">
        <v>1611</v>
      </c>
      <c r="M94" s="60">
        <v>1616</v>
      </c>
      <c r="N94" s="60">
        <v>1581</v>
      </c>
      <c r="O94" s="60">
        <v>1544</v>
      </c>
      <c r="P94" s="60">
        <v>1547</v>
      </c>
      <c r="Q94" s="114"/>
    </row>
    <row r="95" spans="1:17">
      <c r="A95" s="83" t="s">
        <v>76</v>
      </c>
      <c r="B95" s="60">
        <v>250</v>
      </c>
      <c r="C95" s="60">
        <v>224</v>
      </c>
      <c r="D95" s="60">
        <v>231</v>
      </c>
      <c r="E95" s="60">
        <v>242</v>
      </c>
      <c r="F95" s="83">
        <v>255</v>
      </c>
      <c r="G95" s="67">
        <f t="shared" si="28"/>
        <v>10.683760683760683</v>
      </c>
      <c r="H95" s="71">
        <f t="shared" si="24"/>
        <v>10.261108566193313</v>
      </c>
      <c r="I95" s="71">
        <f t="shared" si="25"/>
        <v>9.991349480968859</v>
      </c>
      <c r="J95" s="71">
        <f t="shared" si="26"/>
        <v>10.609381850065761</v>
      </c>
      <c r="K95" s="91">
        <f t="shared" si="27"/>
        <v>11.910322279308733</v>
      </c>
      <c r="L95" s="56">
        <v>2340</v>
      </c>
      <c r="M95" s="60">
        <v>2183</v>
      </c>
      <c r="N95" s="60">
        <v>2312</v>
      </c>
      <c r="O95" s="60">
        <v>2281</v>
      </c>
      <c r="P95" s="60">
        <v>2141</v>
      </c>
      <c r="Q95" s="114"/>
    </row>
    <row r="96" spans="1:17">
      <c r="A96" s="83" t="s">
        <v>77</v>
      </c>
      <c r="B96" s="60">
        <v>72</v>
      </c>
      <c r="C96" s="60">
        <v>75</v>
      </c>
      <c r="D96" s="60">
        <v>84</v>
      </c>
      <c r="E96" s="60">
        <v>65</v>
      </c>
      <c r="F96" s="83">
        <v>84</v>
      </c>
      <c r="G96" s="67">
        <f t="shared" si="28"/>
        <v>8.46063454759107</v>
      </c>
      <c r="H96" s="71">
        <f t="shared" si="24"/>
        <v>8.5130533484676505</v>
      </c>
      <c r="I96" s="71">
        <f t="shared" si="25"/>
        <v>9.847596717467761</v>
      </c>
      <c r="J96" s="71">
        <f t="shared" si="26"/>
        <v>7.9075425790754261</v>
      </c>
      <c r="K96" s="91">
        <f t="shared" si="27"/>
        <v>9.8245614035087723</v>
      </c>
      <c r="L96" s="56">
        <v>851</v>
      </c>
      <c r="M96" s="60">
        <v>881</v>
      </c>
      <c r="N96" s="60">
        <v>853</v>
      </c>
      <c r="O96" s="60">
        <v>822</v>
      </c>
      <c r="P96" s="60">
        <v>855</v>
      </c>
      <c r="Q96" s="114"/>
    </row>
    <row r="97" spans="1:17">
      <c r="A97" s="83" t="s">
        <v>78</v>
      </c>
      <c r="B97" s="60">
        <v>398</v>
      </c>
      <c r="C97" s="60">
        <v>468</v>
      </c>
      <c r="D97" s="60">
        <v>495</v>
      </c>
      <c r="E97" s="60">
        <v>459</v>
      </c>
      <c r="F97" s="83">
        <v>486</v>
      </c>
      <c r="G97" s="67">
        <f t="shared" si="28"/>
        <v>9.8295875524820939</v>
      </c>
      <c r="H97" s="71">
        <f t="shared" si="24"/>
        <v>11.650485436893204</v>
      </c>
      <c r="I97" s="71">
        <f t="shared" si="25"/>
        <v>12.569832402234638</v>
      </c>
      <c r="J97" s="71">
        <f t="shared" si="26"/>
        <v>11.971830985915492</v>
      </c>
      <c r="K97" s="91">
        <f t="shared" si="27"/>
        <v>12.623376623376622</v>
      </c>
      <c r="L97" s="56">
        <v>4049</v>
      </c>
      <c r="M97" s="60">
        <v>4017</v>
      </c>
      <c r="N97" s="60">
        <v>3938</v>
      </c>
      <c r="O97" s="60">
        <v>3834</v>
      </c>
      <c r="P97" s="60">
        <v>3850</v>
      </c>
      <c r="Q97" s="114"/>
    </row>
    <row r="98" spans="1:17">
      <c r="A98" s="83" t="s">
        <v>79</v>
      </c>
      <c r="B98" s="60">
        <v>240</v>
      </c>
      <c r="C98" s="60">
        <v>300</v>
      </c>
      <c r="D98" s="60">
        <v>250</v>
      </c>
      <c r="E98" s="60">
        <v>268</v>
      </c>
      <c r="F98" s="83">
        <v>227</v>
      </c>
      <c r="G98" s="67">
        <f t="shared" si="28"/>
        <v>10.820559062218214</v>
      </c>
      <c r="H98" s="71">
        <f t="shared" si="24"/>
        <v>13.611615245009073</v>
      </c>
      <c r="I98" s="71">
        <f t="shared" si="25"/>
        <v>11.720581340834507</v>
      </c>
      <c r="J98" s="71">
        <f t="shared" si="26"/>
        <v>13.22150962012827</v>
      </c>
      <c r="K98" s="91">
        <f t="shared" si="27"/>
        <v>11.401305876443999</v>
      </c>
      <c r="L98" s="56">
        <v>2218</v>
      </c>
      <c r="M98" s="60">
        <v>2204</v>
      </c>
      <c r="N98" s="60">
        <v>2133</v>
      </c>
      <c r="O98" s="60">
        <v>2027</v>
      </c>
      <c r="P98" s="60">
        <v>1991</v>
      </c>
      <c r="Q98" s="114"/>
    </row>
    <row r="99" spans="1:17">
      <c r="A99" s="83" t="s">
        <v>80</v>
      </c>
      <c r="B99" s="60">
        <v>77</v>
      </c>
      <c r="C99" s="60">
        <v>76</v>
      </c>
      <c r="D99" s="60">
        <v>70</v>
      </c>
      <c r="E99" s="60">
        <v>74</v>
      </c>
      <c r="F99" s="83">
        <v>61</v>
      </c>
      <c r="G99" s="67">
        <f t="shared" si="28"/>
        <v>15.187376725838265</v>
      </c>
      <c r="H99" s="71">
        <f t="shared" si="24"/>
        <v>14.17910447761194</v>
      </c>
      <c r="I99" s="71">
        <f t="shared" si="25"/>
        <v>13.108614232209737</v>
      </c>
      <c r="J99" s="71">
        <f t="shared" si="26"/>
        <v>14.041745730550284</v>
      </c>
      <c r="K99" s="91">
        <f t="shared" si="27"/>
        <v>12.103174603174603</v>
      </c>
      <c r="L99" s="56">
        <v>507</v>
      </c>
      <c r="M99" s="60">
        <v>536</v>
      </c>
      <c r="N99" s="60">
        <v>534</v>
      </c>
      <c r="O99" s="60">
        <v>527</v>
      </c>
      <c r="P99" s="60">
        <v>504</v>
      </c>
      <c r="Q99" s="114"/>
    </row>
    <row r="100" spans="1:17">
      <c r="A100" s="83" t="s">
        <v>81</v>
      </c>
      <c r="B100" s="60">
        <v>186</v>
      </c>
      <c r="C100" s="60">
        <v>206</v>
      </c>
      <c r="D100" s="60">
        <v>202</v>
      </c>
      <c r="E100" s="60">
        <v>235</v>
      </c>
      <c r="F100" s="83">
        <v>211</v>
      </c>
      <c r="G100" s="67">
        <f t="shared" si="28"/>
        <v>10.795124782356355</v>
      </c>
      <c r="H100" s="71">
        <f t="shared" si="24"/>
        <v>12.515188335358445</v>
      </c>
      <c r="I100" s="71">
        <f t="shared" si="25"/>
        <v>12.009512485136742</v>
      </c>
      <c r="J100" s="71">
        <f t="shared" si="26"/>
        <v>14.560099132589837</v>
      </c>
      <c r="K100" s="91">
        <f t="shared" si="27"/>
        <v>13.872452333990795</v>
      </c>
      <c r="L100" s="56">
        <v>1723</v>
      </c>
      <c r="M100" s="60">
        <v>1646</v>
      </c>
      <c r="N100" s="60">
        <v>1682</v>
      </c>
      <c r="O100" s="60">
        <v>1614</v>
      </c>
      <c r="P100" s="60">
        <v>1521</v>
      </c>
      <c r="Q100" s="114"/>
    </row>
    <row r="101" spans="1:17">
      <c r="A101" s="83" t="s">
        <v>82</v>
      </c>
      <c r="B101" s="60">
        <v>61</v>
      </c>
      <c r="C101" s="60">
        <v>45</v>
      </c>
      <c r="D101" s="60">
        <v>39</v>
      </c>
      <c r="E101" s="60">
        <v>37</v>
      </c>
      <c r="F101" s="83">
        <v>58</v>
      </c>
      <c r="G101" s="67">
        <f t="shared" si="28"/>
        <v>14.186046511627906</v>
      </c>
      <c r="H101" s="71">
        <f t="shared" si="24"/>
        <v>10.613207547169811</v>
      </c>
      <c r="I101" s="71">
        <f t="shared" si="25"/>
        <v>9.5588235294117645</v>
      </c>
      <c r="J101" s="71">
        <f t="shared" si="26"/>
        <v>9.3198992443324933</v>
      </c>
      <c r="K101" s="91">
        <f t="shared" si="27"/>
        <v>14.250614250614252</v>
      </c>
      <c r="L101" s="56">
        <v>430</v>
      </c>
      <c r="M101" s="60">
        <v>424</v>
      </c>
      <c r="N101" s="60">
        <v>408</v>
      </c>
      <c r="O101" s="60">
        <v>397</v>
      </c>
      <c r="P101" s="60">
        <v>407</v>
      </c>
      <c r="Q101" s="114"/>
    </row>
    <row r="102" spans="1:17">
      <c r="A102" s="83" t="s">
        <v>83</v>
      </c>
      <c r="B102" s="60">
        <v>866</v>
      </c>
      <c r="C102" s="60">
        <v>875</v>
      </c>
      <c r="D102" s="60">
        <v>931</v>
      </c>
      <c r="E102" s="60">
        <v>906</v>
      </c>
      <c r="F102" s="83">
        <v>795</v>
      </c>
      <c r="G102" s="67">
        <f t="shared" si="28"/>
        <v>13.095418115832452</v>
      </c>
      <c r="H102" s="71">
        <f t="shared" si="24"/>
        <v>13.480203358496379</v>
      </c>
      <c r="I102" s="71">
        <f t="shared" si="25"/>
        <v>14.071946795646916</v>
      </c>
      <c r="J102" s="71">
        <f t="shared" si="26"/>
        <v>15.07236732656796</v>
      </c>
      <c r="K102" s="91">
        <f t="shared" si="27"/>
        <v>13.343403826787512</v>
      </c>
      <c r="L102" s="56">
        <v>6613</v>
      </c>
      <c r="M102" s="60">
        <v>6491</v>
      </c>
      <c r="N102" s="60">
        <v>6616</v>
      </c>
      <c r="O102" s="60">
        <v>6011</v>
      </c>
      <c r="P102" s="60">
        <v>5958</v>
      </c>
      <c r="Q102" s="114"/>
    </row>
    <row r="103" spans="1:17">
      <c r="A103" s="83" t="s">
        <v>84</v>
      </c>
      <c r="B103" s="60">
        <v>68</v>
      </c>
      <c r="C103" s="60">
        <v>70</v>
      </c>
      <c r="D103" s="60">
        <v>77</v>
      </c>
      <c r="E103" s="60">
        <v>57</v>
      </c>
      <c r="F103" s="83">
        <v>79</v>
      </c>
      <c r="G103" s="67">
        <f t="shared" si="28"/>
        <v>10.240963855421686</v>
      </c>
      <c r="H103" s="71">
        <f t="shared" si="24"/>
        <v>10.687022900763358</v>
      </c>
      <c r="I103" s="71">
        <f t="shared" si="25"/>
        <v>11.649016641452345</v>
      </c>
      <c r="J103" s="71">
        <f t="shared" si="26"/>
        <v>10.124333925399645</v>
      </c>
      <c r="K103" s="91">
        <f t="shared" si="27"/>
        <v>12.38244514106583</v>
      </c>
      <c r="L103" s="56">
        <v>664</v>
      </c>
      <c r="M103" s="60">
        <v>655</v>
      </c>
      <c r="N103" s="60">
        <v>661</v>
      </c>
      <c r="O103" s="60">
        <v>563</v>
      </c>
      <c r="P103" s="60">
        <v>638</v>
      </c>
      <c r="Q103" s="114"/>
    </row>
    <row r="104" spans="1:17">
      <c r="A104" s="83" t="s">
        <v>85</v>
      </c>
      <c r="B104" s="60">
        <v>515</v>
      </c>
      <c r="C104" s="60">
        <v>505</v>
      </c>
      <c r="D104" s="60">
        <v>477</v>
      </c>
      <c r="E104" s="60">
        <v>491</v>
      </c>
      <c r="F104" s="83">
        <v>492</v>
      </c>
      <c r="G104" s="67">
        <f t="shared" si="28"/>
        <v>13.956639566395665</v>
      </c>
      <c r="H104" s="71">
        <f t="shared" si="24"/>
        <v>13.667117726657645</v>
      </c>
      <c r="I104" s="71">
        <f t="shared" si="25"/>
        <v>13.133259911894275</v>
      </c>
      <c r="J104" s="71">
        <f t="shared" si="26"/>
        <v>13.485306234550947</v>
      </c>
      <c r="K104" s="91">
        <f t="shared" si="27"/>
        <v>13.808588268313219</v>
      </c>
      <c r="L104" s="56">
        <v>3690</v>
      </c>
      <c r="M104" s="60">
        <v>3695</v>
      </c>
      <c r="N104" s="60">
        <v>3632</v>
      </c>
      <c r="O104" s="60">
        <v>3641</v>
      </c>
      <c r="P104" s="60">
        <v>3563</v>
      </c>
      <c r="Q104" s="114"/>
    </row>
    <row r="105" spans="1:17">
      <c r="A105" s="83" t="s">
        <v>53</v>
      </c>
      <c r="B105" s="60">
        <v>3</v>
      </c>
      <c r="C105" s="60">
        <v>4</v>
      </c>
      <c r="D105" s="60">
        <v>3</v>
      </c>
      <c r="E105" s="60">
        <v>0</v>
      </c>
      <c r="F105" s="83">
        <v>3</v>
      </c>
      <c r="G105" s="110" t="s">
        <v>87</v>
      </c>
      <c r="H105" s="109" t="s">
        <v>87</v>
      </c>
      <c r="I105" s="109" t="s">
        <v>87</v>
      </c>
      <c r="J105" s="109" t="s">
        <v>87</v>
      </c>
      <c r="K105" s="107" t="s">
        <v>87</v>
      </c>
      <c r="L105" s="108">
        <v>145</v>
      </c>
      <c r="M105" s="109">
        <v>143</v>
      </c>
      <c r="N105" s="109">
        <v>149</v>
      </c>
      <c r="O105" s="109">
        <v>131</v>
      </c>
      <c r="P105" s="109">
        <v>129</v>
      </c>
      <c r="Q105" s="114"/>
    </row>
    <row r="106" spans="1:17">
      <c r="A106" s="88" t="s">
        <v>44</v>
      </c>
      <c r="B106" s="74">
        <v>6495</v>
      </c>
      <c r="C106" s="74">
        <v>6666</v>
      </c>
      <c r="D106" s="74">
        <v>6868</v>
      </c>
      <c r="E106" s="74">
        <v>6785</v>
      </c>
      <c r="F106" s="88">
        <v>7145</v>
      </c>
      <c r="G106" s="103">
        <f t="shared" ref="G106" si="29">B106/L106*100</f>
        <v>10.269586528579335</v>
      </c>
      <c r="H106" s="103">
        <f t="shared" ref="H106" si="30">C106/M106*100</f>
        <v>10.632766018534765</v>
      </c>
      <c r="I106" s="103">
        <f t="shared" ref="I106" si="31">D106/N106*100</f>
        <v>10.90920642988754</v>
      </c>
      <c r="J106" s="103">
        <f t="shared" ref="J106" si="32">E106/O106*100</f>
        <v>11.125686644256785</v>
      </c>
      <c r="K106" s="76">
        <f t="shared" ref="K106" si="33">F106/P106*100</f>
        <v>11.642116926285603</v>
      </c>
      <c r="L106" s="74">
        <v>63245</v>
      </c>
      <c r="M106" s="74">
        <v>62693</v>
      </c>
      <c r="N106" s="74">
        <v>62956</v>
      </c>
      <c r="O106" s="74">
        <v>60985</v>
      </c>
      <c r="P106" s="74">
        <v>61372</v>
      </c>
      <c r="Q106" s="114"/>
    </row>
    <row r="107" spans="1:17">
      <c r="A107" s="134" t="s">
        <v>431</v>
      </c>
    </row>
  </sheetData>
  <mergeCells count="15">
    <mergeCell ref="B6:K6"/>
    <mergeCell ref="L6:U6"/>
    <mergeCell ref="A6:A7"/>
    <mergeCell ref="A25:A26"/>
    <mergeCell ref="H25:H26"/>
    <mergeCell ref="A83:A84"/>
    <mergeCell ref="B83:F83"/>
    <mergeCell ref="G83:K83"/>
    <mergeCell ref="L83:P83"/>
    <mergeCell ref="B25:D25"/>
    <mergeCell ref="E25:G25"/>
    <mergeCell ref="A55:A56"/>
    <mergeCell ref="B55:F55"/>
    <mergeCell ref="G55:K55"/>
    <mergeCell ref="L55:P55"/>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70" fitToHeight="0" orientation="landscape" r:id="rId1"/>
  <headerFooter>
    <oddFooter>&amp;L&amp;"Arial,Regular"&amp;8&amp;K01+023Report on Maternity, 2012: accompanying tables&amp;R&amp;"Arial,Regular"&amp;8&amp;K01+023Page &amp;P of &amp;N</oddFooter>
  </headerFooter>
  <rowBreaks count="3" manualBreakCount="3">
    <brk id="22" max="16383" man="1"/>
    <brk id="52" max="16383" man="1"/>
    <brk id="8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pane ySplit="3" topLeftCell="A4" activePane="bottomLeft" state="frozen"/>
      <selection activeCell="B54" sqref="B54"/>
      <selection pane="bottomLeft" activeCell="A3" sqref="A3"/>
    </sheetView>
  </sheetViews>
  <sheetFormatPr defaultRowHeight="15"/>
  <cols>
    <col min="2" max="9" width="13.140625" customWidth="1"/>
  </cols>
  <sheetData>
    <row r="1" spans="1:9" s="113" customFormat="1">
      <c r="A1" s="8" t="s">
        <v>27</v>
      </c>
      <c r="C1" s="8" t="s">
        <v>37</v>
      </c>
    </row>
    <row r="2" spans="1:9" s="113" customFormat="1" ht="10.5" customHeight="1"/>
    <row r="3" spans="1:9" s="113" customFormat="1" ht="19.5">
      <c r="A3" s="20" t="s">
        <v>128</v>
      </c>
    </row>
    <row r="4" spans="1:9" s="112" customFormat="1"/>
    <row r="5" spans="1:9" s="193" customFormat="1" ht="18" customHeight="1">
      <c r="A5" s="207" t="str">
        <f>Contents!B35</f>
        <v>Table 27: Number and percentage of women giving birth, by plurality, 2003–2012</v>
      </c>
    </row>
    <row r="6" spans="1:9">
      <c r="A6" s="289" t="s">
        <v>40</v>
      </c>
      <c r="B6" s="281" t="s">
        <v>28</v>
      </c>
      <c r="C6" s="281"/>
      <c r="D6" s="281"/>
      <c r="E6" s="281"/>
      <c r="F6" s="282"/>
      <c r="G6" s="280" t="s">
        <v>449</v>
      </c>
      <c r="H6" s="281"/>
      <c r="I6" s="281"/>
    </row>
    <row r="7" spans="1:9">
      <c r="A7" s="289"/>
      <c r="B7" s="54" t="s">
        <v>135</v>
      </c>
      <c r="C7" s="54" t="s">
        <v>136</v>
      </c>
      <c r="D7" s="54" t="s">
        <v>137</v>
      </c>
      <c r="E7" s="54" t="s">
        <v>53</v>
      </c>
      <c r="F7" s="99" t="s">
        <v>44</v>
      </c>
      <c r="G7" s="46" t="str">
        <f>B7</f>
        <v>Singleton</v>
      </c>
      <c r="H7" s="46" t="str">
        <f>C7</f>
        <v>Twin</v>
      </c>
      <c r="I7" s="46" t="str">
        <f>D7</f>
        <v>Multiple</v>
      </c>
    </row>
    <row r="8" spans="1:9">
      <c r="A8" s="61">
        <v>2003</v>
      </c>
      <c r="B8" s="48">
        <v>55599</v>
      </c>
      <c r="C8" s="48">
        <v>911</v>
      </c>
      <c r="D8" s="48">
        <v>21</v>
      </c>
      <c r="E8" s="48">
        <v>735</v>
      </c>
      <c r="F8" s="33">
        <v>57266</v>
      </c>
      <c r="G8" s="69">
        <f>B8/($F8-$E8)*100</f>
        <v>98.351347048522058</v>
      </c>
      <c r="H8" s="68">
        <f>C8/($F8-$E8)*100</f>
        <v>1.6115051918416445</v>
      </c>
      <c r="I8" s="137">
        <f>D8/($F8-$E8)*100</f>
        <v>3.7147759636305747E-2</v>
      </c>
    </row>
    <row r="9" spans="1:9">
      <c r="A9" s="61">
        <v>2004</v>
      </c>
      <c r="B9" s="48">
        <v>56628</v>
      </c>
      <c r="C9" s="48">
        <v>948</v>
      </c>
      <c r="D9" s="48">
        <v>8</v>
      </c>
      <c r="E9" s="48">
        <v>766</v>
      </c>
      <c r="F9" s="33">
        <v>58350</v>
      </c>
      <c r="G9" s="67">
        <f t="shared" ref="G9:I17" si="0">B9/($F9-$E9)*100</f>
        <v>98.33981661572659</v>
      </c>
      <c r="H9" s="71">
        <f t="shared" si="0"/>
        <v>1.6462906362878578</v>
      </c>
      <c r="I9" s="138">
        <f t="shared" si="0"/>
        <v>1.389274798555154E-2</v>
      </c>
    </row>
    <row r="10" spans="1:9">
      <c r="A10" s="61">
        <v>2005</v>
      </c>
      <c r="B10" s="48">
        <v>57453</v>
      </c>
      <c r="C10" s="48">
        <v>886</v>
      </c>
      <c r="D10" s="48">
        <v>12</v>
      </c>
      <c r="E10" s="48">
        <v>411</v>
      </c>
      <c r="F10" s="33">
        <v>58762</v>
      </c>
      <c r="G10" s="67">
        <f t="shared" si="0"/>
        <v>98.461037514352796</v>
      </c>
      <c r="H10" s="71">
        <f t="shared" si="0"/>
        <v>1.5183972853935666</v>
      </c>
      <c r="I10" s="138">
        <f t="shared" si="0"/>
        <v>2.0565200253637467E-2</v>
      </c>
    </row>
    <row r="11" spans="1:9">
      <c r="A11" s="61">
        <v>2006</v>
      </c>
      <c r="B11" s="48">
        <v>59262</v>
      </c>
      <c r="C11" s="48">
        <v>882</v>
      </c>
      <c r="D11" s="48">
        <v>14</v>
      </c>
      <c r="E11" s="48">
        <v>387</v>
      </c>
      <c r="F11" s="33">
        <v>60545</v>
      </c>
      <c r="G11" s="67">
        <f t="shared" si="0"/>
        <v>98.510588782871764</v>
      </c>
      <c r="H11" s="71">
        <f t="shared" si="0"/>
        <v>1.4661391668606005</v>
      </c>
      <c r="I11" s="138">
        <f t="shared" si="0"/>
        <v>2.3272050267628578E-2</v>
      </c>
    </row>
    <row r="12" spans="1:9">
      <c r="A12" s="61">
        <v>2007</v>
      </c>
      <c r="B12" s="48">
        <v>62576</v>
      </c>
      <c r="C12" s="48">
        <v>989</v>
      </c>
      <c r="D12" s="48">
        <v>10</v>
      </c>
      <c r="E12" s="48">
        <v>596</v>
      </c>
      <c r="F12" s="33">
        <v>64171</v>
      </c>
      <c r="G12" s="67">
        <f t="shared" si="0"/>
        <v>98.428627605190727</v>
      </c>
      <c r="H12" s="71">
        <f t="shared" si="0"/>
        <v>1.5556429414077861</v>
      </c>
      <c r="I12" s="138">
        <f t="shared" si="0"/>
        <v>1.5729453401494297E-2</v>
      </c>
    </row>
    <row r="13" spans="1:9">
      <c r="A13" s="61">
        <v>2008</v>
      </c>
      <c r="B13" s="48">
        <v>63005</v>
      </c>
      <c r="C13" s="48">
        <v>940</v>
      </c>
      <c r="D13" s="48">
        <v>13</v>
      </c>
      <c r="E13" s="48">
        <v>662</v>
      </c>
      <c r="F13" s="33">
        <v>64620</v>
      </c>
      <c r="G13" s="67">
        <f t="shared" si="0"/>
        <v>98.509959661027551</v>
      </c>
      <c r="H13" s="71">
        <f t="shared" si="0"/>
        <v>1.4697145001407173</v>
      </c>
      <c r="I13" s="138">
        <f t="shared" si="0"/>
        <v>2.0325838831733327E-2</v>
      </c>
    </row>
    <row r="14" spans="1:9">
      <c r="A14" s="61">
        <v>2009</v>
      </c>
      <c r="B14" s="48">
        <v>62631</v>
      </c>
      <c r="C14" s="48">
        <v>893</v>
      </c>
      <c r="D14" s="48">
        <v>20</v>
      </c>
      <c r="E14" s="48">
        <v>680</v>
      </c>
      <c r="F14" s="33">
        <v>64224</v>
      </c>
      <c r="G14" s="67">
        <f t="shared" si="0"/>
        <v>98.563200302152836</v>
      </c>
      <c r="H14" s="71">
        <f t="shared" si="0"/>
        <v>1.4053254437869822</v>
      </c>
      <c r="I14" s="138">
        <f t="shared" si="0"/>
        <v>3.1474254060178772E-2</v>
      </c>
    </row>
    <row r="15" spans="1:9">
      <c r="A15" s="61">
        <v>2010</v>
      </c>
      <c r="B15" s="48">
        <v>62902</v>
      </c>
      <c r="C15" s="48">
        <v>925</v>
      </c>
      <c r="D15" s="48">
        <v>18</v>
      </c>
      <c r="E15" s="48">
        <v>613</v>
      </c>
      <c r="F15" s="33">
        <v>64458</v>
      </c>
      <c r="G15" s="67">
        <f t="shared" si="0"/>
        <v>98.522985355157019</v>
      </c>
      <c r="H15" s="71">
        <f t="shared" si="0"/>
        <v>1.4488213642415224</v>
      </c>
      <c r="I15" s="138">
        <f t="shared" si="0"/>
        <v>2.8193280601456653E-2</v>
      </c>
    </row>
    <row r="16" spans="1:9">
      <c r="A16" s="61">
        <v>2011</v>
      </c>
      <c r="B16" s="48">
        <v>60924</v>
      </c>
      <c r="C16" s="48">
        <v>885</v>
      </c>
      <c r="D16" s="48">
        <v>15</v>
      </c>
      <c r="E16" s="48">
        <v>483</v>
      </c>
      <c r="F16" s="33">
        <v>62307</v>
      </c>
      <c r="G16" s="67">
        <f t="shared" si="0"/>
        <v>98.544254658385086</v>
      </c>
      <c r="H16" s="71">
        <f t="shared" si="0"/>
        <v>1.4314829192546583</v>
      </c>
      <c r="I16" s="138">
        <f t="shared" si="0"/>
        <v>2.4262422360248448E-2</v>
      </c>
    </row>
    <row r="17" spans="1:9">
      <c r="A17" s="78">
        <v>2012</v>
      </c>
      <c r="B17" s="39">
        <v>61008</v>
      </c>
      <c r="C17" s="39">
        <v>875</v>
      </c>
      <c r="D17" s="39">
        <v>17</v>
      </c>
      <c r="E17" s="39">
        <v>421</v>
      </c>
      <c r="F17" s="38">
        <v>62321</v>
      </c>
      <c r="G17" s="66">
        <f t="shared" si="0"/>
        <v>98.558966074313403</v>
      </c>
      <c r="H17" s="65">
        <f t="shared" si="0"/>
        <v>1.4135702746365104</v>
      </c>
      <c r="I17" s="139">
        <f t="shared" si="0"/>
        <v>2.7463651050080772E-2</v>
      </c>
    </row>
    <row r="18" spans="1:9">
      <c r="A18" s="61"/>
    </row>
  </sheetData>
  <mergeCells count="3">
    <mergeCell ref="A6:A7"/>
    <mergeCell ref="B6:F6"/>
    <mergeCell ref="G6:I6"/>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fitToHeight="0" orientation="landscape" r:id="rId1"/>
  <headerFooter>
    <oddFooter>&amp;L&amp;"Arial,Regular"&amp;8&amp;K01+023Report on Maternity, 2012: accompanying tables&amp;R&amp;"Arial,Regular"&amp;8&amp;K01+023Page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pane ySplit="3" topLeftCell="A4" activePane="bottomLeft" state="frozen"/>
      <selection activeCell="B54" sqref="B54"/>
      <selection pane="bottomLeft" activeCell="A3" sqref="A3"/>
    </sheetView>
  </sheetViews>
  <sheetFormatPr defaultRowHeight="15"/>
  <cols>
    <col min="1" max="1" width="16.85546875" customWidth="1"/>
    <col min="2" max="9" width="14.140625" customWidth="1"/>
    <col min="10" max="11" width="17.28515625" customWidth="1"/>
  </cols>
  <sheetData>
    <row r="1" spans="1:11" s="113" customFormat="1">
      <c r="A1" s="8" t="s">
        <v>27</v>
      </c>
      <c r="C1" s="8" t="s">
        <v>37</v>
      </c>
    </row>
    <row r="2" spans="1:11" s="113" customFormat="1" ht="10.5" customHeight="1"/>
    <row r="3" spans="1:11" s="113" customFormat="1" ht="19.5">
      <c r="A3" s="20" t="s">
        <v>138</v>
      </c>
    </row>
    <row r="5" spans="1:11" s="193" customFormat="1" ht="18" customHeight="1">
      <c r="A5" s="207" t="str">
        <f>Contents!B36</f>
        <v>Table 28: Number and percentage of women having an intervention during labour and birth, by type of intervention, 2003–2012</v>
      </c>
    </row>
    <row r="6" spans="1:11" ht="18" customHeight="1">
      <c r="A6" s="289" t="s">
        <v>40</v>
      </c>
      <c r="B6" s="281" t="s">
        <v>143</v>
      </c>
      <c r="C6" s="281"/>
      <c r="D6" s="281"/>
      <c r="E6" s="282"/>
      <c r="F6" s="283" t="s">
        <v>460</v>
      </c>
      <c r="G6" s="284"/>
      <c r="H6" s="284"/>
      <c r="I6" s="285"/>
      <c r="J6" s="306" t="s">
        <v>145</v>
      </c>
      <c r="K6" s="308" t="s">
        <v>144</v>
      </c>
    </row>
    <row r="7" spans="1:11" ht="18" customHeight="1">
      <c r="A7" s="289"/>
      <c r="B7" s="54" t="s">
        <v>139</v>
      </c>
      <c r="C7" s="54" t="s">
        <v>140</v>
      </c>
      <c r="D7" s="54" t="s">
        <v>141</v>
      </c>
      <c r="E7" s="99" t="s">
        <v>142</v>
      </c>
      <c r="F7" s="49" t="str">
        <f>B7</f>
        <v>Induction</v>
      </c>
      <c r="G7" s="46" t="str">
        <f>C7</f>
        <v>Augmentation</v>
      </c>
      <c r="H7" s="46" t="str">
        <f>D7</f>
        <v>Epidural</v>
      </c>
      <c r="I7" s="47" t="str">
        <f>E7</f>
        <v>Episiotomy</v>
      </c>
      <c r="J7" s="306"/>
      <c r="K7" s="308"/>
    </row>
    <row r="8" spans="1:11">
      <c r="A8" s="61">
        <v>2003</v>
      </c>
      <c r="B8" s="48">
        <v>10979</v>
      </c>
      <c r="C8" s="48">
        <v>17803</v>
      </c>
      <c r="D8" s="48">
        <v>13467</v>
      </c>
      <c r="E8" s="33">
        <v>5678</v>
      </c>
      <c r="F8" s="69">
        <f>B8/$J8*100</f>
        <v>21.608376468735855</v>
      </c>
      <c r="G8" s="68">
        <f>C8/$J8*100</f>
        <v>35.039067881674505</v>
      </c>
      <c r="H8" s="68">
        <f>D8/$J8*100</f>
        <v>26.505146725973745</v>
      </c>
      <c r="I8" s="141">
        <f>E8/K8*100</f>
        <v>13.214792747922823</v>
      </c>
      <c r="J8" s="257">
        <v>50809</v>
      </c>
      <c r="K8" s="192">
        <v>42967</v>
      </c>
    </row>
    <row r="9" spans="1:11">
      <c r="A9" s="61">
        <v>2004</v>
      </c>
      <c r="B9" s="48">
        <v>10226</v>
      </c>
      <c r="C9" s="48">
        <v>17464</v>
      </c>
      <c r="D9" s="48">
        <v>14030</v>
      </c>
      <c r="E9" s="33">
        <v>5499</v>
      </c>
      <c r="F9" s="67">
        <f t="shared" ref="F9:H16" si="0">B9/$J9*100</f>
        <v>19.753897270461877</v>
      </c>
      <c r="G9" s="71">
        <f t="shared" si="0"/>
        <v>33.735777618946436</v>
      </c>
      <c r="H9" s="71">
        <f t="shared" si="0"/>
        <v>27.102207970328589</v>
      </c>
      <c r="I9" s="91">
        <f t="shared" ref="I9:I17" si="1">E9/K9*100</f>
        <v>12.588709308181858</v>
      </c>
      <c r="J9" s="257">
        <v>51767</v>
      </c>
      <c r="K9" s="192">
        <v>43682</v>
      </c>
    </row>
    <row r="10" spans="1:11">
      <c r="A10" s="61">
        <v>2005</v>
      </c>
      <c r="B10" s="48">
        <v>9931</v>
      </c>
      <c r="C10" s="48">
        <v>16482</v>
      </c>
      <c r="D10" s="48">
        <v>14653</v>
      </c>
      <c r="E10" s="33">
        <v>5178</v>
      </c>
      <c r="F10" s="67">
        <f t="shared" si="0"/>
        <v>18.992522327831857</v>
      </c>
      <c r="G10" s="71">
        <f t="shared" si="0"/>
        <v>31.520969993688919</v>
      </c>
      <c r="H10" s="71">
        <f t="shared" si="0"/>
        <v>28.023102373348124</v>
      </c>
      <c r="I10" s="91">
        <f t="shared" si="1"/>
        <v>11.712282289074869</v>
      </c>
      <c r="J10" s="257">
        <v>52289</v>
      </c>
      <c r="K10" s="192">
        <v>44210</v>
      </c>
    </row>
    <row r="11" spans="1:11">
      <c r="A11" s="61">
        <v>2006</v>
      </c>
      <c r="B11" s="48">
        <v>10336</v>
      </c>
      <c r="C11" s="48">
        <v>17361</v>
      </c>
      <c r="D11" s="48">
        <v>15019</v>
      </c>
      <c r="E11" s="33">
        <v>5409</v>
      </c>
      <c r="F11" s="67">
        <f t="shared" si="0"/>
        <v>19.419810611754095</v>
      </c>
      <c r="G11" s="71">
        <f t="shared" si="0"/>
        <v>32.618743424019243</v>
      </c>
      <c r="H11" s="71">
        <f t="shared" si="0"/>
        <v>28.218472869382232</v>
      </c>
      <c r="I11" s="91">
        <f t="shared" si="1"/>
        <v>12.092284992510786</v>
      </c>
      <c r="J11" s="257">
        <v>53224</v>
      </c>
      <c r="K11" s="192">
        <v>44731</v>
      </c>
    </row>
    <row r="12" spans="1:11">
      <c r="A12" s="61">
        <v>2007</v>
      </c>
      <c r="B12" s="48">
        <v>10418</v>
      </c>
      <c r="C12" s="48">
        <v>18188</v>
      </c>
      <c r="D12" s="48">
        <v>14982</v>
      </c>
      <c r="E12" s="33">
        <v>5863</v>
      </c>
      <c r="F12" s="67">
        <f t="shared" si="0"/>
        <v>18.509700803070146</v>
      </c>
      <c r="G12" s="71">
        <f t="shared" si="0"/>
        <v>32.314689787506218</v>
      </c>
      <c r="H12" s="71">
        <f t="shared" si="0"/>
        <v>26.61857721554971</v>
      </c>
      <c r="I12" s="91">
        <f t="shared" si="1"/>
        <v>12.279819876426851</v>
      </c>
      <c r="J12" s="257">
        <v>56284</v>
      </c>
      <c r="K12" s="192">
        <v>47745</v>
      </c>
    </row>
    <row r="13" spans="1:11">
      <c r="A13" s="61">
        <v>2008</v>
      </c>
      <c r="B13" s="48">
        <v>10364</v>
      </c>
      <c r="C13" s="48">
        <v>17283</v>
      </c>
      <c r="D13" s="48">
        <v>14808</v>
      </c>
      <c r="E13" s="33">
        <v>5742</v>
      </c>
      <c r="F13" s="67">
        <f t="shared" si="0"/>
        <v>18.262555066079294</v>
      </c>
      <c r="G13" s="71">
        <f t="shared" si="0"/>
        <v>30.45462555066079</v>
      </c>
      <c r="H13" s="71">
        <f t="shared" si="0"/>
        <v>26.093392070484583</v>
      </c>
      <c r="I13" s="91">
        <f t="shared" si="1"/>
        <v>11.890906831783637</v>
      </c>
      <c r="J13" s="257">
        <v>56750</v>
      </c>
      <c r="K13" s="192">
        <v>48289</v>
      </c>
    </row>
    <row r="14" spans="1:11">
      <c r="A14" s="61">
        <v>2009</v>
      </c>
      <c r="B14" s="48">
        <v>11143</v>
      </c>
      <c r="C14" s="48">
        <v>16278</v>
      </c>
      <c r="D14" s="48">
        <v>14491</v>
      </c>
      <c r="E14" s="33">
        <v>5859</v>
      </c>
      <c r="F14" s="67">
        <f t="shared" si="0"/>
        <v>19.88862512717083</v>
      </c>
      <c r="G14" s="71">
        <f t="shared" si="0"/>
        <v>29.053849037071412</v>
      </c>
      <c r="H14" s="71">
        <f t="shared" si="0"/>
        <v>25.864315419351385</v>
      </c>
      <c r="I14" s="91">
        <f t="shared" si="1"/>
        <v>12.34227212403362</v>
      </c>
      <c r="J14" s="257">
        <v>56027</v>
      </c>
      <c r="K14" s="192">
        <v>47471</v>
      </c>
    </row>
    <row r="15" spans="1:11">
      <c r="A15" s="61">
        <v>2010</v>
      </c>
      <c r="B15" s="48">
        <v>11350</v>
      </c>
      <c r="C15" s="48">
        <v>16415</v>
      </c>
      <c r="D15" s="48">
        <v>14306</v>
      </c>
      <c r="E15" s="33">
        <v>6149</v>
      </c>
      <c r="F15" s="67">
        <f t="shared" si="0"/>
        <v>20.236057623734133</v>
      </c>
      <c r="G15" s="71">
        <f t="shared" si="0"/>
        <v>29.266509770360859</v>
      </c>
      <c r="H15" s="71">
        <f t="shared" si="0"/>
        <v>25.506347168734845</v>
      </c>
      <c r="I15" s="91">
        <f t="shared" si="1"/>
        <v>12.881803326769178</v>
      </c>
      <c r="J15" s="257">
        <v>56088</v>
      </c>
      <c r="K15" s="192">
        <v>47734</v>
      </c>
    </row>
    <row r="16" spans="1:11">
      <c r="A16" s="61">
        <v>2011</v>
      </c>
      <c r="B16" s="48">
        <v>11994</v>
      </c>
      <c r="C16" s="48">
        <v>15018</v>
      </c>
      <c r="D16" s="48">
        <v>13699</v>
      </c>
      <c r="E16" s="33">
        <v>5656</v>
      </c>
      <c r="F16" s="67">
        <f t="shared" si="0"/>
        <v>22.129151291512915</v>
      </c>
      <c r="G16" s="71">
        <f t="shared" si="0"/>
        <v>27.708487084870846</v>
      </c>
      <c r="H16" s="71">
        <f t="shared" si="0"/>
        <v>25.274907749077492</v>
      </c>
      <c r="I16" s="91">
        <f t="shared" si="1"/>
        <v>12.260204192226823</v>
      </c>
      <c r="J16" s="257">
        <v>54200</v>
      </c>
      <c r="K16" s="192">
        <v>46133</v>
      </c>
    </row>
    <row r="17" spans="1:11">
      <c r="A17" s="78">
        <v>2012</v>
      </c>
      <c r="B17" s="39">
        <v>12291</v>
      </c>
      <c r="C17" s="39">
        <v>15232</v>
      </c>
      <c r="D17" s="39">
        <v>14191</v>
      </c>
      <c r="E17" s="38">
        <v>5659</v>
      </c>
      <c r="F17" s="66">
        <f>B17/$J17*100</f>
        <v>22.665830674756119</v>
      </c>
      <c r="G17" s="65">
        <f>C17/$J17*100</f>
        <v>28.089328194441883</v>
      </c>
      <c r="H17" s="65">
        <f>D17/$J17*100</f>
        <v>26.169620299850628</v>
      </c>
      <c r="I17" s="142">
        <f t="shared" si="1"/>
        <v>12.34996289991707</v>
      </c>
      <c r="J17" s="258">
        <v>54227</v>
      </c>
      <c r="K17" s="185">
        <v>45822</v>
      </c>
    </row>
    <row r="18" spans="1:11">
      <c r="A18" s="133" t="s">
        <v>417</v>
      </c>
    </row>
    <row r="19" spans="1:11">
      <c r="A19" s="134" t="s">
        <v>146</v>
      </c>
    </row>
    <row r="20" spans="1:11">
      <c r="A20" s="134" t="s">
        <v>147</v>
      </c>
    </row>
    <row r="21" spans="1:11">
      <c r="A21" s="134" t="s">
        <v>148</v>
      </c>
    </row>
    <row r="24" spans="1:11" s="193" customFormat="1" ht="18" customHeight="1">
      <c r="A24" s="207" t="str">
        <f>Contents!B37</f>
        <v>Table 29: Number and percentage of women having an intervention during  labour and birth, by type of intervention, age group, ethnic group and deprivation quintile of residence, 2012</v>
      </c>
    </row>
    <row r="25" spans="1:11" ht="18" customHeight="1">
      <c r="A25" s="289" t="s">
        <v>61</v>
      </c>
      <c r="B25" s="281" t="s">
        <v>143</v>
      </c>
      <c r="C25" s="281"/>
      <c r="D25" s="281"/>
      <c r="E25" s="282"/>
      <c r="F25" s="283" t="s">
        <v>460</v>
      </c>
      <c r="G25" s="284"/>
      <c r="H25" s="284"/>
      <c r="I25" s="285"/>
      <c r="J25" s="309" t="s">
        <v>145</v>
      </c>
      <c r="K25" s="308" t="s">
        <v>144</v>
      </c>
    </row>
    <row r="26" spans="1:11" ht="18" customHeight="1">
      <c r="A26" s="289"/>
      <c r="B26" s="54" t="s">
        <v>139</v>
      </c>
      <c r="C26" s="54" t="s">
        <v>140</v>
      </c>
      <c r="D26" s="54" t="s">
        <v>141</v>
      </c>
      <c r="E26" s="99" t="s">
        <v>142</v>
      </c>
      <c r="F26" s="49" t="str">
        <f>B26</f>
        <v>Induction</v>
      </c>
      <c r="G26" s="46" t="str">
        <f>C26</f>
        <v>Augmentation</v>
      </c>
      <c r="H26" s="46" t="str">
        <f>D26</f>
        <v>Epidural</v>
      </c>
      <c r="I26" s="47" t="str">
        <f>E26</f>
        <v>Episiotomy</v>
      </c>
      <c r="J26" s="309"/>
      <c r="K26" s="308"/>
    </row>
    <row r="27" spans="1:11" s="201" customFormat="1" ht="18" customHeight="1">
      <c r="A27" s="31" t="s">
        <v>253</v>
      </c>
      <c r="B27" s="129"/>
      <c r="C27" s="129"/>
      <c r="D27" s="129"/>
      <c r="E27" s="129"/>
      <c r="F27" s="129"/>
      <c r="G27" s="129"/>
      <c r="H27" s="129"/>
      <c r="I27" s="129"/>
      <c r="J27" s="129"/>
      <c r="K27" s="129"/>
    </row>
    <row r="28" spans="1:11" s="201" customFormat="1" ht="18" customHeight="1">
      <c r="A28" s="192" t="s">
        <v>44</v>
      </c>
      <c r="B28" s="192">
        <v>12291</v>
      </c>
      <c r="C28" s="192">
        <v>15232</v>
      </c>
      <c r="D28" s="192">
        <v>14191</v>
      </c>
      <c r="E28" s="187">
        <v>5659</v>
      </c>
      <c r="F28" s="143">
        <f>B28/$J28*100</f>
        <v>22.665830674756119</v>
      </c>
      <c r="G28" s="144">
        <f>C28/$J28*100</f>
        <v>28.089328194441883</v>
      </c>
      <c r="H28" s="144">
        <f>D28/$J28*100</f>
        <v>26.169620299850628</v>
      </c>
      <c r="I28" s="145">
        <f>E28/K28*100</f>
        <v>12.34996289991707</v>
      </c>
      <c r="J28" s="187">
        <v>54227</v>
      </c>
      <c r="K28" s="24">
        <v>45822</v>
      </c>
    </row>
    <row r="29" spans="1:11">
      <c r="A29" s="31" t="s">
        <v>62</v>
      </c>
      <c r="B29" s="129"/>
      <c r="C29" s="129"/>
      <c r="D29" s="129"/>
      <c r="E29" s="129"/>
      <c r="F29" s="129"/>
      <c r="G29" s="129"/>
      <c r="H29" s="129"/>
      <c r="I29" s="129"/>
      <c r="J29" s="129"/>
      <c r="K29" s="129"/>
    </row>
    <row r="30" spans="1:11">
      <c r="A30" s="48" t="s">
        <v>63</v>
      </c>
      <c r="B30" s="48">
        <v>742</v>
      </c>
      <c r="C30" s="48">
        <v>1286</v>
      </c>
      <c r="D30" s="48">
        <v>952</v>
      </c>
      <c r="E30" s="33">
        <v>307</v>
      </c>
      <c r="F30" s="143">
        <f>B30/$J30*100</f>
        <v>19.577836411609496</v>
      </c>
      <c r="G30" s="144">
        <f>C30/$J30*100</f>
        <v>33.931398416886545</v>
      </c>
      <c r="H30" s="144">
        <f>D30/$J30*100</f>
        <v>25.118733509234829</v>
      </c>
      <c r="I30" s="145">
        <f>E30/K30*100</f>
        <v>9.2609351432880853</v>
      </c>
      <c r="J30" s="33">
        <v>3790</v>
      </c>
      <c r="K30" s="24">
        <v>3315</v>
      </c>
    </row>
    <row r="31" spans="1:11">
      <c r="A31" s="48" t="s">
        <v>46</v>
      </c>
      <c r="B31" s="48">
        <v>2022</v>
      </c>
      <c r="C31" s="48">
        <v>3239</v>
      </c>
      <c r="D31" s="48">
        <v>2494</v>
      </c>
      <c r="E31" s="33">
        <v>828</v>
      </c>
      <c r="F31" s="101">
        <f t="shared" ref="F31:F35" si="2">B31/$J31*100</f>
        <v>18.898962519861669</v>
      </c>
      <c r="G31" s="42">
        <f t="shared" ref="G31:G35" si="3">C31/$J31*100</f>
        <v>30.273857369847651</v>
      </c>
      <c r="H31" s="42">
        <f t="shared" ref="H31:H35" si="4">D31/$J31*100</f>
        <v>23.310589774745303</v>
      </c>
      <c r="I31" s="34">
        <f t="shared" ref="I31:I35" si="5">E31/K31*100</f>
        <v>8.8936627282491951</v>
      </c>
      <c r="J31" s="33">
        <v>10699</v>
      </c>
      <c r="K31" s="24">
        <v>9310</v>
      </c>
    </row>
    <row r="32" spans="1:11">
      <c r="A32" s="48" t="s">
        <v>41</v>
      </c>
      <c r="B32" s="48">
        <v>3017</v>
      </c>
      <c r="C32" s="48">
        <v>4207</v>
      </c>
      <c r="D32" s="48">
        <v>3731</v>
      </c>
      <c r="E32" s="33">
        <v>1622</v>
      </c>
      <c r="F32" s="101">
        <f t="shared" si="2"/>
        <v>20.971778117614349</v>
      </c>
      <c r="G32" s="42">
        <f t="shared" si="3"/>
        <v>29.243709161684972</v>
      </c>
      <c r="H32" s="42">
        <f t="shared" si="4"/>
        <v>25.934936744056721</v>
      </c>
      <c r="I32" s="34">
        <f t="shared" si="5"/>
        <v>13.278755628325827</v>
      </c>
      <c r="J32" s="33">
        <v>14386</v>
      </c>
      <c r="K32" s="24">
        <v>12215</v>
      </c>
    </row>
    <row r="33" spans="1:11">
      <c r="A33" s="48" t="s">
        <v>42</v>
      </c>
      <c r="B33" s="48">
        <v>3447</v>
      </c>
      <c r="C33" s="48">
        <v>4137</v>
      </c>
      <c r="D33" s="48">
        <v>4172</v>
      </c>
      <c r="E33" s="33">
        <v>1855</v>
      </c>
      <c r="F33" s="101">
        <f t="shared" si="2"/>
        <v>22.990729006869874</v>
      </c>
      <c r="G33" s="42">
        <f t="shared" si="3"/>
        <v>27.59287667578203</v>
      </c>
      <c r="H33" s="42">
        <f t="shared" si="4"/>
        <v>27.826318948842793</v>
      </c>
      <c r="I33" s="34">
        <f t="shared" si="5"/>
        <v>14.711713855182806</v>
      </c>
      <c r="J33" s="33">
        <v>14993</v>
      </c>
      <c r="K33" s="24">
        <v>12609</v>
      </c>
    </row>
    <row r="34" spans="1:11">
      <c r="A34" s="48" t="s">
        <v>43</v>
      </c>
      <c r="B34" s="48">
        <v>2250</v>
      </c>
      <c r="C34" s="48">
        <v>1996</v>
      </c>
      <c r="D34" s="48">
        <v>2308</v>
      </c>
      <c r="E34" s="33">
        <v>873</v>
      </c>
      <c r="F34" s="101">
        <f t="shared" si="2"/>
        <v>26.962252846015577</v>
      </c>
      <c r="G34" s="42">
        <f t="shared" si="3"/>
        <v>23.918514080287597</v>
      </c>
      <c r="H34" s="42">
        <f t="shared" si="4"/>
        <v>27.657279808268427</v>
      </c>
      <c r="I34" s="34">
        <f t="shared" si="5"/>
        <v>12.800586510263928</v>
      </c>
      <c r="J34" s="33">
        <v>8345</v>
      </c>
      <c r="K34" s="24">
        <v>6820</v>
      </c>
    </row>
    <row r="35" spans="1:11">
      <c r="A35" s="48" t="s">
        <v>39</v>
      </c>
      <c r="B35" s="48">
        <v>813</v>
      </c>
      <c r="C35" s="48">
        <v>367</v>
      </c>
      <c r="D35" s="48">
        <v>534</v>
      </c>
      <c r="E35" s="33">
        <v>174</v>
      </c>
      <c r="F35" s="101">
        <f t="shared" si="2"/>
        <v>40.367428003972194</v>
      </c>
      <c r="G35" s="42">
        <f t="shared" si="3"/>
        <v>18.222442899702084</v>
      </c>
      <c r="H35" s="42">
        <f t="shared" si="4"/>
        <v>26.514399205561073</v>
      </c>
      <c r="I35" s="34">
        <f t="shared" si="5"/>
        <v>11.204121056020606</v>
      </c>
      <c r="J35" s="33">
        <v>2014</v>
      </c>
      <c r="K35" s="24">
        <v>1553</v>
      </c>
    </row>
    <row r="36" spans="1:11">
      <c r="A36" s="31" t="s">
        <v>64</v>
      </c>
      <c r="B36" s="129"/>
      <c r="C36" s="129"/>
      <c r="D36" s="129"/>
      <c r="E36" s="129"/>
      <c r="F36" s="131"/>
      <c r="G36" s="131"/>
      <c r="H36" s="131"/>
      <c r="I36" s="131"/>
      <c r="J36" s="129"/>
      <c r="K36" s="129"/>
    </row>
    <row r="37" spans="1:11">
      <c r="A37" s="60" t="s">
        <v>65</v>
      </c>
      <c r="B37" s="48">
        <v>2673</v>
      </c>
      <c r="C37" s="48">
        <v>3826</v>
      </c>
      <c r="D37" s="48">
        <v>2441</v>
      </c>
      <c r="E37" s="33">
        <v>669</v>
      </c>
      <c r="F37" s="101">
        <f t="shared" ref="F37:F40" si="6">B37/$J37*100</f>
        <v>18.773704171934259</v>
      </c>
      <c r="G37" s="42">
        <f t="shared" ref="G37:G40" si="7">C37/$J37*100</f>
        <v>26.871751650512714</v>
      </c>
      <c r="H37" s="42">
        <f t="shared" ref="H37:H40" si="8">D37/$J37*100</f>
        <v>17.14426183452732</v>
      </c>
      <c r="I37" s="34">
        <f t="shared" ref="I37:I40" si="9">E37/K37*100</f>
        <v>5.3700433456413554</v>
      </c>
      <c r="J37" s="33">
        <v>14238</v>
      </c>
      <c r="K37" s="24">
        <v>12458</v>
      </c>
    </row>
    <row r="38" spans="1:11">
      <c r="A38" s="60" t="s">
        <v>94</v>
      </c>
      <c r="B38" s="48">
        <v>1493</v>
      </c>
      <c r="C38" s="48">
        <v>1845</v>
      </c>
      <c r="D38" s="48">
        <v>1261</v>
      </c>
      <c r="E38" s="33">
        <v>404</v>
      </c>
      <c r="F38" s="101">
        <f t="shared" si="6"/>
        <v>23.849840255591054</v>
      </c>
      <c r="G38" s="42">
        <f t="shared" si="7"/>
        <v>29.472843450479235</v>
      </c>
      <c r="H38" s="42">
        <f t="shared" si="8"/>
        <v>20.143769968051117</v>
      </c>
      <c r="I38" s="34">
        <f t="shared" si="9"/>
        <v>7.6616726721031672</v>
      </c>
      <c r="J38" s="33">
        <v>6260</v>
      </c>
      <c r="K38" s="24">
        <v>5273</v>
      </c>
    </row>
    <row r="39" spans="1:11">
      <c r="A39" s="60" t="s">
        <v>50</v>
      </c>
      <c r="B39" s="48">
        <v>1766</v>
      </c>
      <c r="C39" s="48">
        <v>2463</v>
      </c>
      <c r="D39" s="48">
        <v>2548</v>
      </c>
      <c r="E39" s="33">
        <v>1436</v>
      </c>
      <c r="F39" s="101">
        <f t="shared" si="6"/>
        <v>23.926297249695164</v>
      </c>
      <c r="G39" s="42">
        <f t="shared" si="7"/>
        <v>33.36946213250237</v>
      </c>
      <c r="H39" s="42">
        <f t="shared" si="8"/>
        <v>34.521067606015443</v>
      </c>
      <c r="I39" s="34">
        <f t="shared" si="9"/>
        <v>24.073763621123216</v>
      </c>
      <c r="J39" s="33">
        <v>7381</v>
      </c>
      <c r="K39" s="24">
        <v>5965</v>
      </c>
    </row>
    <row r="40" spans="1:11">
      <c r="A40" s="60" t="s">
        <v>54</v>
      </c>
      <c r="B40" s="48">
        <v>6359</v>
      </c>
      <c r="C40" s="48">
        <v>7094</v>
      </c>
      <c r="D40" s="48">
        <v>7938</v>
      </c>
      <c r="E40" s="33">
        <v>3149</v>
      </c>
      <c r="F40" s="101">
        <f t="shared" si="6"/>
        <v>24.145656136087485</v>
      </c>
      <c r="G40" s="42">
        <f t="shared" si="7"/>
        <v>26.936512758201701</v>
      </c>
      <c r="H40" s="42">
        <f t="shared" si="8"/>
        <v>30.141251518833535</v>
      </c>
      <c r="I40" s="34">
        <f t="shared" si="9"/>
        <v>14.237916534792241</v>
      </c>
      <c r="J40" s="33">
        <v>26336</v>
      </c>
      <c r="K40" s="24">
        <v>22117</v>
      </c>
    </row>
    <row r="41" spans="1:11">
      <c r="A41" s="39" t="s">
        <v>53</v>
      </c>
      <c r="B41" s="48">
        <v>0</v>
      </c>
      <c r="C41" s="48">
        <v>4</v>
      </c>
      <c r="D41" s="48">
        <v>3</v>
      </c>
      <c r="E41" s="33">
        <v>1</v>
      </c>
      <c r="F41" s="146" t="s">
        <v>87</v>
      </c>
      <c r="G41" s="147" t="s">
        <v>87</v>
      </c>
      <c r="H41" s="147" t="s">
        <v>87</v>
      </c>
      <c r="I41" s="148" t="s">
        <v>87</v>
      </c>
      <c r="J41" s="33">
        <v>12</v>
      </c>
      <c r="K41" s="24">
        <v>9</v>
      </c>
    </row>
    <row r="42" spans="1:11">
      <c r="A42" s="31" t="s">
        <v>91</v>
      </c>
      <c r="B42" s="129"/>
      <c r="C42" s="129"/>
      <c r="D42" s="129"/>
      <c r="E42" s="129"/>
      <c r="F42" s="131"/>
      <c r="G42" s="131"/>
      <c r="H42" s="131"/>
      <c r="I42" s="131"/>
      <c r="J42" s="129"/>
      <c r="K42" s="129"/>
    </row>
    <row r="43" spans="1:11">
      <c r="A43" s="59" t="s">
        <v>92</v>
      </c>
      <c r="B43" s="48">
        <v>1858</v>
      </c>
      <c r="C43" s="48">
        <v>2187</v>
      </c>
      <c r="D43" s="48">
        <v>2531</v>
      </c>
      <c r="E43" s="33">
        <v>1067</v>
      </c>
      <c r="F43" s="101">
        <f t="shared" ref="F43:F47" si="10">B43/$J43*100</f>
        <v>24.707446808510639</v>
      </c>
      <c r="G43" s="42">
        <f t="shared" ref="G43:G47" si="11">C43/$J43*100</f>
        <v>29.082446808510635</v>
      </c>
      <c r="H43" s="42">
        <f t="shared" ref="H43:H47" si="12">D43/$J43*100</f>
        <v>33.656914893617021</v>
      </c>
      <c r="I43" s="34">
        <f t="shared" ref="I43:I47" si="13">E43/K43*100</f>
        <v>16.995858553679515</v>
      </c>
      <c r="J43" s="33">
        <v>7520</v>
      </c>
      <c r="K43" s="24">
        <v>6278</v>
      </c>
    </row>
    <row r="44" spans="1:11">
      <c r="A44" s="59">
        <v>2</v>
      </c>
      <c r="B44" s="48">
        <v>2007</v>
      </c>
      <c r="C44" s="48">
        <v>2455</v>
      </c>
      <c r="D44" s="48">
        <v>2666</v>
      </c>
      <c r="E44" s="33">
        <v>1154</v>
      </c>
      <c r="F44" s="101">
        <f t="shared" si="10"/>
        <v>23.204994797086368</v>
      </c>
      <c r="G44" s="42">
        <f t="shared" si="11"/>
        <v>28.384784368135048</v>
      </c>
      <c r="H44" s="42">
        <f t="shared" si="12"/>
        <v>30.824372759856633</v>
      </c>
      <c r="I44" s="34">
        <f t="shared" si="13"/>
        <v>15.899696886194544</v>
      </c>
      <c r="J44" s="33">
        <v>8649</v>
      </c>
      <c r="K44" s="24">
        <v>7258</v>
      </c>
    </row>
    <row r="45" spans="1:11">
      <c r="A45" s="59">
        <v>3</v>
      </c>
      <c r="B45" s="48">
        <v>2324</v>
      </c>
      <c r="C45" s="48">
        <v>2893</v>
      </c>
      <c r="D45" s="48">
        <v>2853</v>
      </c>
      <c r="E45" s="33">
        <v>1172</v>
      </c>
      <c r="F45" s="101">
        <f t="shared" si="10"/>
        <v>23.030423149340997</v>
      </c>
      <c r="G45" s="42">
        <f t="shared" si="11"/>
        <v>28.669111089089288</v>
      </c>
      <c r="H45" s="42">
        <f t="shared" si="12"/>
        <v>28.272718263799423</v>
      </c>
      <c r="I45" s="34">
        <f t="shared" si="13"/>
        <v>13.828908554572273</v>
      </c>
      <c r="J45" s="33">
        <v>10091</v>
      </c>
      <c r="K45" s="24">
        <v>8475</v>
      </c>
    </row>
    <row r="46" spans="1:11">
      <c r="A46" s="59">
        <v>4</v>
      </c>
      <c r="B46" s="48">
        <v>2743</v>
      </c>
      <c r="C46" s="48">
        <v>3554</v>
      </c>
      <c r="D46" s="48">
        <v>3070</v>
      </c>
      <c r="E46" s="33">
        <v>1167</v>
      </c>
      <c r="F46" s="101">
        <f t="shared" si="10"/>
        <v>22.142395866968034</v>
      </c>
      <c r="G46" s="42">
        <f t="shared" si="11"/>
        <v>28.689053923151437</v>
      </c>
      <c r="H46" s="42">
        <f t="shared" si="12"/>
        <v>24.782047142395864</v>
      </c>
      <c r="I46" s="34">
        <f t="shared" si="13"/>
        <v>11.093155893536121</v>
      </c>
      <c r="J46" s="33">
        <v>12388</v>
      </c>
      <c r="K46" s="24">
        <v>10520</v>
      </c>
    </row>
    <row r="47" spans="1:11">
      <c r="A47" s="115" t="s">
        <v>93</v>
      </c>
      <c r="B47" s="48">
        <v>3346</v>
      </c>
      <c r="C47" s="48">
        <v>4133</v>
      </c>
      <c r="D47" s="48">
        <v>3053</v>
      </c>
      <c r="E47" s="33">
        <v>1091</v>
      </c>
      <c r="F47" s="101">
        <f t="shared" si="10"/>
        <v>21.69487129611619</v>
      </c>
      <c r="G47" s="42">
        <f t="shared" si="11"/>
        <v>26.797639888478248</v>
      </c>
      <c r="H47" s="42">
        <f t="shared" si="12"/>
        <v>19.795111197562083</v>
      </c>
      <c r="I47" s="34">
        <f t="shared" si="13"/>
        <v>8.3003651856360321</v>
      </c>
      <c r="J47" s="33">
        <v>15423</v>
      </c>
      <c r="K47" s="24">
        <v>13144</v>
      </c>
    </row>
    <row r="48" spans="1:11">
      <c r="A48" s="73" t="s">
        <v>53</v>
      </c>
      <c r="B48" s="39">
        <v>13</v>
      </c>
      <c r="C48" s="39">
        <v>10</v>
      </c>
      <c r="D48" s="39">
        <v>18</v>
      </c>
      <c r="E48" s="38">
        <v>8</v>
      </c>
      <c r="F48" s="149" t="s">
        <v>87</v>
      </c>
      <c r="G48" s="150" t="s">
        <v>87</v>
      </c>
      <c r="H48" s="150" t="s">
        <v>87</v>
      </c>
      <c r="I48" s="151" t="s">
        <v>87</v>
      </c>
      <c r="J48" s="38">
        <v>156</v>
      </c>
      <c r="K48" s="39">
        <v>147</v>
      </c>
    </row>
    <row r="49" spans="1:11" s="252" customFormat="1">
      <c r="A49" s="31" t="s">
        <v>33</v>
      </c>
      <c r="B49" s="129"/>
      <c r="C49" s="129"/>
      <c r="D49" s="129"/>
      <c r="E49" s="129"/>
      <c r="F49" s="131"/>
      <c r="G49" s="131"/>
      <c r="H49" s="131"/>
      <c r="I49" s="131"/>
      <c r="J49" s="129"/>
      <c r="K49" s="129"/>
    </row>
    <row r="50" spans="1:11" s="252" customFormat="1">
      <c r="A50" s="59">
        <v>0</v>
      </c>
      <c r="B50" s="192">
        <v>5614</v>
      </c>
      <c r="C50" s="192">
        <v>7038</v>
      </c>
      <c r="D50" s="192">
        <v>8595</v>
      </c>
      <c r="E50" s="187">
        <v>4006</v>
      </c>
      <c r="F50" s="101">
        <f t="shared" ref="F50:F52" si="14">B50/$J50*100</f>
        <v>26.571374479363879</v>
      </c>
      <c r="G50" s="186">
        <f t="shared" ref="G50:G52" si="15">C50/$J50*100</f>
        <v>33.311245740249909</v>
      </c>
      <c r="H50" s="186">
        <f t="shared" ref="H50:H52" si="16">D50/$J50*100</f>
        <v>40.680613404013634</v>
      </c>
      <c r="I50" s="34">
        <f t="shared" ref="I50:I52" si="17">E50/K50*100</f>
        <v>24.608391178819339</v>
      </c>
      <c r="J50" s="187">
        <v>21128</v>
      </c>
      <c r="K50" s="24">
        <v>16279</v>
      </c>
    </row>
    <row r="51" spans="1:11" s="252" customFormat="1">
      <c r="A51" s="59">
        <v>1</v>
      </c>
      <c r="B51" s="192">
        <v>2708</v>
      </c>
      <c r="C51" s="192">
        <v>3886</v>
      </c>
      <c r="D51" s="192">
        <v>2791</v>
      </c>
      <c r="E51" s="187">
        <v>977</v>
      </c>
      <c r="F51" s="101">
        <f t="shared" si="14"/>
        <v>17.853375527426159</v>
      </c>
      <c r="G51" s="186">
        <f t="shared" si="15"/>
        <v>25.619725738396625</v>
      </c>
      <c r="H51" s="186">
        <f t="shared" si="16"/>
        <v>18.400580168776372</v>
      </c>
      <c r="I51" s="34">
        <f t="shared" si="17"/>
        <v>7.1848801294307982</v>
      </c>
      <c r="J51" s="187">
        <v>15168</v>
      </c>
      <c r="K51" s="24">
        <v>13598</v>
      </c>
    </row>
    <row r="52" spans="1:11" s="252" customFormat="1">
      <c r="A52" s="204" t="s">
        <v>305</v>
      </c>
      <c r="B52" s="185">
        <v>2356</v>
      </c>
      <c r="C52" s="185">
        <v>2704</v>
      </c>
      <c r="D52" s="185">
        <v>1186</v>
      </c>
      <c r="E52" s="189">
        <v>188</v>
      </c>
      <c r="F52" s="43">
        <f t="shared" si="14"/>
        <v>19.66446874217511</v>
      </c>
      <c r="G52" s="40">
        <f t="shared" si="15"/>
        <v>22.569067690509975</v>
      </c>
      <c r="H52" s="40">
        <f t="shared" si="16"/>
        <v>9.8990067607044487</v>
      </c>
      <c r="I52" s="41">
        <f t="shared" si="17"/>
        <v>1.7008956844295666</v>
      </c>
      <c r="J52" s="189">
        <v>11981</v>
      </c>
      <c r="K52" s="185">
        <v>11053</v>
      </c>
    </row>
    <row r="53" spans="1:11">
      <c r="A53" s="133" t="s">
        <v>417</v>
      </c>
    </row>
    <row r="54" spans="1:11">
      <c r="A54" s="134" t="s">
        <v>146</v>
      </c>
    </row>
    <row r="55" spans="1:11">
      <c r="A55" s="134" t="s">
        <v>147</v>
      </c>
    </row>
    <row r="56" spans="1:11">
      <c r="A56" s="52" t="s">
        <v>90</v>
      </c>
    </row>
    <row r="57" spans="1:11">
      <c r="A57" s="134" t="s">
        <v>148</v>
      </c>
    </row>
  </sheetData>
  <mergeCells count="10">
    <mergeCell ref="K6:K7"/>
    <mergeCell ref="A25:A26"/>
    <mergeCell ref="B25:E25"/>
    <mergeCell ref="F25:I25"/>
    <mergeCell ref="J25:J26"/>
    <mergeCell ref="K25:K26"/>
    <mergeCell ref="A6:A7"/>
    <mergeCell ref="F6:I6"/>
    <mergeCell ref="B6:E6"/>
    <mergeCell ref="J6:J7"/>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78" fitToHeight="0" orientation="landscape" r:id="rId1"/>
  <headerFooter>
    <oddFooter>&amp;L&amp;"Arial,Regular"&amp;8&amp;K01+023Report on Maternity, 2012: accompanying tables&amp;R&amp;"Arial,Regular"&amp;8&amp;K01+023Page &amp;P of &amp;N</oddFooter>
  </headerFooter>
  <rowBreaks count="1" manualBreakCount="1">
    <brk id="22"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5"/>
  <sheetViews>
    <sheetView zoomScaleNormal="100" workbookViewId="0">
      <pane ySplit="3" topLeftCell="A160" activePane="bottomLeft" state="frozen"/>
      <selection pane="bottomLeft" activeCell="A167" sqref="A167:XFD167"/>
    </sheetView>
  </sheetViews>
  <sheetFormatPr defaultRowHeight="15"/>
  <cols>
    <col min="1" max="1" width="17.7109375" customWidth="1"/>
    <col min="2" max="21" width="10.85546875" customWidth="1"/>
    <col min="22" max="22" width="7.7109375" customWidth="1"/>
  </cols>
  <sheetData>
    <row r="1" spans="1:13" s="113" customFormat="1">
      <c r="A1" s="8" t="s">
        <v>27</v>
      </c>
      <c r="C1" s="8" t="s">
        <v>37</v>
      </c>
    </row>
    <row r="2" spans="1:13" s="113" customFormat="1" ht="10.5" customHeight="1"/>
    <row r="3" spans="1:13" s="113" customFormat="1" ht="19.5">
      <c r="A3" s="20" t="s">
        <v>149</v>
      </c>
    </row>
    <row r="5" spans="1:13" s="193" customFormat="1" ht="18" customHeight="1">
      <c r="A5" s="207" t="str">
        <f>Contents!B38</f>
        <v>Table 30: Number and percentage of women giving birth, by place of birth, 2003–2012</v>
      </c>
    </row>
    <row r="6" spans="1:13">
      <c r="A6" s="314" t="s">
        <v>40</v>
      </c>
      <c r="B6" s="303" t="s">
        <v>28</v>
      </c>
      <c r="C6" s="303"/>
      <c r="D6" s="303"/>
      <c r="E6" s="303"/>
      <c r="F6" s="303"/>
      <c r="G6" s="304"/>
      <c r="H6" s="303" t="s">
        <v>47</v>
      </c>
      <c r="I6" s="303"/>
      <c r="J6" s="303"/>
      <c r="K6" s="303"/>
      <c r="L6" s="303"/>
    </row>
    <row r="7" spans="1:13" ht="15" customHeight="1">
      <c r="A7" s="314"/>
      <c r="B7" s="315" t="s">
        <v>236</v>
      </c>
      <c r="C7" s="316" t="s">
        <v>157</v>
      </c>
      <c r="D7" s="316"/>
      <c r="E7" s="316"/>
      <c r="F7" s="316"/>
      <c r="G7" s="309" t="s">
        <v>53</v>
      </c>
      <c r="H7" s="315" t="s">
        <v>236</v>
      </c>
      <c r="I7" s="303" t="s">
        <v>157</v>
      </c>
      <c r="J7" s="303"/>
      <c r="K7" s="303"/>
      <c r="L7" s="304"/>
    </row>
    <row r="8" spans="1:13">
      <c r="A8" s="314"/>
      <c r="B8" s="315"/>
      <c r="C8" s="75" t="s">
        <v>151</v>
      </c>
      <c r="D8" s="75" t="s">
        <v>152</v>
      </c>
      <c r="E8" s="75" t="s">
        <v>153</v>
      </c>
      <c r="F8" s="75" t="s">
        <v>44</v>
      </c>
      <c r="G8" s="309"/>
      <c r="H8" s="315"/>
      <c r="I8" s="75" t="s">
        <v>151</v>
      </c>
      <c r="J8" s="75" t="s">
        <v>152</v>
      </c>
      <c r="K8" s="75" t="s">
        <v>153</v>
      </c>
      <c r="L8" s="167" t="s">
        <v>44</v>
      </c>
      <c r="M8" s="112"/>
    </row>
    <row r="9" spans="1:13">
      <c r="A9" s="196">
        <v>2003</v>
      </c>
      <c r="B9" s="48">
        <v>1166</v>
      </c>
      <c r="C9" s="48">
        <v>8600</v>
      </c>
      <c r="D9" s="48">
        <v>22107</v>
      </c>
      <c r="E9" s="48">
        <v>23984</v>
      </c>
      <c r="F9" s="48">
        <f>SUM(C9:E9)</f>
        <v>54691</v>
      </c>
      <c r="G9" s="33">
        <v>1409</v>
      </c>
      <c r="H9" s="25">
        <f>B9/SUM($B9,$F9)*100</f>
        <v>2.0874733694971086</v>
      </c>
      <c r="I9" s="25">
        <f t="shared" ref="I9:L18" si="0">C9/SUM($B9,$F9)*100</f>
        <v>15.396458814472672</v>
      </c>
      <c r="J9" s="25">
        <f t="shared" si="0"/>
        <v>39.577850582738058</v>
      </c>
      <c r="K9" s="25">
        <f t="shared" si="0"/>
        <v>42.938217233292157</v>
      </c>
      <c r="L9" s="25">
        <f t="shared" si="0"/>
        <v>97.912526630502896</v>
      </c>
    </row>
    <row r="10" spans="1:13">
      <c r="A10" s="196">
        <v>2004</v>
      </c>
      <c r="B10" s="48">
        <v>1871</v>
      </c>
      <c r="C10" s="48">
        <v>8651</v>
      </c>
      <c r="D10" s="48">
        <v>22667</v>
      </c>
      <c r="E10" s="48">
        <v>23878</v>
      </c>
      <c r="F10" s="48">
        <f t="shared" ref="F10:F18" si="1">SUM(C10:E10)</f>
        <v>55196</v>
      </c>
      <c r="G10" s="33">
        <v>1283</v>
      </c>
      <c r="H10" s="25">
        <f t="shared" ref="H10:H18" si="2">B10/SUM($B10,$F10)*100</f>
        <v>3.278602344612473</v>
      </c>
      <c r="I10" s="25">
        <f t="shared" si="0"/>
        <v>15.1593740690767</v>
      </c>
      <c r="J10" s="25">
        <f t="shared" si="0"/>
        <v>39.719978271154957</v>
      </c>
      <c r="K10" s="25">
        <f t="shared" si="0"/>
        <v>41.842045315155865</v>
      </c>
      <c r="L10" s="25">
        <f t="shared" si="0"/>
        <v>96.721397655387534</v>
      </c>
    </row>
    <row r="11" spans="1:13">
      <c r="A11" s="196">
        <v>2005</v>
      </c>
      <c r="B11" s="48">
        <v>1952</v>
      </c>
      <c r="C11" s="48">
        <v>9081</v>
      </c>
      <c r="D11" s="48">
        <v>22906</v>
      </c>
      <c r="E11" s="48">
        <v>23929</v>
      </c>
      <c r="F11" s="48">
        <f t="shared" si="1"/>
        <v>55916</v>
      </c>
      <c r="G11" s="33">
        <v>894</v>
      </c>
      <c r="H11" s="25">
        <f t="shared" si="2"/>
        <v>3.3731941660330409</v>
      </c>
      <c r="I11" s="25">
        <f t="shared" si="0"/>
        <v>15.692610769337112</v>
      </c>
      <c r="J11" s="25">
        <f t="shared" si="0"/>
        <v>39.583189327434852</v>
      </c>
      <c r="K11" s="25">
        <f t="shared" si="0"/>
        <v>41.351005737194996</v>
      </c>
      <c r="L11" s="25">
        <f t="shared" si="0"/>
        <v>96.626805833966955</v>
      </c>
    </row>
    <row r="12" spans="1:13">
      <c r="A12" s="196">
        <v>2006</v>
      </c>
      <c r="B12" s="48">
        <v>1933</v>
      </c>
      <c r="C12" s="48">
        <v>9015</v>
      </c>
      <c r="D12" s="48">
        <v>24038</v>
      </c>
      <c r="E12" s="48">
        <v>24679</v>
      </c>
      <c r="F12" s="48">
        <f t="shared" si="1"/>
        <v>57732</v>
      </c>
      <c r="G12" s="33">
        <v>880</v>
      </c>
      <c r="H12" s="25">
        <f t="shared" si="2"/>
        <v>3.2397553004273862</v>
      </c>
      <c r="I12" s="25">
        <f t="shared" si="0"/>
        <v>15.109360596664711</v>
      </c>
      <c r="J12" s="25">
        <f t="shared" si="0"/>
        <v>40.288276208832649</v>
      </c>
      <c r="K12" s="25">
        <f t="shared" si="0"/>
        <v>41.362607894075254</v>
      </c>
      <c r="L12" s="25">
        <f t="shared" si="0"/>
        <v>96.760244699572624</v>
      </c>
    </row>
    <row r="13" spans="1:13">
      <c r="A13" s="196">
        <v>2007</v>
      </c>
      <c r="B13" s="48">
        <v>2064</v>
      </c>
      <c r="C13" s="48">
        <v>9825</v>
      </c>
      <c r="D13" s="48">
        <v>25398</v>
      </c>
      <c r="E13" s="48">
        <v>25846</v>
      </c>
      <c r="F13" s="48">
        <f t="shared" si="1"/>
        <v>61069</v>
      </c>
      <c r="G13" s="33">
        <v>1038</v>
      </c>
      <c r="H13" s="25">
        <f t="shared" si="2"/>
        <v>3.2692886446074163</v>
      </c>
      <c r="I13" s="25">
        <f t="shared" si="0"/>
        <v>15.562384173094895</v>
      </c>
      <c r="J13" s="25">
        <f t="shared" si="0"/>
        <v>40.229357071579045</v>
      </c>
      <c r="K13" s="25">
        <f t="shared" si="0"/>
        <v>40.938970110718643</v>
      </c>
      <c r="L13" s="25">
        <f t="shared" si="0"/>
        <v>96.730711355392586</v>
      </c>
    </row>
    <row r="14" spans="1:13">
      <c r="A14" s="196">
        <v>2008</v>
      </c>
      <c r="B14" s="48">
        <v>2089</v>
      </c>
      <c r="C14" s="48">
        <v>8320</v>
      </c>
      <c r="D14" s="48">
        <v>25947</v>
      </c>
      <c r="E14" s="48">
        <v>27177</v>
      </c>
      <c r="F14" s="48">
        <f t="shared" si="1"/>
        <v>61444</v>
      </c>
      <c r="G14" s="33">
        <v>1087</v>
      </c>
      <c r="H14" s="25">
        <f t="shared" si="2"/>
        <v>3.2880550265216502</v>
      </c>
      <c r="I14" s="25">
        <f t="shared" si="0"/>
        <v>13.095556639856454</v>
      </c>
      <c r="J14" s="25">
        <f t="shared" si="0"/>
        <v>40.84019328537925</v>
      </c>
      <c r="K14" s="25">
        <f t="shared" si="0"/>
        <v>42.776195048242641</v>
      </c>
      <c r="L14" s="25">
        <f t="shared" si="0"/>
        <v>96.711944973478353</v>
      </c>
    </row>
    <row r="15" spans="1:13">
      <c r="A15" s="196">
        <v>2009</v>
      </c>
      <c r="B15" s="48">
        <v>2092</v>
      </c>
      <c r="C15" s="48">
        <v>6698</v>
      </c>
      <c r="D15" s="48">
        <v>25803</v>
      </c>
      <c r="E15" s="48">
        <v>28504</v>
      </c>
      <c r="F15" s="48">
        <f t="shared" si="1"/>
        <v>61005</v>
      </c>
      <c r="G15" s="33">
        <v>1127</v>
      </c>
      <c r="H15" s="25">
        <f t="shared" si="2"/>
        <v>3.3155300568965242</v>
      </c>
      <c r="I15" s="25">
        <f t="shared" si="0"/>
        <v>10.61540168312281</v>
      </c>
      <c r="J15" s="25">
        <f t="shared" si="0"/>
        <v>40.894178804063586</v>
      </c>
      <c r="K15" s="25">
        <f t="shared" si="0"/>
        <v>45.174889455917075</v>
      </c>
      <c r="L15" s="25">
        <f t="shared" si="0"/>
        <v>96.68446994310348</v>
      </c>
    </row>
    <row r="16" spans="1:13">
      <c r="A16" s="196">
        <v>2010</v>
      </c>
      <c r="B16" s="48">
        <v>2060</v>
      </c>
      <c r="C16" s="48">
        <v>6766</v>
      </c>
      <c r="D16" s="48">
        <v>25999</v>
      </c>
      <c r="E16" s="48">
        <v>28522</v>
      </c>
      <c r="F16" s="48">
        <f t="shared" si="1"/>
        <v>61287</v>
      </c>
      <c r="G16" s="33">
        <v>1111</v>
      </c>
      <c r="H16" s="25">
        <f t="shared" si="2"/>
        <v>3.251929846717287</v>
      </c>
      <c r="I16" s="25">
        <f t="shared" si="0"/>
        <v>10.680853079072412</v>
      </c>
      <c r="J16" s="25">
        <f t="shared" si="0"/>
        <v>41.042196157671242</v>
      </c>
      <c r="K16" s="25">
        <f t="shared" si="0"/>
        <v>45.025020916539063</v>
      </c>
      <c r="L16" s="25">
        <f t="shared" si="0"/>
        <v>96.748070153282711</v>
      </c>
    </row>
    <row r="17" spans="1:14">
      <c r="A17" s="196">
        <v>2011</v>
      </c>
      <c r="B17" s="48">
        <v>2041</v>
      </c>
      <c r="C17" s="48">
        <v>6187</v>
      </c>
      <c r="D17" s="48">
        <v>25102</v>
      </c>
      <c r="E17" s="48">
        <v>28033</v>
      </c>
      <c r="F17" s="48">
        <f t="shared" si="1"/>
        <v>59322</v>
      </c>
      <c r="G17" s="33">
        <v>944</v>
      </c>
      <c r="H17" s="25">
        <f t="shared" si="2"/>
        <v>3.3261085670518069</v>
      </c>
      <c r="I17" s="25">
        <f t="shared" si="0"/>
        <v>10.082623079054153</v>
      </c>
      <c r="J17" s="25">
        <f t="shared" si="0"/>
        <v>40.907387187718989</v>
      </c>
      <c r="K17" s="25">
        <f t="shared" si="0"/>
        <v>45.683881166175055</v>
      </c>
      <c r="L17" s="25">
        <f t="shared" si="0"/>
        <v>96.673891432948196</v>
      </c>
    </row>
    <row r="18" spans="1:14">
      <c r="A18" s="78">
        <v>2012</v>
      </c>
      <c r="B18" s="39">
        <v>1924</v>
      </c>
      <c r="C18" s="39">
        <v>5942</v>
      </c>
      <c r="D18" s="39">
        <v>25162</v>
      </c>
      <c r="E18" s="39">
        <v>28449</v>
      </c>
      <c r="F18" s="39">
        <f t="shared" si="1"/>
        <v>59553</v>
      </c>
      <c r="G18" s="38">
        <v>844</v>
      </c>
      <c r="H18" s="40">
        <f t="shared" si="2"/>
        <v>3.1296257136815395</v>
      </c>
      <c r="I18" s="40">
        <f t="shared" si="0"/>
        <v>9.6654033215674158</v>
      </c>
      <c r="J18" s="40">
        <f t="shared" si="0"/>
        <v>40.929127966556599</v>
      </c>
      <c r="K18" s="40">
        <f t="shared" si="0"/>
        <v>46.275842998194442</v>
      </c>
      <c r="L18" s="40">
        <f t="shared" si="0"/>
        <v>96.870374286318466</v>
      </c>
    </row>
    <row r="19" spans="1:14" s="112" customFormat="1">
      <c r="A19" s="48"/>
      <c r="B19" s="48"/>
      <c r="C19" s="48"/>
      <c r="D19" s="48"/>
      <c r="E19" s="48"/>
      <c r="F19" s="48"/>
      <c r="G19" s="48"/>
      <c r="H19" s="42"/>
      <c r="I19" s="42"/>
      <c r="J19" s="42"/>
      <c r="K19" s="42"/>
      <c r="L19" s="42"/>
    </row>
    <row r="21" spans="1:14" s="193" customFormat="1" ht="18" customHeight="1">
      <c r="A21" s="207" t="str">
        <f>Contents!B39</f>
        <v>Table 31: Number of women giving birth at a maternity facility, by facility of birth, 2008–2012</v>
      </c>
    </row>
    <row r="22" spans="1:14">
      <c r="A22" s="29" t="s">
        <v>157</v>
      </c>
      <c r="B22" s="44">
        <v>2008</v>
      </c>
      <c r="C22" s="44">
        <v>2009</v>
      </c>
      <c r="D22" s="44">
        <v>2010</v>
      </c>
      <c r="E22" s="44">
        <v>2011</v>
      </c>
      <c r="F22" s="44">
        <v>2012</v>
      </c>
      <c r="H22" s="317" t="s">
        <v>157</v>
      </c>
      <c r="I22" s="317"/>
      <c r="J22" s="44">
        <v>2008</v>
      </c>
      <c r="K22" s="44">
        <v>2009</v>
      </c>
      <c r="L22" s="44">
        <v>2010</v>
      </c>
      <c r="M22" s="44">
        <v>2011</v>
      </c>
      <c r="N22" s="44">
        <v>2012</v>
      </c>
    </row>
    <row r="23" spans="1:14">
      <c r="A23" s="31" t="s">
        <v>154</v>
      </c>
      <c r="B23" s="31">
        <v>8320</v>
      </c>
      <c r="C23" s="31">
        <v>6698</v>
      </c>
      <c r="D23" s="31">
        <v>6766</v>
      </c>
      <c r="E23" s="31">
        <v>6187</v>
      </c>
      <c r="F23" s="31">
        <v>5942</v>
      </c>
      <c r="H23" s="318" t="s">
        <v>155</v>
      </c>
      <c r="I23" s="318"/>
      <c r="J23" s="31">
        <v>25947</v>
      </c>
      <c r="K23" s="31">
        <v>25803</v>
      </c>
      <c r="L23" s="31">
        <v>25999</v>
      </c>
      <c r="M23" s="31">
        <v>25102</v>
      </c>
      <c r="N23" s="31">
        <v>25162</v>
      </c>
    </row>
    <row r="24" spans="1:14">
      <c r="A24" s="140" t="s">
        <v>158</v>
      </c>
      <c r="B24" s="24">
        <v>2</v>
      </c>
      <c r="C24" s="24">
        <v>0</v>
      </c>
      <c r="D24" s="24">
        <v>1</v>
      </c>
      <c r="E24" s="24">
        <v>1</v>
      </c>
      <c r="F24" s="259" t="s">
        <v>87</v>
      </c>
      <c r="H24" s="319" t="s">
        <v>215</v>
      </c>
      <c r="I24" s="319"/>
      <c r="J24" s="24">
        <v>778</v>
      </c>
      <c r="K24" s="24">
        <v>688</v>
      </c>
      <c r="L24" s="24">
        <v>695</v>
      </c>
      <c r="M24" s="24">
        <v>685</v>
      </c>
      <c r="N24" s="24">
        <v>675</v>
      </c>
    </row>
    <row r="25" spans="1:14">
      <c r="A25" s="140" t="s">
        <v>159</v>
      </c>
      <c r="B25" s="24">
        <v>162</v>
      </c>
      <c r="C25" s="24">
        <v>134</v>
      </c>
      <c r="D25" s="24">
        <v>97</v>
      </c>
      <c r="E25" s="24">
        <v>134</v>
      </c>
      <c r="F25" s="24">
        <v>144</v>
      </c>
      <c r="H25" s="319" t="s">
        <v>216</v>
      </c>
      <c r="I25" s="319"/>
      <c r="J25" s="24">
        <v>252</v>
      </c>
      <c r="K25" s="24">
        <v>306</v>
      </c>
      <c r="L25" s="24">
        <v>269</v>
      </c>
      <c r="M25" s="24">
        <v>288</v>
      </c>
      <c r="N25" s="24">
        <v>290</v>
      </c>
    </row>
    <row r="26" spans="1:14">
      <c r="A26" s="140" t="s">
        <v>160</v>
      </c>
      <c r="B26" s="24">
        <v>200</v>
      </c>
      <c r="C26" s="24">
        <v>224</v>
      </c>
      <c r="D26" s="24">
        <v>227</v>
      </c>
      <c r="E26" s="24">
        <v>169</v>
      </c>
      <c r="F26" s="24">
        <v>222</v>
      </c>
      <c r="H26" s="319" t="s">
        <v>74</v>
      </c>
      <c r="I26" s="319"/>
      <c r="J26" s="24">
        <v>2207</v>
      </c>
      <c r="K26" s="24">
        <v>2296</v>
      </c>
      <c r="L26" s="24">
        <v>2215</v>
      </c>
      <c r="M26" s="24">
        <v>2107</v>
      </c>
      <c r="N26" s="24">
        <v>2148</v>
      </c>
    </row>
    <row r="27" spans="1:14">
      <c r="A27" s="140" t="s">
        <v>161</v>
      </c>
      <c r="B27" s="24">
        <v>387</v>
      </c>
      <c r="C27" s="24">
        <v>389</v>
      </c>
      <c r="D27" s="24">
        <v>420</v>
      </c>
      <c r="E27" s="24">
        <v>416</v>
      </c>
      <c r="F27" s="24">
        <v>391</v>
      </c>
      <c r="H27" s="319" t="s">
        <v>217</v>
      </c>
      <c r="I27" s="319"/>
      <c r="J27" s="24">
        <v>2196</v>
      </c>
      <c r="K27" s="24">
        <v>2196</v>
      </c>
      <c r="L27" s="24">
        <v>2156</v>
      </c>
      <c r="M27" s="24">
        <v>1963</v>
      </c>
      <c r="N27" s="24">
        <v>1976</v>
      </c>
    </row>
    <row r="28" spans="1:14">
      <c r="A28" s="140" t="s">
        <v>162</v>
      </c>
      <c r="B28" s="24">
        <v>183</v>
      </c>
      <c r="C28" s="24">
        <v>175</v>
      </c>
      <c r="D28" s="24">
        <v>158</v>
      </c>
      <c r="E28" s="24">
        <v>152</v>
      </c>
      <c r="F28" s="24">
        <v>127</v>
      </c>
      <c r="H28" s="319" t="s">
        <v>218</v>
      </c>
      <c r="I28" s="319"/>
      <c r="J28" s="24">
        <v>1019</v>
      </c>
      <c r="K28" s="24">
        <v>993</v>
      </c>
      <c r="L28" s="24">
        <v>979</v>
      </c>
      <c r="M28" s="24">
        <v>998</v>
      </c>
      <c r="N28" s="24">
        <v>875</v>
      </c>
    </row>
    <row r="29" spans="1:14">
      <c r="A29" s="140" t="s">
        <v>163</v>
      </c>
      <c r="B29" s="24">
        <v>1073</v>
      </c>
      <c r="C29" s="24">
        <v>348</v>
      </c>
      <c r="D29" s="24">
        <v>435</v>
      </c>
      <c r="E29" s="24">
        <v>402</v>
      </c>
      <c r="F29" s="24">
        <v>380</v>
      </c>
      <c r="H29" s="319" t="s">
        <v>219</v>
      </c>
      <c r="I29" s="319"/>
      <c r="J29" s="24">
        <v>3670</v>
      </c>
      <c r="K29" s="24">
        <v>3721</v>
      </c>
      <c r="L29" s="24">
        <v>3803</v>
      </c>
      <c r="M29" s="24">
        <v>3729</v>
      </c>
      <c r="N29" s="24">
        <v>3829</v>
      </c>
    </row>
    <row r="30" spans="1:14">
      <c r="A30" s="140" t="s">
        <v>164</v>
      </c>
      <c r="B30" s="24">
        <v>21</v>
      </c>
      <c r="C30" s="24">
        <v>19</v>
      </c>
      <c r="D30" s="24">
        <v>25</v>
      </c>
      <c r="E30" s="24">
        <v>18</v>
      </c>
      <c r="F30" s="24">
        <v>20</v>
      </c>
      <c r="H30" s="319" t="s">
        <v>220</v>
      </c>
      <c r="I30" s="319"/>
      <c r="J30" s="24">
        <v>2138</v>
      </c>
      <c r="K30" s="24">
        <v>1946</v>
      </c>
      <c r="L30" s="24">
        <v>2060</v>
      </c>
      <c r="M30" s="24">
        <v>2034</v>
      </c>
      <c r="N30" s="24">
        <v>1929</v>
      </c>
    </row>
    <row r="31" spans="1:14">
      <c r="A31" s="140" t="s">
        <v>165</v>
      </c>
      <c r="B31" s="24">
        <v>232</v>
      </c>
      <c r="C31" s="24">
        <v>201</v>
      </c>
      <c r="D31" s="24">
        <v>168</v>
      </c>
      <c r="E31" s="24">
        <v>196</v>
      </c>
      <c r="F31" s="24">
        <v>192</v>
      </c>
      <c r="H31" s="319" t="s">
        <v>221</v>
      </c>
      <c r="I31" s="319"/>
      <c r="J31" s="24">
        <v>1494</v>
      </c>
      <c r="K31" s="24">
        <v>1449</v>
      </c>
      <c r="L31" s="24">
        <v>1377</v>
      </c>
      <c r="M31" s="24">
        <v>1353</v>
      </c>
      <c r="N31" s="24">
        <v>1327</v>
      </c>
    </row>
    <row r="32" spans="1:14">
      <c r="A32" s="140" t="s">
        <v>166</v>
      </c>
      <c r="B32" s="24">
        <v>107</v>
      </c>
      <c r="C32" s="24">
        <v>94</v>
      </c>
      <c r="D32" s="24">
        <v>85</v>
      </c>
      <c r="E32" s="24">
        <v>95</v>
      </c>
      <c r="F32" s="24">
        <v>59</v>
      </c>
      <c r="H32" s="319" t="s">
        <v>222</v>
      </c>
      <c r="I32" s="319"/>
      <c r="J32" s="24">
        <v>1316</v>
      </c>
      <c r="K32" s="24">
        <v>1317</v>
      </c>
      <c r="L32" s="24">
        <v>1338</v>
      </c>
      <c r="M32" s="24">
        <v>1283</v>
      </c>
      <c r="N32" s="24">
        <v>1248</v>
      </c>
    </row>
    <row r="33" spans="1:14">
      <c r="A33" s="140" t="s">
        <v>167</v>
      </c>
      <c r="B33" s="24">
        <v>52</v>
      </c>
      <c r="C33" s="24">
        <v>51</v>
      </c>
      <c r="D33" s="24">
        <v>37</v>
      </c>
      <c r="E33" s="24">
        <v>23</v>
      </c>
      <c r="F33" s="24">
        <v>29</v>
      </c>
      <c r="H33" s="319" t="s">
        <v>223</v>
      </c>
      <c r="I33" s="319"/>
      <c r="J33" s="24">
        <v>1356</v>
      </c>
      <c r="K33" s="24">
        <v>1308</v>
      </c>
      <c r="L33" s="24">
        <v>1295</v>
      </c>
      <c r="M33" s="24">
        <v>1297</v>
      </c>
      <c r="N33" s="24">
        <v>1297</v>
      </c>
    </row>
    <row r="34" spans="1:14">
      <c r="A34" s="140" t="s">
        <v>168</v>
      </c>
      <c r="B34" s="24">
        <v>55</v>
      </c>
      <c r="C34" s="24">
        <v>50</v>
      </c>
      <c r="D34" s="24">
        <v>54</v>
      </c>
      <c r="E34" s="24">
        <v>45</v>
      </c>
      <c r="F34" s="24">
        <v>37</v>
      </c>
      <c r="H34" s="319" t="s">
        <v>224</v>
      </c>
      <c r="I34" s="319"/>
      <c r="J34" s="24">
        <v>2106</v>
      </c>
      <c r="K34" s="24">
        <v>2130</v>
      </c>
      <c r="L34" s="24">
        <v>2125</v>
      </c>
      <c r="M34" s="24">
        <v>2029</v>
      </c>
      <c r="N34" s="24">
        <v>2125</v>
      </c>
    </row>
    <row r="35" spans="1:14">
      <c r="A35" s="140" t="s">
        <v>169</v>
      </c>
      <c r="B35" s="24">
        <v>6</v>
      </c>
      <c r="C35" s="24">
        <v>6</v>
      </c>
      <c r="D35" s="24">
        <v>15</v>
      </c>
      <c r="E35" s="24">
        <v>20</v>
      </c>
      <c r="F35" s="24">
        <v>7</v>
      </c>
      <c r="H35" s="319" t="s">
        <v>225</v>
      </c>
      <c r="I35" s="319"/>
      <c r="J35" s="24">
        <v>624</v>
      </c>
      <c r="K35" s="24">
        <v>613</v>
      </c>
      <c r="L35" s="24">
        <v>623</v>
      </c>
      <c r="M35" s="24">
        <v>540</v>
      </c>
      <c r="N35" s="24">
        <v>598</v>
      </c>
    </row>
    <row r="36" spans="1:14">
      <c r="A36" s="140" t="s">
        <v>170</v>
      </c>
      <c r="B36" s="24">
        <v>23</v>
      </c>
      <c r="C36" s="24">
        <v>5</v>
      </c>
      <c r="D36" s="24">
        <v>4</v>
      </c>
      <c r="E36" s="24">
        <v>8</v>
      </c>
      <c r="F36" s="24">
        <v>6</v>
      </c>
      <c r="H36" s="319" t="s">
        <v>80</v>
      </c>
      <c r="I36" s="319"/>
      <c r="J36" s="24">
        <v>489</v>
      </c>
      <c r="K36" s="24">
        <v>510</v>
      </c>
      <c r="L36" s="24">
        <v>496</v>
      </c>
      <c r="M36" s="24">
        <v>493</v>
      </c>
      <c r="N36" s="24">
        <v>476</v>
      </c>
    </row>
    <row r="37" spans="1:14">
      <c r="A37" s="140" t="s">
        <v>171</v>
      </c>
      <c r="B37" s="24">
        <v>2</v>
      </c>
      <c r="C37" s="24">
        <v>1</v>
      </c>
      <c r="D37" s="24">
        <v>0</v>
      </c>
      <c r="E37" s="24">
        <v>0</v>
      </c>
      <c r="F37" s="24">
        <v>1</v>
      </c>
      <c r="H37" s="319" t="s">
        <v>226</v>
      </c>
      <c r="I37" s="319"/>
      <c r="J37" s="24">
        <v>576</v>
      </c>
      <c r="K37" s="24">
        <v>533</v>
      </c>
      <c r="L37" s="24">
        <v>550</v>
      </c>
      <c r="M37" s="24">
        <v>514</v>
      </c>
      <c r="N37" s="24">
        <v>477</v>
      </c>
    </row>
    <row r="38" spans="1:14">
      <c r="A38" s="140" t="s">
        <v>172</v>
      </c>
      <c r="B38" s="24">
        <v>83</v>
      </c>
      <c r="C38" s="24">
        <v>94</v>
      </c>
      <c r="D38" s="24">
        <v>90</v>
      </c>
      <c r="E38" s="24">
        <v>91</v>
      </c>
      <c r="F38" s="24">
        <v>89</v>
      </c>
      <c r="H38" s="319" t="s">
        <v>227</v>
      </c>
      <c r="I38" s="319"/>
      <c r="J38" s="24">
        <v>2938</v>
      </c>
      <c r="K38" s="24">
        <v>2934</v>
      </c>
      <c r="L38" s="24">
        <v>2931</v>
      </c>
      <c r="M38" s="24">
        <v>2863</v>
      </c>
      <c r="N38" s="24">
        <v>3044</v>
      </c>
    </row>
    <row r="39" spans="1:14">
      <c r="A39" s="140" t="s">
        <v>173</v>
      </c>
      <c r="B39" s="24">
        <v>17</v>
      </c>
      <c r="C39" s="24">
        <v>12</v>
      </c>
      <c r="D39" s="24">
        <v>13</v>
      </c>
      <c r="E39" s="24">
        <v>9</v>
      </c>
      <c r="F39" s="24">
        <v>10</v>
      </c>
      <c r="H39" s="319" t="s">
        <v>228</v>
      </c>
      <c r="I39" s="319"/>
      <c r="J39" s="24">
        <v>586</v>
      </c>
      <c r="K39" s="24">
        <v>576</v>
      </c>
      <c r="L39" s="24">
        <v>619</v>
      </c>
      <c r="M39" s="24">
        <v>592</v>
      </c>
      <c r="N39" s="24">
        <v>558</v>
      </c>
    </row>
    <row r="40" spans="1:14">
      <c r="A40" s="140" t="s">
        <v>174</v>
      </c>
      <c r="B40" s="24">
        <v>65</v>
      </c>
      <c r="C40" s="24">
        <v>97</v>
      </c>
      <c r="D40" s="24">
        <v>78</v>
      </c>
      <c r="E40" s="24">
        <v>90</v>
      </c>
      <c r="F40" s="24">
        <v>76</v>
      </c>
      <c r="H40" s="319" t="s">
        <v>77</v>
      </c>
      <c r="I40" s="319"/>
      <c r="J40" s="24">
        <v>685</v>
      </c>
      <c r="K40" s="24">
        <v>736</v>
      </c>
      <c r="L40" s="24">
        <v>747</v>
      </c>
      <c r="M40" s="24">
        <v>667</v>
      </c>
      <c r="N40" s="24">
        <v>706</v>
      </c>
    </row>
    <row r="41" spans="1:14">
      <c r="A41" s="140" t="s">
        <v>175</v>
      </c>
      <c r="B41" s="24">
        <v>95</v>
      </c>
      <c r="C41" s="24">
        <v>117</v>
      </c>
      <c r="D41" s="24">
        <v>112</v>
      </c>
      <c r="E41" s="24">
        <v>100</v>
      </c>
      <c r="F41" s="24">
        <v>91</v>
      </c>
      <c r="H41" s="319" t="s">
        <v>229</v>
      </c>
      <c r="I41" s="319"/>
      <c r="J41" s="24">
        <v>1517</v>
      </c>
      <c r="K41" s="24">
        <v>1551</v>
      </c>
      <c r="L41" s="24">
        <v>1721</v>
      </c>
      <c r="M41" s="24">
        <v>1667</v>
      </c>
      <c r="N41" s="24">
        <v>1584</v>
      </c>
    </row>
    <row r="42" spans="1:14">
      <c r="A42" s="140" t="s">
        <v>176</v>
      </c>
      <c r="B42" s="24">
        <v>55</v>
      </c>
      <c r="C42" s="24">
        <v>68</v>
      </c>
      <c r="D42" s="24">
        <v>60</v>
      </c>
      <c r="E42" s="24">
        <v>52</v>
      </c>
      <c r="F42" s="24">
        <v>38</v>
      </c>
      <c r="H42" s="318" t="s">
        <v>156</v>
      </c>
      <c r="I42" s="318"/>
      <c r="J42" s="31">
        <v>27177</v>
      </c>
      <c r="K42" s="31">
        <v>28504</v>
      </c>
      <c r="L42" s="31">
        <v>28522</v>
      </c>
      <c r="M42" s="31">
        <v>28033</v>
      </c>
      <c r="N42" s="31">
        <v>28449</v>
      </c>
    </row>
    <row r="43" spans="1:14">
      <c r="A43" s="140" t="s">
        <v>177</v>
      </c>
      <c r="B43" s="24">
        <v>23</v>
      </c>
      <c r="C43" s="24">
        <v>47</v>
      </c>
      <c r="D43" s="24">
        <v>51</v>
      </c>
      <c r="E43" s="24">
        <v>34</v>
      </c>
      <c r="F43" s="24">
        <v>46</v>
      </c>
      <c r="H43" s="319" t="s">
        <v>230</v>
      </c>
      <c r="I43" s="319"/>
      <c r="J43" s="24">
        <v>7534</v>
      </c>
      <c r="K43" s="24">
        <v>7655</v>
      </c>
      <c r="L43" s="24">
        <v>7647</v>
      </c>
      <c r="M43" s="24">
        <v>7439</v>
      </c>
      <c r="N43" s="24">
        <v>7640</v>
      </c>
    </row>
    <row r="44" spans="1:14">
      <c r="A44" s="140" t="s">
        <v>178</v>
      </c>
      <c r="B44" s="24">
        <v>150</v>
      </c>
      <c r="C44" s="24">
        <v>155</v>
      </c>
      <c r="D44" s="24">
        <v>171</v>
      </c>
      <c r="E44" s="24">
        <v>144</v>
      </c>
      <c r="F44" s="24">
        <v>125</v>
      </c>
      <c r="H44" s="319" t="s">
        <v>231</v>
      </c>
      <c r="I44" s="319"/>
      <c r="J44" s="24">
        <v>5409</v>
      </c>
      <c r="K44" s="24">
        <v>5492</v>
      </c>
      <c r="L44" s="24">
        <v>5614</v>
      </c>
      <c r="M44" s="24">
        <v>5141</v>
      </c>
      <c r="N44" s="24">
        <v>5223</v>
      </c>
    </row>
    <row r="45" spans="1:14">
      <c r="A45" s="140" t="s">
        <v>179</v>
      </c>
      <c r="B45" s="24">
        <v>2</v>
      </c>
      <c r="C45" s="24">
        <v>2</v>
      </c>
      <c r="D45" s="24">
        <v>21</v>
      </c>
      <c r="E45" s="24">
        <v>9</v>
      </c>
      <c r="F45" s="24">
        <v>11</v>
      </c>
      <c r="H45" s="319" t="s">
        <v>232</v>
      </c>
      <c r="I45" s="319"/>
      <c r="J45" s="24">
        <v>1775</v>
      </c>
      <c r="K45" s="24">
        <v>1761</v>
      </c>
      <c r="L45" s="24">
        <v>1736</v>
      </c>
      <c r="M45" s="24">
        <v>1746</v>
      </c>
      <c r="N45" s="24">
        <v>1835</v>
      </c>
    </row>
    <row r="46" spans="1:14">
      <c r="A46" s="140" t="s">
        <v>180</v>
      </c>
      <c r="B46" s="24">
        <v>196</v>
      </c>
      <c r="C46" s="24">
        <v>171</v>
      </c>
      <c r="D46" s="24">
        <v>152</v>
      </c>
      <c r="E46" s="24">
        <v>170</v>
      </c>
      <c r="F46" s="24">
        <v>165</v>
      </c>
      <c r="H46" s="319" t="s">
        <v>233</v>
      </c>
      <c r="I46" s="319"/>
      <c r="J46" s="24">
        <v>5607</v>
      </c>
      <c r="K46" s="24">
        <v>6653</v>
      </c>
      <c r="L46" s="24">
        <v>6592</v>
      </c>
      <c r="M46" s="24">
        <v>6819</v>
      </c>
      <c r="N46" s="24">
        <v>6834</v>
      </c>
    </row>
    <row r="47" spans="1:14">
      <c r="A47" s="140" t="s">
        <v>181</v>
      </c>
      <c r="B47" s="24">
        <v>162</v>
      </c>
      <c r="C47" s="24">
        <v>159</v>
      </c>
      <c r="D47" s="24">
        <v>156</v>
      </c>
      <c r="E47" s="24">
        <v>128</v>
      </c>
      <c r="F47" s="24">
        <v>134</v>
      </c>
      <c r="H47" s="319" t="s">
        <v>70</v>
      </c>
      <c r="I47" s="319"/>
      <c r="J47" s="24">
        <v>3324</v>
      </c>
      <c r="K47" s="24">
        <v>3374</v>
      </c>
      <c r="L47" s="24">
        <v>3438</v>
      </c>
      <c r="M47" s="24">
        <v>3383</v>
      </c>
      <c r="N47" s="24">
        <v>3468</v>
      </c>
    </row>
    <row r="48" spans="1:14">
      <c r="A48" s="140" t="s">
        <v>182</v>
      </c>
      <c r="B48" s="24">
        <v>280</v>
      </c>
      <c r="C48" s="24">
        <v>236</v>
      </c>
      <c r="D48" s="24">
        <v>204</v>
      </c>
      <c r="E48" s="24">
        <v>245</v>
      </c>
      <c r="F48" s="24">
        <v>242</v>
      </c>
      <c r="H48" s="320" t="s">
        <v>17</v>
      </c>
      <c r="I48" s="320"/>
      <c r="J48" s="185">
        <v>3528</v>
      </c>
      <c r="K48" s="185">
        <v>3569</v>
      </c>
      <c r="L48" s="185">
        <v>3495</v>
      </c>
      <c r="M48" s="185">
        <v>3505</v>
      </c>
      <c r="N48" s="185">
        <v>3449</v>
      </c>
    </row>
    <row r="49" spans="1:6">
      <c r="A49" s="140" t="s">
        <v>183</v>
      </c>
      <c r="B49" s="24">
        <v>34</v>
      </c>
      <c r="C49" s="24">
        <v>61</v>
      </c>
      <c r="D49" s="24">
        <v>39</v>
      </c>
      <c r="E49" s="24">
        <v>55</v>
      </c>
      <c r="F49" s="24">
        <v>54</v>
      </c>
    </row>
    <row r="50" spans="1:6">
      <c r="A50" s="140" t="s">
        <v>184</v>
      </c>
      <c r="B50" s="24">
        <v>82</v>
      </c>
      <c r="C50" s="24">
        <v>86</v>
      </c>
      <c r="D50" s="24">
        <v>95</v>
      </c>
      <c r="E50" s="24">
        <v>110</v>
      </c>
      <c r="F50" s="24">
        <v>107</v>
      </c>
    </row>
    <row r="51" spans="1:6">
      <c r="A51" s="140" t="s">
        <v>185</v>
      </c>
      <c r="B51" s="24">
        <v>45</v>
      </c>
      <c r="C51" s="24">
        <v>44</v>
      </c>
      <c r="D51" s="24">
        <v>18</v>
      </c>
      <c r="E51" s="24">
        <v>46</v>
      </c>
      <c r="F51" s="24">
        <v>26</v>
      </c>
    </row>
    <row r="52" spans="1:6">
      <c r="A52" s="140" t="s">
        <v>186</v>
      </c>
      <c r="B52" s="24">
        <v>3</v>
      </c>
      <c r="C52" s="24">
        <v>0</v>
      </c>
      <c r="D52" s="24">
        <v>3</v>
      </c>
      <c r="E52" s="24">
        <v>2</v>
      </c>
      <c r="F52" s="24">
        <v>2</v>
      </c>
    </row>
    <row r="53" spans="1:6">
      <c r="A53" s="140" t="s">
        <v>187</v>
      </c>
      <c r="B53" s="24">
        <v>107</v>
      </c>
      <c r="C53" s="24">
        <v>89</v>
      </c>
      <c r="D53" s="24">
        <v>109</v>
      </c>
      <c r="E53" s="24">
        <v>82</v>
      </c>
      <c r="F53" s="24">
        <v>76</v>
      </c>
    </row>
    <row r="54" spans="1:6">
      <c r="A54" s="140" t="s">
        <v>188</v>
      </c>
      <c r="B54" s="24">
        <v>62</v>
      </c>
      <c r="C54" s="24">
        <v>12</v>
      </c>
      <c r="D54" s="24">
        <v>51</v>
      </c>
      <c r="E54" s="24">
        <v>22</v>
      </c>
      <c r="F54" s="24">
        <v>56</v>
      </c>
    </row>
    <row r="55" spans="1:6">
      <c r="A55" s="140" t="s">
        <v>189</v>
      </c>
      <c r="B55" s="24">
        <v>5</v>
      </c>
      <c r="C55" s="24">
        <v>6</v>
      </c>
      <c r="D55" s="24">
        <v>4</v>
      </c>
      <c r="E55" s="24">
        <v>4</v>
      </c>
      <c r="F55" s="24">
        <v>2</v>
      </c>
    </row>
    <row r="56" spans="1:6">
      <c r="A56" s="140" t="s">
        <v>190</v>
      </c>
      <c r="B56" s="24">
        <v>38</v>
      </c>
      <c r="C56" s="24">
        <v>32</v>
      </c>
      <c r="D56" s="24">
        <v>36</v>
      </c>
      <c r="E56" s="24">
        <v>23</v>
      </c>
      <c r="F56" s="24">
        <v>12</v>
      </c>
    </row>
    <row r="57" spans="1:6">
      <c r="A57" s="140" t="s">
        <v>191</v>
      </c>
      <c r="B57" s="24">
        <v>88</v>
      </c>
      <c r="C57" s="24">
        <v>88</v>
      </c>
      <c r="D57" s="24">
        <v>93</v>
      </c>
      <c r="E57" s="24">
        <v>118</v>
      </c>
      <c r="F57" s="24">
        <v>79</v>
      </c>
    </row>
    <row r="58" spans="1:6">
      <c r="A58" s="140" t="s">
        <v>192</v>
      </c>
      <c r="B58" s="24">
        <v>55</v>
      </c>
      <c r="C58" s="24">
        <v>44</v>
      </c>
      <c r="D58" s="24">
        <v>46</v>
      </c>
      <c r="E58" s="24">
        <v>58</v>
      </c>
      <c r="F58" s="24"/>
    </row>
    <row r="59" spans="1:6">
      <c r="A59" s="140" t="s">
        <v>193</v>
      </c>
      <c r="B59" s="24">
        <v>0</v>
      </c>
      <c r="C59" s="24">
        <v>0</v>
      </c>
      <c r="D59" s="24">
        <v>0</v>
      </c>
      <c r="E59" s="24">
        <v>29</v>
      </c>
      <c r="F59" s="24">
        <v>17</v>
      </c>
    </row>
    <row r="60" spans="1:6">
      <c r="A60" s="140" t="s">
        <v>194</v>
      </c>
      <c r="B60" s="24">
        <v>848</v>
      </c>
      <c r="C60" s="24">
        <v>439</v>
      </c>
      <c r="D60" s="24">
        <v>442</v>
      </c>
      <c r="E60" s="24">
        <v>395</v>
      </c>
      <c r="F60" s="24">
        <v>373</v>
      </c>
    </row>
    <row r="61" spans="1:6">
      <c r="A61" s="140" t="s">
        <v>195</v>
      </c>
      <c r="B61" s="24">
        <v>113</v>
      </c>
      <c r="C61" s="24">
        <v>114</v>
      </c>
      <c r="D61" s="24">
        <v>117</v>
      </c>
      <c r="E61" s="24">
        <v>107</v>
      </c>
      <c r="F61" s="24">
        <v>112</v>
      </c>
    </row>
    <row r="62" spans="1:6">
      <c r="A62" s="140" t="s">
        <v>196</v>
      </c>
      <c r="B62" s="24">
        <v>512</v>
      </c>
      <c r="C62" s="24">
        <v>409</v>
      </c>
      <c r="D62" s="24">
        <v>415</v>
      </c>
      <c r="E62" s="24">
        <v>383</v>
      </c>
      <c r="F62" s="24">
        <v>371</v>
      </c>
    </row>
    <row r="63" spans="1:6">
      <c r="A63" s="140" t="s">
        <v>197</v>
      </c>
      <c r="B63" s="24">
        <v>99</v>
      </c>
      <c r="C63" s="24">
        <v>89</v>
      </c>
      <c r="D63" s="24">
        <v>103</v>
      </c>
      <c r="E63" s="24">
        <v>120</v>
      </c>
      <c r="F63" s="24">
        <v>114</v>
      </c>
    </row>
    <row r="64" spans="1:6">
      <c r="A64" s="140" t="s">
        <v>198</v>
      </c>
      <c r="B64" s="24">
        <v>83</v>
      </c>
      <c r="C64" s="24">
        <v>99</v>
      </c>
      <c r="D64" s="24">
        <v>86</v>
      </c>
      <c r="E64" s="24">
        <v>66</v>
      </c>
      <c r="F64" s="24">
        <v>85</v>
      </c>
    </row>
    <row r="65" spans="1:6">
      <c r="A65" s="140" t="s">
        <v>199</v>
      </c>
      <c r="B65" s="24">
        <v>649</v>
      </c>
      <c r="C65" s="24">
        <v>571</v>
      </c>
      <c r="D65" s="24">
        <v>607</v>
      </c>
      <c r="E65" s="24">
        <v>518</v>
      </c>
      <c r="F65" s="24">
        <v>521</v>
      </c>
    </row>
    <row r="66" spans="1:6">
      <c r="A66" s="140" t="s">
        <v>200</v>
      </c>
      <c r="B66" s="24">
        <v>490</v>
      </c>
      <c r="C66" s="24">
        <v>321</v>
      </c>
      <c r="D66" s="24">
        <v>330</v>
      </c>
      <c r="E66" s="24">
        <v>46</v>
      </c>
      <c r="F66" s="259" t="s">
        <v>87</v>
      </c>
    </row>
    <row r="67" spans="1:6">
      <c r="A67" s="140" t="s">
        <v>201</v>
      </c>
      <c r="B67" s="24">
        <v>67</v>
      </c>
      <c r="C67" s="24">
        <v>68</v>
      </c>
      <c r="D67" s="24">
        <v>69</v>
      </c>
      <c r="E67" s="24">
        <v>59</v>
      </c>
      <c r="F67" s="24">
        <v>48</v>
      </c>
    </row>
    <row r="68" spans="1:6">
      <c r="A68" s="140" t="s">
        <v>202</v>
      </c>
      <c r="B68" s="24">
        <v>197</v>
      </c>
      <c r="C68" s="24">
        <v>173</v>
      </c>
      <c r="D68" s="24">
        <v>187</v>
      </c>
      <c r="E68" s="24">
        <v>185</v>
      </c>
      <c r="F68" s="24">
        <v>160</v>
      </c>
    </row>
    <row r="69" spans="1:6">
      <c r="A69" s="140" t="s">
        <v>203</v>
      </c>
      <c r="B69" s="24">
        <v>80</v>
      </c>
      <c r="C69" s="24">
        <v>71</v>
      </c>
      <c r="D69" s="24">
        <v>54</v>
      </c>
      <c r="E69" s="24">
        <v>44</v>
      </c>
      <c r="F69" s="24">
        <v>48</v>
      </c>
    </row>
    <row r="70" spans="1:6">
      <c r="A70" s="140" t="s">
        <v>204</v>
      </c>
      <c r="B70" s="24">
        <v>94</v>
      </c>
      <c r="C70" s="24">
        <v>100</v>
      </c>
      <c r="D70" s="24">
        <v>101</v>
      </c>
      <c r="E70" s="24">
        <v>80</v>
      </c>
      <c r="F70" s="24">
        <v>120</v>
      </c>
    </row>
    <row r="71" spans="1:6">
      <c r="A71" s="140" t="s">
        <v>205</v>
      </c>
      <c r="B71" s="24">
        <v>119</v>
      </c>
      <c r="C71" s="24">
        <v>104</v>
      </c>
      <c r="D71" s="24">
        <v>86</v>
      </c>
      <c r="E71" s="24">
        <v>99</v>
      </c>
      <c r="F71" s="24">
        <v>99</v>
      </c>
    </row>
    <row r="72" spans="1:6">
      <c r="A72" s="140" t="s">
        <v>206</v>
      </c>
      <c r="B72" s="24">
        <v>8</v>
      </c>
      <c r="C72" s="24">
        <v>14</v>
      </c>
      <c r="D72" s="24">
        <v>23</v>
      </c>
      <c r="E72" s="24">
        <v>16</v>
      </c>
      <c r="F72" s="24">
        <v>22</v>
      </c>
    </row>
    <row r="73" spans="1:6">
      <c r="A73" s="140" t="s">
        <v>207</v>
      </c>
      <c r="B73" s="24">
        <v>63</v>
      </c>
      <c r="C73" s="24">
        <v>65</v>
      </c>
      <c r="D73" s="24">
        <v>82</v>
      </c>
      <c r="E73" s="24">
        <v>53</v>
      </c>
      <c r="F73" s="24">
        <v>64</v>
      </c>
    </row>
    <row r="74" spans="1:6">
      <c r="A74" s="140" t="s">
        <v>208</v>
      </c>
      <c r="B74" s="24">
        <v>0</v>
      </c>
      <c r="C74" s="24">
        <v>0</v>
      </c>
      <c r="D74" s="24">
        <v>1</v>
      </c>
      <c r="E74" s="24">
        <v>0</v>
      </c>
      <c r="F74" s="259" t="s">
        <v>87</v>
      </c>
    </row>
    <row r="75" spans="1:6">
      <c r="A75" s="140" t="s">
        <v>209</v>
      </c>
      <c r="B75" s="24">
        <v>2</v>
      </c>
      <c r="C75" s="24">
        <v>15</v>
      </c>
      <c r="D75" s="24">
        <v>14</v>
      </c>
      <c r="E75" s="24">
        <v>11</v>
      </c>
      <c r="F75" s="24">
        <v>15</v>
      </c>
    </row>
    <row r="76" spans="1:6">
      <c r="A76" s="140" t="s">
        <v>210</v>
      </c>
      <c r="B76" s="24">
        <v>55</v>
      </c>
      <c r="C76" s="24">
        <v>54</v>
      </c>
      <c r="D76" s="24">
        <v>48</v>
      </c>
      <c r="E76" s="24">
        <v>47</v>
      </c>
      <c r="F76" s="24">
        <v>30</v>
      </c>
    </row>
    <row r="77" spans="1:6">
      <c r="A77" s="140" t="s">
        <v>211</v>
      </c>
      <c r="B77" s="24">
        <v>156</v>
      </c>
      <c r="C77" s="24">
        <v>132</v>
      </c>
      <c r="D77" s="24">
        <v>137</v>
      </c>
      <c r="E77" s="24">
        <v>134</v>
      </c>
      <c r="F77" s="24">
        <v>123</v>
      </c>
    </row>
    <row r="78" spans="1:6">
      <c r="A78" s="140" t="s">
        <v>212</v>
      </c>
      <c r="B78" s="24">
        <v>462</v>
      </c>
      <c r="C78" s="24">
        <v>462</v>
      </c>
      <c r="D78" s="24">
        <v>441</v>
      </c>
      <c r="E78" s="24">
        <v>448</v>
      </c>
      <c r="F78" s="24">
        <v>408</v>
      </c>
    </row>
    <row r="79" spans="1:6">
      <c r="A79" s="140" t="s">
        <v>213</v>
      </c>
      <c r="B79" s="24">
        <v>21</v>
      </c>
      <c r="C79" s="24">
        <v>39</v>
      </c>
      <c r="D79" s="24">
        <v>35</v>
      </c>
      <c r="E79" s="24">
        <v>33</v>
      </c>
      <c r="F79" s="24">
        <v>32</v>
      </c>
    </row>
    <row r="80" spans="1:6">
      <c r="A80" s="163" t="s">
        <v>214</v>
      </c>
      <c r="B80" s="185">
        <v>50</v>
      </c>
      <c r="C80" s="185">
        <v>42</v>
      </c>
      <c r="D80" s="185">
        <v>60</v>
      </c>
      <c r="E80" s="185">
        <v>43</v>
      </c>
      <c r="F80" s="185">
        <v>52</v>
      </c>
    </row>
    <row r="83" spans="1:12" s="193" customFormat="1" ht="18" customHeight="1">
      <c r="A83" s="207" t="str">
        <f>Contents!B40</f>
        <v>Table 32: Number and percentage of women giving birth, by place of birth, age group, ethnic group, deprivation quintile of residence, and DHB of residence 2012</v>
      </c>
    </row>
    <row r="84" spans="1:12">
      <c r="A84" s="314" t="s">
        <v>40</v>
      </c>
      <c r="B84" s="300" t="s">
        <v>28</v>
      </c>
      <c r="C84" s="300"/>
      <c r="D84" s="300"/>
      <c r="E84" s="300"/>
      <c r="F84" s="300"/>
      <c r="G84" s="301"/>
      <c r="H84" s="300" t="s">
        <v>47</v>
      </c>
      <c r="I84" s="300"/>
      <c r="J84" s="300"/>
      <c r="K84" s="300"/>
      <c r="L84" s="300"/>
    </row>
    <row r="85" spans="1:12">
      <c r="A85" s="314"/>
      <c r="B85" s="310" t="s">
        <v>150</v>
      </c>
      <c r="C85" s="311" t="s">
        <v>157</v>
      </c>
      <c r="D85" s="311"/>
      <c r="E85" s="311"/>
      <c r="F85" s="311"/>
      <c r="G85" s="312" t="s">
        <v>53</v>
      </c>
      <c r="H85" s="310" t="s">
        <v>150</v>
      </c>
      <c r="I85" s="300" t="s">
        <v>157</v>
      </c>
      <c r="J85" s="300"/>
      <c r="K85" s="300"/>
      <c r="L85" s="301"/>
    </row>
    <row r="86" spans="1:12">
      <c r="A86" s="314"/>
      <c r="B86" s="310"/>
      <c r="C86" s="62" t="s">
        <v>151</v>
      </c>
      <c r="D86" s="62" t="s">
        <v>152</v>
      </c>
      <c r="E86" s="62" t="s">
        <v>153</v>
      </c>
      <c r="F86" s="62" t="s">
        <v>44</v>
      </c>
      <c r="G86" s="313"/>
      <c r="H86" s="310"/>
      <c r="I86" s="62" t="s">
        <v>151</v>
      </c>
      <c r="J86" s="62" t="s">
        <v>152</v>
      </c>
      <c r="K86" s="62" t="s">
        <v>153</v>
      </c>
      <c r="L86" s="102" t="s">
        <v>44</v>
      </c>
    </row>
    <row r="87" spans="1:12" s="201" customFormat="1">
      <c r="A87" s="31" t="s">
        <v>253</v>
      </c>
      <c r="B87" s="31"/>
      <c r="C87" s="31"/>
      <c r="D87" s="31"/>
      <c r="E87" s="31"/>
      <c r="F87" s="31"/>
      <c r="G87" s="31"/>
      <c r="H87" s="31"/>
      <c r="I87" s="31"/>
      <c r="J87" s="31"/>
      <c r="K87" s="31"/>
      <c r="L87" s="31"/>
    </row>
    <row r="88" spans="1:12" s="201" customFormat="1">
      <c r="A88" s="192" t="s">
        <v>44</v>
      </c>
      <c r="B88" s="24">
        <f>SUM(B90:B95)</f>
        <v>1924</v>
      </c>
      <c r="C88" s="192">
        <f t="shared" ref="C88:G88" si="3">SUM(C90:C95)</f>
        <v>5942</v>
      </c>
      <c r="D88" s="192">
        <f t="shared" si="3"/>
        <v>25162</v>
      </c>
      <c r="E88" s="192">
        <f t="shared" si="3"/>
        <v>28449</v>
      </c>
      <c r="F88" s="192">
        <f t="shared" si="3"/>
        <v>59553</v>
      </c>
      <c r="G88" s="187">
        <f t="shared" si="3"/>
        <v>844</v>
      </c>
      <c r="H88" s="25">
        <f t="shared" ref="H88" si="4">B88/SUM($B88,$F88)*100</f>
        <v>3.1296257136815395</v>
      </c>
      <c r="I88" s="25">
        <f t="shared" ref="I88" si="5">C88/SUM($B88,$F88)*100</f>
        <v>9.6654033215674158</v>
      </c>
      <c r="J88" s="25">
        <f t="shared" ref="J88" si="6">D88/SUM($B88,$F88)*100</f>
        <v>40.929127966556599</v>
      </c>
      <c r="K88" s="25">
        <f t="shared" ref="K88" si="7">E88/SUM($B88,$F88)*100</f>
        <v>46.275842998194442</v>
      </c>
      <c r="L88" s="25">
        <f t="shared" ref="L88" si="8">F88/SUM($B88,$F88)*100</f>
        <v>96.870374286318466</v>
      </c>
    </row>
    <row r="89" spans="1:12">
      <c r="A89" s="31" t="s">
        <v>62</v>
      </c>
      <c r="B89" s="31"/>
      <c r="C89" s="31"/>
      <c r="D89" s="31"/>
      <c r="E89" s="31"/>
      <c r="F89" s="31"/>
      <c r="G89" s="31"/>
      <c r="H89" s="31"/>
      <c r="I89" s="31"/>
      <c r="J89" s="31"/>
      <c r="K89" s="31"/>
      <c r="L89" s="31"/>
    </row>
    <row r="90" spans="1:12">
      <c r="A90" s="48" t="s">
        <v>63</v>
      </c>
      <c r="B90" s="24">
        <v>54</v>
      </c>
      <c r="C90" s="48">
        <v>507</v>
      </c>
      <c r="D90" s="48">
        <v>1808</v>
      </c>
      <c r="E90" s="48">
        <v>1511</v>
      </c>
      <c r="F90" s="48">
        <f t="shared" ref="F90:F95" si="9">SUM(C90:E90)</f>
        <v>3826</v>
      </c>
      <c r="G90" s="33">
        <v>57</v>
      </c>
      <c r="H90" s="25">
        <f t="shared" ref="H90:H95" si="10">B90/SUM($B90,$F90)*100</f>
        <v>1.3917525773195878</v>
      </c>
      <c r="I90" s="25">
        <f t="shared" ref="I90:I95" si="11">C90/SUM($B90,$F90)*100</f>
        <v>13.067010309278352</v>
      </c>
      <c r="J90" s="25">
        <f t="shared" ref="J90:J95" si="12">D90/SUM($B90,$F90)*100</f>
        <v>46.597938144329895</v>
      </c>
      <c r="K90" s="25">
        <f t="shared" ref="K90:K95" si="13">E90/SUM($B90,$F90)*100</f>
        <v>38.943298969072167</v>
      </c>
      <c r="L90" s="25">
        <f t="shared" ref="L90:L95" si="14">F90/SUM($B90,$F90)*100</f>
        <v>98.608247422680421</v>
      </c>
    </row>
    <row r="91" spans="1:12">
      <c r="A91" s="48" t="s">
        <v>46</v>
      </c>
      <c r="B91" s="24">
        <v>269</v>
      </c>
      <c r="C91" s="48">
        <v>1449</v>
      </c>
      <c r="D91" s="48">
        <v>5067</v>
      </c>
      <c r="E91" s="48">
        <v>4566</v>
      </c>
      <c r="F91" s="48">
        <f t="shared" si="9"/>
        <v>11082</v>
      </c>
      <c r="G91" s="33">
        <v>194</v>
      </c>
      <c r="H91" s="25">
        <f t="shared" si="10"/>
        <v>2.3698352568055676</v>
      </c>
      <c r="I91" s="25">
        <f t="shared" si="11"/>
        <v>12.765395119372744</v>
      </c>
      <c r="J91" s="25">
        <f t="shared" si="12"/>
        <v>44.639238833582944</v>
      </c>
      <c r="K91" s="25">
        <f t="shared" si="13"/>
        <v>40.225530790238743</v>
      </c>
      <c r="L91" s="25">
        <f t="shared" si="14"/>
        <v>97.630164743194442</v>
      </c>
    </row>
    <row r="92" spans="1:12">
      <c r="A92" s="48" t="s">
        <v>41</v>
      </c>
      <c r="B92" s="24">
        <v>498</v>
      </c>
      <c r="C92" s="48">
        <v>1701</v>
      </c>
      <c r="D92" s="48">
        <v>6582</v>
      </c>
      <c r="E92" s="48">
        <v>7037</v>
      </c>
      <c r="F92" s="48">
        <f t="shared" si="9"/>
        <v>15320</v>
      </c>
      <c r="G92" s="33">
        <v>221</v>
      </c>
      <c r="H92" s="25">
        <f t="shared" si="10"/>
        <v>3.148312049563788</v>
      </c>
      <c r="I92" s="25">
        <f t="shared" si="11"/>
        <v>10.753571880136553</v>
      </c>
      <c r="J92" s="25">
        <f t="shared" si="12"/>
        <v>41.610823112909344</v>
      </c>
      <c r="K92" s="25">
        <f t="shared" si="13"/>
        <v>44.487292957390316</v>
      </c>
      <c r="L92" s="25">
        <f t="shared" si="14"/>
        <v>96.851687950436215</v>
      </c>
    </row>
    <row r="93" spans="1:12">
      <c r="A93" s="48" t="s">
        <v>42</v>
      </c>
      <c r="B93" s="24">
        <v>627</v>
      </c>
      <c r="C93" s="48">
        <v>1439</v>
      </c>
      <c r="D93" s="48">
        <v>6831</v>
      </c>
      <c r="E93" s="48">
        <v>8485</v>
      </c>
      <c r="F93" s="48">
        <f t="shared" si="9"/>
        <v>16755</v>
      </c>
      <c r="G93" s="33">
        <v>199</v>
      </c>
      <c r="H93" s="25">
        <f t="shared" si="10"/>
        <v>3.6071798412150504</v>
      </c>
      <c r="I93" s="25">
        <f t="shared" si="11"/>
        <v>8.2786790933149241</v>
      </c>
      <c r="J93" s="25">
        <f t="shared" si="12"/>
        <v>39.299275112185015</v>
      </c>
      <c r="K93" s="25">
        <f t="shared" si="13"/>
        <v>48.814865953285008</v>
      </c>
      <c r="L93" s="25">
        <f t="shared" si="14"/>
        <v>96.392820158784957</v>
      </c>
    </row>
    <row r="94" spans="1:12">
      <c r="A94" s="48" t="s">
        <v>43</v>
      </c>
      <c r="B94" s="24">
        <v>401</v>
      </c>
      <c r="C94" s="48">
        <v>723</v>
      </c>
      <c r="D94" s="48">
        <v>3890</v>
      </c>
      <c r="E94" s="48">
        <v>5349</v>
      </c>
      <c r="F94" s="48">
        <f t="shared" si="9"/>
        <v>9962</v>
      </c>
      <c r="G94" s="33">
        <v>117</v>
      </c>
      <c r="H94" s="25">
        <f t="shared" si="10"/>
        <v>3.8695358486924638</v>
      </c>
      <c r="I94" s="25">
        <f t="shared" si="11"/>
        <v>6.9767441860465116</v>
      </c>
      <c r="J94" s="25">
        <f t="shared" si="12"/>
        <v>37.537392646916921</v>
      </c>
      <c r="K94" s="25">
        <f t="shared" si="13"/>
        <v>51.616327318344112</v>
      </c>
      <c r="L94" s="25">
        <f t="shared" si="14"/>
        <v>96.130464151307535</v>
      </c>
    </row>
    <row r="95" spans="1:12">
      <c r="A95" s="48" t="s">
        <v>39</v>
      </c>
      <c r="B95" s="24">
        <v>75</v>
      </c>
      <c r="C95" s="48">
        <v>123</v>
      </c>
      <c r="D95" s="48">
        <v>984</v>
      </c>
      <c r="E95" s="48">
        <v>1501</v>
      </c>
      <c r="F95" s="48">
        <f t="shared" si="9"/>
        <v>2608</v>
      </c>
      <c r="G95" s="33">
        <v>56</v>
      </c>
      <c r="H95" s="25">
        <f t="shared" si="10"/>
        <v>2.7953783078643308</v>
      </c>
      <c r="I95" s="25">
        <f t="shared" si="11"/>
        <v>4.5844204248975027</v>
      </c>
      <c r="J95" s="25">
        <f t="shared" si="12"/>
        <v>36.675363399180021</v>
      </c>
      <c r="K95" s="25">
        <f t="shared" si="13"/>
        <v>55.944837868058137</v>
      </c>
      <c r="L95" s="25">
        <f t="shared" si="14"/>
        <v>97.204621692135674</v>
      </c>
    </row>
    <row r="96" spans="1:12">
      <c r="A96" s="31" t="s">
        <v>64</v>
      </c>
      <c r="B96" s="129"/>
      <c r="C96" s="129"/>
      <c r="D96" s="129"/>
      <c r="E96" s="129"/>
      <c r="F96" s="129"/>
      <c r="G96" s="129"/>
      <c r="H96" s="131"/>
      <c r="I96" s="131"/>
      <c r="J96" s="131"/>
      <c r="K96" s="131"/>
      <c r="L96" s="131"/>
    </row>
    <row r="97" spans="1:12">
      <c r="A97" s="60" t="s">
        <v>65</v>
      </c>
      <c r="B97" s="24">
        <v>556</v>
      </c>
      <c r="C97" s="48">
        <v>2387</v>
      </c>
      <c r="D97" s="48">
        <v>7595</v>
      </c>
      <c r="E97" s="48">
        <v>4844</v>
      </c>
      <c r="F97" s="48">
        <f t="shared" ref="F97:F101" si="15">SUM(C97:E97)</f>
        <v>14826</v>
      </c>
      <c r="G97" s="33">
        <v>317</v>
      </c>
      <c r="H97" s="25">
        <f t="shared" ref="H97:H100" si="16">B97/SUM($B97,$F97)*100</f>
        <v>3.6146144844623587</v>
      </c>
      <c r="I97" s="25">
        <f t="shared" ref="I97:I100" si="17">C97/SUM($B97,$F97)*100</f>
        <v>15.51813808347419</v>
      </c>
      <c r="J97" s="25">
        <f t="shared" ref="J97:J100" si="18">D97/SUM($B97,$F97)*100</f>
        <v>49.375893901963337</v>
      </c>
      <c r="K97" s="25">
        <f t="shared" ref="K97:K100" si="19">E97/SUM($B97,$F97)*100</f>
        <v>31.49135353010012</v>
      </c>
      <c r="L97" s="25">
        <f t="shared" ref="L97:L100" si="20">F97/SUM($B97,$F97)*100</f>
        <v>96.385385515537635</v>
      </c>
    </row>
    <row r="98" spans="1:12">
      <c r="A98" s="60" t="s">
        <v>94</v>
      </c>
      <c r="B98" s="24">
        <v>93</v>
      </c>
      <c r="C98" s="48">
        <v>405</v>
      </c>
      <c r="D98" s="48">
        <v>1600</v>
      </c>
      <c r="E98" s="48">
        <v>4727</v>
      </c>
      <c r="F98" s="48">
        <f t="shared" si="15"/>
        <v>6732</v>
      </c>
      <c r="G98" s="33">
        <v>130</v>
      </c>
      <c r="H98" s="25">
        <f t="shared" si="16"/>
        <v>1.3626373626373627</v>
      </c>
      <c r="I98" s="25">
        <f t="shared" si="17"/>
        <v>5.9340659340659334</v>
      </c>
      <c r="J98" s="25">
        <f t="shared" si="18"/>
        <v>23.443223443223442</v>
      </c>
      <c r="K98" s="25">
        <f t="shared" si="19"/>
        <v>69.260073260073256</v>
      </c>
      <c r="L98" s="25">
        <f t="shared" si="20"/>
        <v>98.637362637362642</v>
      </c>
    </row>
    <row r="99" spans="1:12">
      <c r="A99" s="60" t="s">
        <v>50</v>
      </c>
      <c r="B99" s="24">
        <v>91</v>
      </c>
      <c r="C99" s="48">
        <v>404</v>
      </c>
      <c r="D99" s="48">
        <v>2885</v>
      </c>
      <c r="E99" s="48">
        <v>5052</v>
      </c>
      <c r="F99" s="48">
        <f t="shared" si="15"/>
        <v>8341</v>
      </c>
      <c r="G99" s="33">
        <v>72</v>
      </c>
      <c r="H99" s="25">
        <f t="shared" si="16"/>
        <v>1.0792220113851991</v>
      </c>
      <c r="I99" s="25">
        <f t="shared" si="17"/>
        <v>4.7912713472485766</v>
      </c>
      <c r="J99" s="25">
        <f t="shared" si="18"/>
        <v>34.214895635673628</v>
      </c>
      <c r="K99" s="25">
        <f t="shared" si="19"/>
        <v>59.914611005692599</v>
      </c>
      <c r="L99" s="25">
        <f t="shared" si="20"/>
        <v>98.920777988614802</v>
      </c>
    </row>
    <row r="100" spans="1:12">
      <c r="A100" s="60" t="s">
        <v>54</v>
      </c>
      <c r="B100" s="24">
        <v>1184</v>
      </c>
      <c r="C100" s="48">
        <v>2744</v>
      </c>
      <c r="D100" s="48">
        <v>13080</v>
      </c>
      <c r="E100" s="48">
        <v>13817</v>
      </c>
      <c r="F100" s="48">
        <f t="shared" si="15"/>
        <v>29641</v>
      </c>
      <c r="G100" s="33">
        <v>296</v>
      </c>
      <c r="H100" s="25">
        <f t="shared" si="16"/>
        <v>3.8410381184103808</v>
      </c>
      <c r="I100" s="25">
        <f t="shared" si="17"/>
        <v>8.9018653690186529</v>
      </c>
      <c r="J100" s="25">
        <f t="shared" si="18"/>
        <v>42.433090024330902</v>
      </c>
      <c r="K100" s="25">
        <f t="shared" si="19"/>
        <v>44.824006488240066</v>
      </c>
      <c r="L100" s="25">
        <f t="shared" si="20"/>
        <v>96.158961881589619</v>
      </c>
    </row>
    <row r="101" spans="1:12">
      <c r="A101" s="39" t="s">
        <v>53</v>
      </c>
      <c r="B101" s="24">
        <v>0</v>
      </c>
      <c r="C101" s="48">
        <v>2</v>
      </c>
      <c r="D101" s="48">
        <v>2</v>
      </c>
      <c r="E101" s="48">
        <v>9</v>
      </c>
      <c r="F101" s="48">
        <f t="shared" si="15"/>
        <v>13</v>
      </c>
      <c r="G101" s="33">
        <v>29</v>
      </c>
      <c r="H101" s="152" t="s">
        <v>87</v>
      </c>
      <c r="I101" s="153" t="s">
        <v>87</v>
      </c>
      <c r="J101" s="153" t="s">
        <v>87</v>
      </c>
      <c r="K101" s="153" t="s">
        <v>87</v>
      </c>
      <c r="L101" s="153" t="s">
        <v>87</v>
      </c>
    </row>
    <row r="102" spans="1:12">
      <c r="A102" s="31" t="s">
        <v>91</v>
      </c>
      <c r="B102" s="129"/>
      <c r="C102" s="129"/>
      <c r="D102" s="129"/>
      <c r="E102" s="129"/>
      <c r="F102" s="129"/>
      <c r="G102" s="129"/>
      <c r="H102" s="131"/>
      <c r="I102" s="131"/>
      <c r="J102" s="131"/>
      <c r="K102" s="131"/>
      <c r="L102" s="131"/>
    </row>
    <row r="103" spans="1:12">
      <c r="A103" s="59" t="s">
        <v>92</v>
      </c>
      <c r="B103" s="24">
        <v>254</v>
      </c>
      <c r="C103" s="48">
        <v>729</v>
      </c>
      <c r="D103" s="48">
        <v>3103</v>
      </c>
      <c r="E103" s="48">
        <v>4853</v>
      </c>
      <c r="F103" s="48">
        <f t="shared" ref="F103:F108" si="21">SUM(C103:E103)</f>
        <v>8685</v>
      </c>
      <c r="G103" s="33">
        <v>55</v>
      </c>
      <c r="H103" s="25">
        <f t="shared" ref="H103:H107" si="22">B103/SUM($B103,$F103)*100</f>
        <v>2.8414811500167803</v>
      </c>
      <c r="I103" s="25">
        <f t="shared" ref="I103:I107" si="23">C103/SUM($B103,$F103)*100</f>
        <v>8.1552746392213891</v>
      </c>
      <c r="J103" s="25">
        <f t="shared" ref="J103:J107" si="24">D103/SUM($B103,$F103)*100</f>
        <v>34.71305515158295</v>
      </c>
      <c r="K103" s="25">
        <f t="shared" ref="K103:K107" si="25">E103/SUM($B103,$F103)*100</f>
        <v>54.290189059178886</v>
      </c>
      <c r="L103" s="25">
        <f t="shared" ref="L103:L107" si="26">F103/SUM($B103,$F103)*100</f>
        <v>97.158518849983224</v>
      </c>
    </row>
    <row r="104" spans="1:12">
      <c r="A104" s="59">
        <v>2</v>
      </c>
      <c r="B104" s="24">
        <v>311</v>
      </c>
      <c r="C104" s="48">
        <v>937</v>
      </c>
      <c r="D104" s="48">
        <v>3887</v>
      </c>
      <c r="E104" s="48">
        <v>4926</v>
      </c>
      <c r="F104" s="48">
        <f t="shared" si="21"/>
        <v>9750</v>
      </c>
      <c r="G104" s="33">
        <v>64</v>
      </c>
      <c r="H104" s="25">
        <f t="shared" si="22"/>
        <v>3.0911440214690389</v>
      </c>
      <c r="I104" s="25">
        <f t="shared" si="23"/>
        <v>9.313189543782924</v>
      </c>
      <c r="J104" s="25">
        <f t="shared" si="24"/>
        <v>38.634330583441013</v>
      </c>
      <c r="K104" s="25">
        <f t="shared" si="25"/>
        <v>48.961335851307027</v>
      </c>
      <c r="L104" s="25">
        <f t="shared" si="26"/>
        <v>96.908855978530966</v>
      </c>
    </row>
    <row r="105" spans="1:12">
      <c r="A105" s="59">
        <v>3</v>
      </c>
      <c r="B105" s="24">
        <v>369</v>
      </c>
      <c r="C105" s="48">
        <v>1096</v>
      </c>
      <c r="D105" s="48">
        <v>5157</v>
      </c>
      <c r="E105" s="48">
        <v>4908</v>
      </c>
      <c r="F105" s="48">
        <f t="shared" si="21"/>
        <v>11161</v>
      </c>
      <c r="G105" s="33">
        <v>87</v>
      </c>
      <c r="H105" s="25">
        <f t="shared" si="22"/>
        <v>3.2003469210754552</v>
      </c>
      <c r="I105" s="25">
        <f t="shared" si="23"/>
        <v>9.5056374674761503</v>
      </c>
      <c r="J105" s="25">
        <f t="shared" si="24"/>
        <v>44.726799653078928</v>
      </c>
      <c r="K105" s="25">
        <f t="shared" si="25"/>
        <v>42.567215958369466</v>
      </c>
      <c r="L105" s="25">
        <f t="shared" si="26"/>
        <v>96.799653078924536</v>
      </c>
    </row>
    <row r="106" spans="1:12">
      <c r="A106" s="59">
        <v>4</v>
      </c>
      <c r="B106" s="24">
        <v>469</v>
      </c>
      <c r="C106" s="48">
        <v>1221</v>
      </c>
      <c r="D106" s="48">
        <v>7041</v>
      </c>
      <c r="E106" s="48">
        <v>5197</v>
      </c>
      <c r="F106" s="48">
        <f t="shared" si="21"/>
        <v>13459</v>
      </c>
      <c r="G106" s="33">
        <v>120</v>
      </c>
      <c r="H106" s="25">
        <f t="shared" si="22"/>
        <v>3.3673176335439403</v>
      </c>
      <c r="I106" s="25">
        <f t="shared" si="23"/>
        <v>8.7665134979896617</v>
      </c>
      <c r="J106" s="25">
        <f t="shared" si="24"/>
        <v>50.552843193566922</v>
      </c>
      <c r="K106" s="25">
        <f t="shared" si="25"/>
        <v>37.313325674899481</v>
      </c>
      <c r="L106" s="25">
        <f t="shared" si="26"/>
        <v>96.632682366456052</v>
      </c>
    </row>
    <row r="107" spans="1:12">
      <c r="A107" s="115" t="s">
        <v>93</v>
      </c>
      <c r="B107" s="24">
        <v>416</v>
      </c>
      <c r="C107" s="48">
        <v>1952</v>
      </c>
      <c r="D107" s="48">
        <v>5956</v>
      </c>
      <c r="E107" s="48">
        <v>8533</v>
      </c>
      <c r="F107" s="48">
        <f t="shared" si="21"/>
        <v>16441</v>
      </c>
      <c r="G107" s="33">
        <v>184</v>
      </c>
      <c r="H107" s="25">
        <f t="shared" si="22"/>
        <v>2.4678175238773208</v>
      </c>
      <c r="I107" s="25">
        <f t="shared" si="23"/>
        <v>11.579759150501276</v>
      </c>
      <c r="J107" s="25">
        <f t="shared" si="24"/>
        <v>35.33250281782049</v>
      </c>
      <c r="K107" s="25">
        <f t="shared" si="25"/>
        <v>50.619920507800906</v>
      </c>
      <c r="L107" s="25">
        <f t="shared" si="26"/>
        <v>97.532182476122671</v>
      </c>
    </row>
    <row r="108" spans="1:12">
      <c r="A108" s="73" t="s">
        <v>53</v>
      </c>
      <c r="B108" s="39">
        <v>105</v>
      </c>
      <c r="C108" s="39">
        <v>7</v>
      </c>
      <c r="D108" s="39">
        <v>18</v>
      </c>
      <c r="E108" s="39">
        <v>32</v>
      </c>
      <c r="F108" s="39">
        <f t="shared" si="21"/>
        <v>57</v>
      </c>
      <c r="G108" s="38">
        <v>334</v>
      </c>
      <c r="H108" s="149" t="s">
        <v>87</v>
      </c>
      <c r="I108" s="150" t="s">
        <v>87</v>
      </c>
      <c r="J108" s="150" t="s">
        <v>87</v>
      </c>
      <c r="K108" s="150" t="s">
        <v>87</v>
      </c>
      <c r="L108" s="150" t="s">
        <v>87</v>
      </c>
    </row>
    <row r="109" spans="1:12">
      <c r="A109" s="31" t="s">
        <v>235</v>
      </c>
      <c r="B109" s="129"/>
      <c r="C109" s="129"/>
      <c r="D109" s="129"/>
      <c r="E109" s="129"/>
      <c r="F109" s="129"/>
      <c r="G109" s="129"/>
      <c r="H109" s="131"/>
      <c r="I109" s="131"/>
      <c r="J109" s="131"/>
      <c r="K109" s="131"/>
      <c r="L109" s="131"/>
    </row>
    <row r="110" spans="1:12">
      <c r="A110" s="60" t="s">
        <v>66</v>
      </c>
      <c r="B110" s="48">
        <v>169</v>
      </c>
      <c r="C110" s="48">
        <v>449</v>
      </c>
      <c r="D110" s="48">
        <v>1596</v>
      </c>
      <c r="E110" s="48">
        <v>44</v>
      </c>
      <c r="F110" s="48">
        <f t="shared" ref="F110:F130" si="27">SUM(C110:E110)</f>
        <v>2089</v>
      </c>
      <c r="G110" s="33">
        <v>38</v>
      </c>
      <c r="H110" s="25">
        <f t="shared" ref="H110:H114" si="28">B110/SUM($B110,$F110)*100</f>
        <v>7.4844995571302029</v>
      </c>
      <c r="I110" s="25">
        <f t="shared" ref="I110:I114" si="29">C110/SUM($B110,$F110)*100</f>
        <v>19.884853852967225</v>
      </c>
      <c r="J110" s="25">
        <f t="shared" ref="J110:J114" si="30">D110/SUM($B110,$F110)*100</f>
        <v>70.682019486271045</v>
      </c>
      <c r="K110" s="25">
        <f t="shared" ref="K110:K114" si="31">E110/SUM($B110,$F110)*100</f>
        <v>1.9486271036315321</v>
      </c>
      <c r="L110" s="25">
        <f t="shared" ref="L110:L114" si="32">F110/SUM($B110,$F110)*100</f>
        <v>92.515500442869794</v>
      </c>
    </row>
    <row r="111" spans="1:12">
      <c r="A111" s="60" t="s">
        <v>67</v>
      </c>
      <c r="B111" s="48">
        <v>218</v>
      </c>
      <c r="C111" s="48">
        <v>250</v>
      </c>
      <c r="D111" s="48">
        <v>6312</v>
      </c>
      <c r="E111" s="48">
        <v>1136</v>
      </c>
      <c r="F111" s="48">
        <f t="shared" si="27"/>
        <v>7698</v>
      </c>
      <c r="G111" s="33">
        <v>59</v>
      </c>
      <c r="H111" s="25">
        <f t="shared" si="28"/>
        <v>2.7539161192521475</v>
      </c>
      <c r="I111" s="25">
        <f t="shared" si="29"/>
        <v>3.1581606872157657</v>
      </c>
      <c r="J111" s="25">
        <f t="shared" si="30"/>
        <v>79.73724103082364</v>
      </c>
      <c r="K111" s="25">
        <f t="shared" si="31"/>
        <v>14.35068216270844</v>
      </c>
      <c r="L111" s="25">
        <f t="shared" si="32"/>
        <v>97.246083880747861</v>
      </c>
    </row>
    <row r="112" spans="1:12">
      <c r="A112" s="60" t="s">
        <v>68</v>
      </c>
      <c r="B112" s="48">
        <v>91</v>
      </c>
      <c r="C112" s="48">
        <v>277</v>
      </c>
      <c r="D112" s="48">
        <v>496</v>
      </c>
      <c r="E112" s="48">
        <v>5790</v>
      </c>
      <c r="F112" s="48">
        <f t="shared" si="27"/>
        <v>6563</v>
      </c>
      <c r="G112" s="33">
        <v>39</v>
      </c>
      <c r="H112" s="25">
        <f t="shared" si="28"/>
        <v>1.3675984370303575</v>
      </c>
      <c r="I112" s="25">
        <f t="shared" si="29"/>
        <v>4.1629095281033965</v>
      </c>
      <c r="J112" s="25">
        <f t="shared" si="30"/>
        <v>7.4541629095281028</v>
      </c>
      <c r="K112" s="25">
        <f t="shared" si="31"/>
        <v>87.015329125338141</v>
      </c>
      <c r="L112" s="25">
        <f t="shared" si="32"/>
        <v>98.632401562969648</v>
      </c>
    </row>
    <row r="113" spans="1:12">
      <c r="A113" s="60" t="s">
        <v>69</v>
      </c>
      <c r="B113" s="48">
        <v>80</v>
      </c>
      <c r="C113" s="48">
        <v>1149</v>
      </c>
      <c r="D113" s="48">
        <v>63</v>
      </c>
      <c r="E113" s="48">
        <v>7386</v>
      </c>
      <c r="F113" s="48">
        <f t="shared" si="27"/>
        <v>8598</v>
      </c>
      <c r="G113" s="33">
        <v>67</v>
      </c>
      <c r="H113" s="25">
        <f t="shared" si="28"/>
        <v>0.92187139893984793</v>
      </c>
      <c r="I113" s="25">
        <f t="shared" si="29"/>
        <v>13.240377967273565</v>
      </c>
      <c r="J113" s="25">
        <f t="shared" si="30"/>
        <v>0.72597372666513027</v>
      </c>
      <c r="K113" s="25">
        <f t="shared" si="31"/>
        <v>85.111776907121467</v>
      </c>
      <c r="L113" s="25">
        <f t="shared" si="32"/>
        <v>99.078128601060158</v>
      </c>
    </row>
    <row r="114" spans="1:12">
      <c r="A114" s="60" t="s">
        <v>70</v>
      </c>
      <c r="B114" s="48">
        <v>183</v>
      </c>
      <c r="C114" s="48">
        <v>1667</v>
      </c>
      <c r="D114" s="48">
        <v>104</v>
      </c>
      <c r="E114" s="48">
        <v>3442</v>
      </c>
      <c r="F114" s="48">
        <f t="shared" si="27"/>
        <v>5213</v>
      </c>
      <c r="G114" s="33">
        <v>91</v>
      </c>
      <c r="H114" s="25">
        <f t="shared" si="28"/>
        <v>3.3914010378057822</v>
      </c>
      <c r="I114" s="25">
        <f t="shared" si="29"/>
        <v>30.893254262416605</v>
      </c>
      <c r="J114" s="25">
        <f t="shared" si="30"/>
        <v>1.927353595255745</v>
      </c>
      <c r="K114" s="25">
        <f t="shared" si="31"/>
        <v>63.787991104521865</v>
      </c>
      <c r="L114" s="25">
        <f t="shared" si="32"/>
        <v>96.608598962194208</v>
      </c>
    </row>
    <row r="115" spans="1:12">
      <c r="A115" s="60" t="s">
        <v>71</v>
      </c>
      <c r="B115" s="48">
        <v>49</v>
      </c>
      <c r="C115" s="24">
        <v>170</v>
      </c>
      <c r="D115" s="24">
        <v>1282</v>
      </c>
      <c r="E115" s="24">
        <v>43</v>
      </c>
      <c r="F115" s="24">
        <f t="shared" si="27"/>
        <v>1495</v>
      </c>
      <c r="G115" s="33">
        <v>15</v>
      </c>
      <c r="H115" s="25">
        <f t="shared" ref="H115:H129" si="33">B115/SUM($B115,$F115)*100</f>
        <v>3.1735751295336789</v>
      </c>
      <c r="I115" s="25">
        <f t="shared" ref="I115:I129" si="34">C115/SUM($B115,$F115)*100</f>
        <v>11.010362694300518</v>
      </c>
      <c r="J115" s="25">
        <f t="shared" ref="J115:J129" si="35">D115/SUM($B115,$F115)*100</f>
        <v>83.031088082901547</v>
      </c>
      <c r="K115" s="25">
        <f t="shared" ref="K115:K129" si="36">E115/SUM($B115,$F115)*100</f>
        <v>2.7849740932642484</v>
      </c>
      <c r="L115" s="25">
        <f t="shared" ref="L115:L129" si="37">F115/SUM($B115,$F115)*100</f>
        <v>96.826424870466326</v>
      </c>
    </row>
    <row r="116" spans="1:12">
      <c r="A116" s="60" t="s">
        <v>72</v>
      </c>
      <c r="B116" s="48">
        <v>123</v>
      </c>
      <c r="C116" s="24">
        <v>103</v>
      </c>
      <c r="D116" s="24">
        <v>2646</v>
      </c>
      <c r="E116" s="24">
        <v>55</v>
      </c>
      <c r="F116" s="24">
        <f t="shared" si="27"/>
        <v>2804</v>
      </c>
      <c r="G116" s="33">
        <v>40</v>
      </c>
      <c r="H116" s="25">
        <f t="shared" si="33"/>
        <v>4.2022548684660066</v>
      </c>
      <c r="I116" s="25">
        <f t="shared" si="34"/>
        <v>3.5189613939186883</v>
      </c>
      <c r="J116" s="25">
        <f t="shared" si="35"/>
        <v>90.399726682610179</v>
      </c>
      <c r="K116" s="25">
        <f t="shared" si="36"/>
        <v>1.8790570550051247</v>
      </c>
      <c r="L116" s="25">
        <f t="shared" si="37"/>
        <v>95.797745131534001</v>
      </c>
    </row>
    <row r="117" spans="1:12">
      <c r="A117" s="60" t="s">
        <v>73</v>
      </c>
      <c r="B117" s="48">
        <v>28</v>
      </c>
      <c r="C117" s="24">
        <v>14</v>
      </c>
      <c r="D117" s="24">
        <v>668</v>
      </c>
      <c r="E117" s="24">
        <v>13</v>
      </c>
      <c r="F117" s="24">
        <f t="shared" si="27"/>
        <v>695</v>
      </c>
      <c r="G117" s="33">
        <v>12</v>
      </c>
      <c r="H117" s="25">
        <f t="shared" si="33"/>
        <v>3.8727524204702628</v>
      </c>
      <c r="I117" s="25">
        <f t="shared" si="34"/>
        <v>1.9363762102351314</v>
      </c>
      <c r="J117" s="25">
        <f t="shared" si="35"/>
        <v>92.39280774550484</v>
      </c>
      <c r="K117" s="25">
        <f t="shared" si="36"/>
        <v>1.7980636237897647</v>
      </c>
      <c r="L117" s="25">
        <f t="shared" si="37"/>
        <v>96.127247579529737</v>
      </c>
    </row>
    <row r="118" spans="1:12">
      <c r="A118" s="60" t="s">
        <v>74</v>
      </c>
      <c r="B118" s="48">
        <v>46</v>
      </c>
      <c r="C118" s="24">
        <v>30</v>
      </c>
      <c r="D118" s="24">
        <v>2141</v>
      </c>
      <c r="E118" s="24">
        <v>33</v>
      </c>
      <c r="F118" s="24">
        <f t="shared" si="27"/>
        <v>2204</v>
      </c>
      <c r="G118" s="33">
        <v>10</v>
      </c>
      <c r="H118" s="25">
        <f t="shared" si="33"/>
        <v>2.0444444444444447</v>
      </c>
      <c r="I118" s="25">
        <f t="shared" si="34"/>
        <v>1.3333333333333335</v>
      </c>
      <c r="J118" s="25">
        <f t="shared" si="35"/>
        <v>95.155555555555566</v>
      </c>
      <c r="K118" s="25">
        <f t="shared" si="36"/>
        <v>1.4666666666666666</v>
      </c>
      <c r="L118" s="25">
        <f t="shared" si="37"/>
        <v>97.955555555555549</v>
      </c>
    </row>
    <row r="119" spans="1:12">
      <c r="A119" s="60" t="s">
        <v>75</v>
      </c>
      <c r="B119" s="48">
        <v>43</v>
      </c>
      <c r="C119" s="24">
        <v>182</v>
      </c>
      <c r="D119" s="24">
        <v>1310</v>
      </c>
      <c r="E119" s="24">
        <v>16</v>
      </c>
      <c r="F119" s="24">
        <f t="shared" si="27"/>
        <v>1508</v>
      </c>
      <c r="G119" s="33">
        <v>7</v>
      </c>
      <c r="H119" s="25">
        <f t="shared" si="33"/>
        <v>2.7724049000644744</v>
      </c>
      <c r="I119" s="25">
        <f t="shared" si="34"/>
        <v>11.734364925854287</v>
      </c>
      <c r="J119" s="25">
        <f t="shared" si="35"/>
        <v>84.461637653127013</v>
      </c>
      <c r="K119" s="25">
        <f t="shared" si="36"/>
        <v>1.0315925209542232</v>
      </c>
      <c r="L119" s="25">
        <f t="shared" si="37"/>
        <v>97.227595099935527</v>
      </c>
    </row>
    <row r="120" spans="1:12">
      <c r="A120" s="60" t="s">
        <v>76</v>
      </c>
      <c r="B120" s="48">
        <v>104</v>
      </c>
      <c r="C120" s="24">
        <v>161</v>
      </c>
      <c r="D120" s="24">
        <v>1823</v>
      </c>
      <c r="E120" s="24">
        <v>53</v>
      </c>
      <c r="F120" s="24">
        <f t="shared" si="27"/>
        <v>2037</v>
      </c>
      <c r="G120" s="33">
        <v>12</v>
      </c>
      <c r="H120" s="25">
        <f t="shared" si="33"/>
        <v>4.8575432041102289</v>
      </c>
      <c r="I120" s="25">
        <f t="shared" si="34"/>
        <v>7.5198505371321804</v>
      </c>
      <c r="J120" s="25">
        <f t="shared" si="35"/>
        <v>85.147127510509108</v>
      </c>
      <c r="K120" s="25">
        <f t="shared" si="36"/>
        <v>2.4754787482484821</v>
      </c>
      <c r="L120" s="25">
        <f t="shared" si="37"/>
        <v>95.142456795889771</v>
      </c>
    </row>
    <row r="121" spans="1:12">
      <c r="A121" s="60" t="s">
        <v>77</v>
      </c>
      <c r="B121" s="48">
        <v>30</v>
      </c>
      <c r="C121" s="24">
        <v>33</v>
      </c>
      <c r="D121" s="24">
        <v>774</v>
      </c>
      <c r="E121" s="24">
        <v>19</v>
      </c>
      <c r="F121" s="24">
        <f t="shared" si="27"/>
        <v>826</v>
      </c>
      <c r="G121" s="33">
        <v>18</v>
      </c>
      <c r="H121" s="25">
        <f t="shared" si="33"/>
        <v>3.5046728971962615</v>
      </c>
      <c r="I121" s="25">
        <f t="shared" si="34"/>
        <v>3.8551401869158877</v>
      </c>
      <c r="J121" s="25">
        <f t="shared" si="35"/>
        <v>90.420560747663544</v>
      </c>
      <c r="K121" s="25">
        <f t="shared" si="36"/>
        <v>2.2196261682242988</v>
      </c>
      <c r="L121" s="25">
        <f t="shared" si="37"/>
        <v>96.495327102803742</v>
      </c>
    </row>
    <row r="122" spans="1:12">
      <c r="A122" s="60" t="s">
        <v>78</v>
      </c>
      <c r="B122" s="48">
        <v>135</v>
      </c>
      <c r="C122" s="24">
        <v>389</v>
      </c>
      <c r="D122" s="24">
        <v>151</v>
      </c>
      <c r="E122" s="24">
        <v>3180</v>
      </c>
      <c r="F122" s="24">
        <f t="shared" si="27"/>
        <v>3720</v>
      </c>
      <c r="G122" s="33">
        <v>17</v>
      </c>
      <c r="H122" s="25">
        <f t="shared" si="33"/>
        <v>3.5019455252918288</v>
      </c>
      <c r="I122" s="25">
        <f t="shared" si="34"/>
        <v>10.090791180285343</v>
      </c>
      <c r="J122" s="25">
        <f t="shared" si="35"/>
        <v>3.9169909208819713</v>
      </c>
      <c r="K122" s="25">
        <f t="shared" si="36"/>
        <v>82.490272373540847</v>
      </c>
      <c r="L122" s="25">
        <f t="shared" si="37"/>
        <v>96.498054474708169</v>
      </c>
    </row>
    <row r="123" spans="1:12">
      <c r="A123" s="60" t="s">
        <v>79</v>
      </c>
      <c r="B123" s="48">
        <v>49</v>
      </c>
      <c r="C123" s="24">
        <v>3</v>
      </c>
      <c r="D123" s="24">
        <v>1827</v>
      </c>
      <c r="E123" s="24">
        <v>118</v>
      </c>
      <c r="F123" s="24">
        <f t="shared" si="27"/>
        <v>1948</v>
      </c>
      <c r="G123" s="33">
        <v>9</v>
      </c>
      <c r="H123" s="25">
        <f t="shared" si="33"/>
        <v>2.4536805207811718</v>
      </c>
      <c r="I123" s="25">
        <f t="shared" si="34"/>
        <v>0.15022533800701052</v>
      </c>
      <c r="J123" s="25">
        <f t="shared" si="35"/>
        <v>91.487230846269412</v>
      </c>
      <c r="K123" s="25">
        <f t="shared" si="36"/>
        <v>5.9088632949424138</v>
      </c>
      <c r="L123" s="25">
        <f t="shared" si="37"/>
        <v>97.546319479218823</v>
      </c>
    </row>
    <row r="124" spans="1:12">
      <c r="A124" s="60" t="s">
        <v>80</v>
      </c>
      <c r="B124" s="48">
        <v>11</v>
      </c>
      <c r="C124" s="24">
        <v>1</v>
      </c>
      <c r="D124" s="24">
        <v>467</v>
      </c>
      <c r="E124" s="24">
        <v>25</v>
      </c>
      <c r="F124" s="24">
        <f t="shared" si="27"/>
        <v>493</v>
      </c>
      <c r="G124" s="33">
        <v>4</v>
      </c>
      <c r="H124" s="25">
        <f t="shared" si="33"/>
        <v>2.1825396825396823</v>
      </c>
      <c r="I124" s="25">
        <f t="shared" si="34"/>
        <v>0.1984126984126984</v>
      </c>
      <c r="J124" s="25">
        <f t="shared" si="35"/>
        <v>92.658730158730165</v>
      </c>
      <c r="K124" s="25">
        <f t="shared" si="36"/>
        <v>4.9603174603174605</v>
      </c>
      <c r="L124" s="25">
        <f t="shared" si="37"/>
        <v>97.817460317460316</v>
      </c>
    </row>
    <row r="125" spans="1:12">
      <c r="A125" s="60" t="s">
        <v>81</v>
      </c>
      <c r="B125" s="48">
        <v>93</v>
      </c>
      <c r="C125" s="24">
        <v>68</v>
      </c>
      <c r="D125" s="24">
        <v>1333</v>
      </c>
      <c r="E125" s="24">
        <v>27</v>
      </c>
      <c r="F125" s="24">
        <f t="shared" si="27"/>
        <v>1428</v>
      </c>
      <c r="G125" s="33">
        <v>6</v>
      </c>
      <c r="H125" s="25">
        <f t="shared" si="33"/>
        <v>6.1143984220907299</v>
      </c>
      <c r="I125" s="25">
        <f t="shared" si="34"/>
        <v>4.4707429322813939</v>
      </c>
      <c r="J125" s="25">
        <f t="shared" si="35"/>
        <v>87.639710716633786</v>
      </c>
      <c r="K125" s="25">
        <f t="shared" si="36"/>
        <v>1.7751479289940828</v>
      </c>
      <c r="L125" s="25">
        <f t="shared" si="37"/>
        <v>93.88560157790927</v>
      </c>
    </row>
    <row r="126" spans="1:12">
      <c r="A126" s="60" t="s">
        <v>82</v>
      </c>
      <c r="B126" s="48">
        <v>53</v>
      </c>
      <c r="C126" s="24">
        <v>21</v>
      </c>
      <c r="D126" s="24">
        <v>301</v>
      </c>
      <c r="E126" s="24">
        <v>32</v>
      </c>
      <c r="F126" s="24">
        <f t="shared" si="27"/>
        <v>354</v>
      </c>
      <c r="G126" s="33">
        <v>2</v>
      </c>
      <c r="H126" s="25">
        <f t="shared" si="33"/>
        <v>13.022113022113022</v>
      </c>
      <c r="I126" s="25">
        <f t="shared" si="34"/>
        <v>5.1597051597051591</v>
      </c>
      <c r="J126" s="25">
        <f t="shared" si="35"/>
        <v>73.95577395577395</v>
      </c>
      <c r="K126" s="25">
        <f t="shared" si="36"/>
        <v>7.8624078624078626</v>
      </c>
      <c r="L126" s="25">
        <f t="shared" si="37"/>
        <v>86.977886977886982</v>
      </c>
    </row>
    <row r="127" spans="1:12">
      <c r="A127" s="60" t="s">
        <v>83</v>
      </c>
      <c r="B127" s="48">
        <v>204</v>
      </c>
      <c r="C127" s="24">
        <v>574</v>
      </c>
      <c r="D127" s="24">
        <v>10</v>
      </c>
      <c r="E127" s="24">
        <v>5170</v>
      </c>
      <c r="F127" s="24">
        <f t="shared" si="27"/>
        <v>5754</v>
      </c>
      <c r="G127" s="33">
        <v>32</v>
      </c>
      <c r="H127" s="25">
        <f t="shared" si="33"/>
        <v>3.4239677744209467</v>
      </c>
      <c r="I127" s="25">
        <f t="shared" si="34"/>
        <v>9.634105404498154</v>
      </c>
      <c r="J127" s="25">
        <f t="shared" si="35"/>
        <v>0.16784155756965424</v>
      </c>
      <c r="K127" s="25">
        <f t="shared" si="36"/>
        <v>86.774085263511253</v>
      </c>
      <c r="L127" s="25">
        <f t="shared" si="37"/>
        <v>96.576032225579056</v>
      </c>
    </row>
    <row r="128" spans="1:12">
      <c r="A128" s="60" t="s">
        <v>84</v>
      </c>
      <c r="B128" s="48">
        <v>9</v>
      </c>
      <c r="C128" s="24">
        <v>8</v>
      </c>
      <c r="D128" s="24">
        <v>601</v>
      </c>
      <c r="E128" s="24">
        <v>20</v>
      </c>
      <c r="F128" s="24">
        <f t="shared" si="27"/>
        <v>629</v>
      </c>
      <c r="G128" s="33">
        <v>11</v>
      </c>
      <c r="H128" s="25">
        <f t="shared" si="33"/>
        <v>1.4106583072100314</v>
      </c>
      <c r="I128" s="25">
        <f t="shared" si="34"/>
        <v>1.2539184952978055</v>
      </c>
      <c r="J128" s="25">
        <f t="shared" si="35"/>
        <v>94.200626959247643</v>
      </c>
      <c r="K128" s="25">
        <f t="shared" si="36"/>
        <v>3.1347962382445136</v>
      </c>
      <c r="L128" s="25">
        <f t="shared" si="37"/>
        <v>98.589341692789972</v>
      </c>
    </row>
    <row r="129" spans="1:21">
      <c r="A129" s="60" t="s">
        <v>85</v>
      </c>
      <c r="B129" s="48">
        <v>106</v>
      </c>
      <c r="C129" s="24">
        <v>389</v>
      </c>
      <c r="D129" s="24">
        <v>1250</v>
      </c>
      <c r="E129" s="24">
        <v>1829</v>
      </c>
      <c r="F129" s="24">
        <f t="shared" si="27"/>
        <v>3468</v>
      </c>
      <c r="G129" s="33">
        <v>21</v>
      </c>
      <c r="H129" s="25">
        <f t="shared" si="33"/>
        <v>2.9658645775041967</v>
      </c>
      <c r="I129" s="25">
        <f t="shared" si="34"/>
        <v>10.884163402350309</v>
      </c>
      <c r="J129" s="25">
        <f t="shared" si="35"/>
        <v>34.974818130945721</v>
      </c>
      <c r="K129" s="25">
        <f t="shared" si="36"/>
        <v>51.175153889199777</v>
      </c>
      <c r="L129" s="25">
        <f t="shared" si="37"/>
        <v>97.034135422495808</v>
      </c>
    </row>
    <row r="130" spans="1:21">
      <c r="A130" s="73" t="s">
        <v>53</v>
      </c>
      <c r="B130" s="39">
        <v>100</v>
      </c>
      <c r="C130" s="39">
        <v>4</v>
      </c>
      <c r="D130" s="39">
        <v>7</v>
      </c>
      <c r="E130" s="39">
        <v>18</v>
      </c>
      <c r="F130" s="39">
        <f t="shared" si="27"/>
        <v>29</v>
      </c>
      <c r="G130" s="38">
        <v>334</v>
      </c>
      <c r="H130" s="164" t="s">
        <v>87</v>
      </c>
      <c r="I130" s="150" t="s">
        <v>87</v>
      </c>
      <c r="J130" s="150" t="s">
        <v>87</v>
      </c>
      <c r="K130" s="150" t="s">
        <v>87</v>
      </c>
      <c r="L130" s="150" t="s">
        <v>87</v>
      </c>
    </row>
    <row r="133" spans="1:21" s="193" customFormat="1" ht="18" customHeight="1">
      <c r="A133" s="207" t="str">
        <f>Contents!B41</f>
        <v>Table 33: Number of women giving birth at a maternity facility, by DHB of residence and DHB of birth facility, 2012</v>
      </c>
    </row>
    <row r="134" spans="1:21">
      <c r="A134" s="305" t="s">
        <v>235</v>
      </c>
      <c r="B134" s="300" t="s">
        <v>234</v>
      </c>
      <c r="C134" s="300"/>
      <c r="D134" s="300"/>
      <c r="E134" s="300"/>
      <c r="F134" s="300"/>
      <c r="G134" s="300"/>
      <c r="H134" s="300"/>
      <c r="I134" s="300"/>
      <c r="J134" s="300"/>
      <c r="K134" s="300"/>
      <c r="L134" s="300"/>
      <c r="M134" s="300"/>
      <c r="N134" s="300"/>
      <c r="O134" s="300"/>
      <c r="P134" s="300"/>
      <c r="Q134" s="300"/>
      <c r="R134" s="300"/>
      <c r="S134" s="300"/>
      <c r="T134" s="300"/>
      <c r="U134" s="300"/>
    </row>
    <row r="135" spans="1:21" ht="33.75">
      <c r="A135" s="305"/>
      <c r="B135" s="165" t="s">
        <v>66</v>
      </c>
      <c r="C135" s="165" t="s">
        <v>67</v>
      </c>
      <c r="D135" s="165" t="s">
        <v>68</v>
      </c>
      <c r="E135" s="165" t="s">
        <v>69</v>
      </c>
      <c r="F135" s="165" t="s">
        <v>70</v>
      </c>
      <c r="G135" s="165" t="s">
        <v>71</v>
      </c>
      <c r="H135" s="165" t="s">
        <v>72</v>
      </c>
      <c r="I135" s="165" t="s">
        <v>73</v>
      </c>
      <c r="J135" s="165" t="s">
        <v>74</v>
      </c>
      <c r="K135" s="165" t="s">
        <v>75</v>
      </c>
      <c r="L135" s="165" t="s">
        <v>76</v>
      </c>
      <c r="M135" s="165" t="s">
        <v>77</v>
      </c>
      <c r="N135" s="165" t="s">
        <v>78</v>
      </c>
      <c r="O135" s="165" t="s">
        <v>79</v>
      </c>
      <c r="P135" s="165" t="s">
        <v>80</v>
      </c>
      <c r="Q135" s="165" t="s">
        <v>81</v>
      </c>
      <c r="R135" s="165" t="s">
        <v>82</v>
      </c>
      <c r="S135" s="165" t="s">
        <v>83</v>
      </c>
      <c r="T135" s="165" t="s">
        <v>84</v>
      </c>
      <c r="U135" s="165" t="s">
        <v>85</v>
      </c>
    </row>
    <row r="136" spans="1:21">
      <c r="A136" s="60" t="s">
        <v>66</v>
      </c>
      <c r="B136" s="82">
        <v>2001</v>
      </c>
      <c r="C136" s="82">
        <v>38</v>
      </c>
      <c r="D136" s="82">
        <v>40</v>
      </c>
      <c r="E136" s="82">
        <v>1</v>
      </c>
      <c r="F136" s="82">
        <v>2</v>
      </c>
      <c r="G136" s="82">
        <v>3</v>
      </c>
      <c r="H136" s="82">
        <v>0</v>
      </c>
      <c r="I136" s="82">
        <v>0</v>
      </c>
      <c r="J136" s="82">
        <v>1</v>
      </c>
      <c r="K136" s="82">
        <v>0</v>
      </c>
      <c r="L136" s="82">
        <v>1</v>
      </c>
      <c r="M136" s="82">
        <v>0</v>
      </c>
      <c r="N136" s="82">
        <v>1</v>
      </c>
      <c r="O136" s="82">
        <v>1</v>
      </c>
      <c r="P136" s="82">
        <v>0</v>
      </c>
      <c r="Q136" s="82">
        <v>0</v>
      </c>
      <c r="R136" s="82">
        <v>0</v>
      </c>
      <c r="S136" s="82">
        <v>0</v>
      </c>
      <c r="T136" s="82">
        <v>0</v>
      </c>
      <c r="U136" s="82">
        <v>0</v>
      </c>
    </row>
    <row r="137" spans="1:21">
      <c r="A137" s="60" t="s">
        <v>67</v>
      </c>
      <c r="B137" s="82">
        <v>8</v>
      </c>
      <c r="C137" s="82">
        <v>6459</v>
      </c>
      <c r="D137" s="82">
        <v>1205</v>
      </c>
      <c r="E137" s="82">
        <v>15</v>
      </c>
      <c r="F137" s="82">
        <v>3</v>
      </c>
      <c r="G137" s="82">
        <v>0</v>
      </c>
      <c r="H137" s="82">
        <v>0</v>
      </c>
      <c r="I137" s="82">
        <v>0</v>
      </c>
      <c r="J137" s="82">
        <v>1</v>
      </c>
      <c r="K137" s="82">
        <v>0</v>
      </c>
      <c r="L137" s="82">
        <v>1</v>
      </c>
      <c r="M137" s="82">
        <v>1</v>
      </c>
      <c r="N137" s="82">
        <v>3</v>
      </c>
      <c r="O137" s="82">
        <v>0</v>
      </c>
      <c r="P137" s="82">
        <v>0</v>
      </c>
      <c r="Q137" s="82">
        <v>1</v>
      </c>
      <c r="R137" s="82">
        <v>0</v>
      </c>
      <c r="S137" s="82">
        <v>0</v>
      </c>
      <c r="T137" s="82">
        <v>0</v>
      </c>
      <c r="U137" s="82">
        <v>1</v>
      </c>
    </row>
    <row r="138" spans="1:21">
      <c r="A138" s="60" t="s">
        <v>68</v>
      </c>
      <c r="B138" s="82">
        <v>4</v>
      </c>
      <c r="C138" s="82">
        <v>486</v>
      </c>
      <c r="D138" s="82">
        <v>5557</v>
      </c>
      <c r="E138" s="82">
        <v>502</v>
      </c>
      <c r="F138" s="82">
        <v>4</v>
      </c>
      <c r="G138" s="82">
        <v>2</v>
      </c>
      <c r="H138" s="82">
        <v>1</v>
      </c>
      <c r="I138" s="82">
        <v>0</v>
      </c>
      <c r="J138" s="82">
        <v>0</v>
      </c>
      <c r="K138" s="82">
        <v>2</v>
      </c>
      <c r="L138" s="82">
        <v>3</v>
      </c>
      <c r="M138" s="82">
        <v>0</v>
      </c>
      <c r="N138" s="82">
        <v>1</v>
      </c>
      <c r="O138" s="82">
        <v>0</v>
      </c>
      <c r="P138" s="82">
        <v>0</v>
      </c>
      <c r="Q138" s="82">
        <v>0</v>
      </c>
      <c r="R138" s="82">
        <v>0</v>
      </c>
      <c r="S138" s="82">
        <v>1</v>
      </c>
      <c r="T138" s="82">
        <v>0</v>
      </c>
      <c r="U138" s="82">
        <v>0</v>
      </c>
    </row>
    <row r="139" spans="1:21">
      <c r="A139" s="60" t="s">
        <v>69</v>
      </c>
      <c r="B139" s="82">
        <v>4</v>
      </c>
      <c r="C139" s="82">
        <v>52</v>
      </c>
      <c r="D139" s="82">
        <v>1124</v>
      </c>
      <c r="E139" s="82">
        <v>7392</v>
      </c>
      <c r="F139" s="82">
        <v>12</v>
      </c>
      <c r="G139" s="82">
        <v>0</v>
      </c>
      <c r="H139" s="82">
        <v>1</v>
      </c>
      <c r="I139" s="82">
        <v>2</v>
      </c>
      <c r="J139" s="82">
        <v>1</v>
      </c>
      <c r="K139" s="82">
        <v>0</v>
      </c>
      <c r="L139" s="82">
        <v>7</v>
      </c>
      <c r="M139" s="82">
        <v>0</v>
      </c>
      <c r="N139" s="82">
        <v>3</v>
      </c>
      <c r="O139" s="82">
        <v>0</v>
      </c>
      <c r="P139" s="82">
        <v>0</v>
      </c>
      <c r="Q139" s="82">
        <v>0</v>
      </c>
      <c r="R139" s="82">
        <v>0</v>
      </c>
      <c r="S139" s="82">
        <v>0</v>
      </c>
      <c r="T139" s="82">
        <v>0</v>
      </c>
      <c r="U139" s="82">
        <v>0</v>
      </c>
    </row>
    <row r="140" spans="1:21">
      <c r="A140" s="60" t="s">
        <v>70</v>
      </c>
      <c r="B140" s="82">
        <v>2</v>
      </c>
      <c r="C140" s="82">
        <v>5</v>
      </c>
      <c r="D140" s="82">
        <v>33</v>
      </c>
      <c r="E140" s="82">
        <v>35</v>
      </c>
      <c r="F140" s="82">
        <v>5031</v>
      </c>
      <c r="G140" s="82">
        <v>15</v>
      </c>
      <c r="H140" s="82">
        <v>73</v>
      </c>
      <c r="I140" s="82">
        <v>0</v>
      </c>
      <c r="J140" s="82">
        <v>0</v>
      </c>
      <c r="K140" s="82">
        <v>5</v>
      </c>
      <c r="L140" s="82">
        <v>2</v>
      </c>
      <c r="M140" s="82">
        <v>2</v>
      </c>
      <c r="N140" s="82">
        <v>5</v>
      </c>
      <c r="O140" s="82">
        <v>0</v>
      </c>
      <c r="P140" s="82">
        <v>0</v>
      </c>
      <c r="Q140" s="82">
        <v>0</v>
      </c>
      <c r="R140" s="82">
        <v>0</v>
      </c>
      <c r="S140" s="82">
        <v>0</v>
      </c>
      <c r="T140" s="82">
        <v>0</v>
      </c>
      <c r="U140" s="82">
        <v>5</v>
      </c>
    </row>
    <row r="141" spans="1:21">
      <c r="A141" s="60" t="s">
        <v>71</v>
      </c>
      <c r="B141" s="82">
        <v>0</v>
      </c>
      <c r="C141" s="82">
        <v>0</v>
      </c>
      <c r="D141" s="82">
        <v>11</v>
      </c>
      <c r="E141" s="82">
        <v>2</v>
      </c>
      <c r="F141" s="82">
        <v>44</v>
      </c>
      <c r="G141" s="82">
        <v>1422</v>
      </c>
      <c r="H141" s="82">
        <v>6</v>
      </c>
      <c r="I141" s="82">
        <v>1</v>
      </c>
      <c r="J141" s="82">
        <v>4</v>
      </c>
      <c r="K141" s="82">
        <v>0</v>
      </c>
      <c r="L141" s="82">
        <v>2</v>
      </c>
      <c r="M141" s="82">
        <v>0</v>
      </c>
      <c r="N141" s="82">
        <v>0</v>
      </c>
      <c r="O141" s="82">
        <v>1</v>
      </c>
      <c r="P141" s="82">
        <v>0</v>
      </c>
      <c r="Q141" s="82">
        <v>2</v>
      </c>
      <c r="R141" s="82">
        <v>0</v>
      </c>
      <c r="S141" s="82">
        <v>0</v>
      </c>
      <c r="T141" s="82">
        <v>0</v>
      </c>
      <c r="U141" s="82">
        <v>0</v>
      </c>
    </row>
    <row r="142" spans="1:21">
      <c r="A142" s="60" t="s">
        <v>72</v>
      </c>
      <c r="B142" s="82">
        <v>0</v>
      </c>
      <c r="C142" s="82">
        <v>2</v>
      </c>
      <c r="D142" s="82">
        <v>14</v>
      </c>
      <c r="E142" s="82">
        <v>4</v>
      </c>
      <c r="F142" s="82">
        <v>66</v>
      </c>
      <c r="G142" s="82">
        <v>42</v>
      </c>
      <c r="H142" s="82">
        <v>2671</v>
      </c>
      <c r="I142" s="82">
        <v>1</v>
      </c>
      <c r="J142" s="82">
        <v>0</v>
      </c>
      <c r="K142" s="82">
        <v>0</v>
      </c>
      <c r="L142" s="82">
        <v>3</v>
      </c>
      <c r="M142" s="82">
        <v>0</v>
      </c>
      <c r="N142" s="82">
        <v>1</v>
      </c>
      <c r="O142" s="82">
        <v>0</v>
      </c>
      <c r="P142" s="82">
        <v>0</v>
      </c>
      <c r="Q142" s="82">
        <v>0</v>
      </c>
      <c r="R142" s="82">
        <v>0</v>
      </c>
      <c r="S142" s="82">
        <v>0</v>
      </c>
      <c r="T142" s="82">
        <v>0</v>
      </c>
      <c r="U142" s="82">
        <v>0</v>
      </c>
    </row>
    <row r="143" spans="1:21">
      <c r="A143" s="60" t="s">
        <v>73</v>
      </c>
      <c r="B143" s="82">
        <v>1</v>
      </c>
      <c r="C143" s="82">
        <v>0</v>
      </c>
      <c r="D143" s="82">
        <v>3</v>
      </c>
      <c r="E143" s="82">
        <v>2</v>
      </c>
      <c r="F143" s="82">
        <v>5</v>
      </c>
      <c r="G143" s="82">
        <v>0</v>
      </c>
      <c r="H143" s="82">
        <v>3</v>
      </c>
      <c r="I143" s="82">
        <v>673</v>
      </c>
      <c r="J143" s="82">
        <v>2</v>
      </c>
      <c r="K143" s="82">
        <v>0</v>
      </c>
      <c r="L143" s="82">
        <v>2</v>
      </c>
      <c r="M143" s="82">
        <v>0</v>
      </c>
      <c r="N143" s="82">
        <v>3</v>
      </c>
      <c r="O143" s="82">
        <v>1</v>
      </c>
      <c r="P143" s="82">
        <v>0</v>
      </c>
      <c r="Q143" s="82">
        <v>0</v>
      </c>
      <c r="R143" s="82">
        <v>0</v>
      </c>
      <c r="S143" s="82">
        <v>0</v>
      </c>
      <c r="T143" s="82">
        <v>0</v>
      </c>
      <c r="U143" s="82">
        <v>0</v>
      </c>
    </row>
    <row r="144" spans="1:21">
      <c r="A144" s="60" t="s">
        <v>74</v>
      </c>
      <c r="B144" s="82">
        <v>1</v>
      </c>
      <c r="C144" s="82">
        <v>1</v>
      </c>
      <c r="D144" s="82">
        <v>4</v>
      </c>
      <c r="E144" s="82">
        <v>1</v>
      </c>
      <c r="F144" s="82">
        <v>0</v>
      </c>
      <c r="G144" s="82">
        <v>0</v>
      </c>
      <c r="H144" s="82">
        <v>0</v>
      </c>
      <c r="I144" s="82">
        <v>3</v>
      </c>
      <c r="J144" s="82">
        <v>2156</v>
      </c>
      <c r="K144" s="82">
        <v>0</v>
      </c>
      <c r="L144" s="82">
        <v>9</v>
      </c>
      <c r="M144" s="82">
        <v>0</v>
      </c>
      <c r="N144" s="82">
        <v>26</v>
      </c>
      <c r="O144" s="82">
        <v>1</v>
      </c>
      <c r="P144" s="82">
        <v>0</v>
      </c>
      <c r="Q144" s="82">
        <v>0</v>
      </c>
      <c r="R144" s="82">
        <v>0</v>
      </c>
      <c r="S144" s="82">
        <v>2</v>
      </c>
      <c r="T144" s="82">
        <v>0</v>
      </c>
      <c r="U144" s="82">
        <v>0</v>
      </c>
    </row>
    <row r="145" spans="1:21">
      <c r="A145" s="60" t="s">
        <v>75</v>
      </c>
      <c r="B145" s="82">
        <v>0</v>
      </c>
      <c r="C145" s="82">
        <v>0</v>
      </c>
      <c r="D145" s="82">
        <v>6</v>
      </c>
      <c r="E145" s="82">
        <v>0</v>
      </c>
      <c r="F145" s="82">
        <v>3</v>
      </c>
      <c r="G145" s="82">
        <v>1</v>
      </c>
      <c r="H145" s="82">
        <v>0</v>
      </c>
      <c r="I145" s="82">
        <v>0</v>
      </c>
      <c r="J145" s="82">
        <v>1</v>
      </c>
      <c r="K145" s="82">
        <v>1466</v>
      </c>
      <c r="L145" s="82">
        <v>4</v>
      </c>
      <c r="M145" s="82">
        <v>18</v>
      </c>
      <c r="N145" s="82">
        <v>9</v>
      </c>
      <c r="O145" s="82">
        <v>0</v>
      </c>
      <c r="P145" s="82">
        <v>0</v>
      </c>
      <c r="Q145" s="82">
        <v>0</v>
      </c>
      <c r="R145" s="82">
        <v>0</v>
      </c>
      <c r="S145" s="82">
        <v>0</v>
      </c>
      <c r="T145" s="82">
        <v>0</v>
      </c>
      <c r="U145" s="82">
        <v>0</v>
      </c>
    </row>
    <row r="146" spans="1:21">
      <c r="A146" s="60" t="s">
        <v>76</v>
      </c>
      <c r="B146" s="82">
        <v>1</v>
      </c>
      <c r="C146" s="82">
        <v>0</v>
      </c>
      <c r="D146" s="82">
        <v>5</v>
      </c>
      <c r="E146" s="82">
        <v>2</v>
      </c>
      <c r="F146" s="82">
        <v>0</v>
      </c>
      <c r="G146" s="82">
        <v>0</v>
      </c>
      <c r="H146" s="82">
        <v>0</v>
      </c>
      <c r="I146" s="82">
        <v>1</v>
      </c>
      <c r="J146" s="82">
        <v>8</v>
      </c>
      <c r="K146" s="82">
        <v>0</v>
      </c>
      <c r="L146" s="82">
        <v>1944</v>
      </c>
      <c r="M146" s="82">
        <v>3</v>
      </c>
      <c r="N146" s="82">
        <v>50</v>
      </c>
      <c r="O146" s="82">
        <v>5</v>
      </c>
      <c r="P146" s="82">
        <v>18</v>
      </c>
      <c r="Q146" s="82">
        <v>0</v>
      </c>
      <c r="R146" s="82">
        <v>0</v>
      </c>
      <c r="S146" s="82">
        <v>0</v>
      </c>
      <c r="T146" s="82">
        <v>0</v>
      </c>
      <c r="U146" s="82">
        <v>0</v>
      </c>
    </row>
    <row r="147" spans="1:21">
      <c r="A147" s="60" t="s">
        <v>77</v>
      </c>
      <c r="B147" s="82">
        <v>0</v>
      </c>
      <c r="C147" s="82">
        <v>0</v>
      </c>
      <c r="D147" s="82">
        <v>0</v>
      </c>
      <c r="E147" s="82">
        <v>0</v>
      </c>
      <c r="F147" s="82">
        <v>2</v>
      </c>
      <c r="G147" s="82">
        <v>0</v>
      </c>
      <c r="H147" s="82">
        <v>1</v>
      </c>
      <c r="I147" s="82">
        <v>0</v>
      </c>
      <c r="J147" s="82">
        <v>2</v>
      </c>
      <c r="K147" s="82">
        <v>3</v>
      </c>
      <c r="L147" s="82">
        <v>88</v>
      </c>
      <c r="M147" s="82">
        <v>712</v>
      </c>
      <c r="N147" s="82">
        <v>17</v>
      </c>
      <c r="O147" s="82">
        <v>0</v>
      </c>
      <c r="P147" s="82">
        <v>0</v>
      </c>
      <c r="Q147" s="82">
        <v>0</v>
      </c>
      <c r="R147" s="82">
        <v>0</v>
      </c>
      <c r="S147" s="82">
        <v>0</v>
      </c>
      <c r="T147" s="82">
        <v>0</v>
      </c>
      <c r="U147" s="82">
        <v>1</v>
      </c>
    </row>
    <row r="148" spans="1:21">
      <c r="A148" s="60" t="s">
        <v>78</v>
      </c>
      <c r="B148" s="82">
        <v>0</v>
      </c>
      <c r="C148" s="82">
        <v>16</v>
      </c>
      <c r="D148" s="82">
        <v>9</v>
      </c>
      <c r="E148" s="82">
        <v>0</v>
      </c>
      <c r="F148" s="82">
        <v>0</v>
      </c>
      <c r="G148" s="82">
        <v>0</v>
      </c>
      <c r="H148" s="82">
        <v>0</v>
      </c>
      <c r="I148" s="82">
        <v>4</v>
      </c>
      <c r="J148" s="82">
        <v>0</v>
      </c>
      <c r="K148" s="82">
        <v>0</v>
      </c>
      <c r="L148" s="82">
        <v>12</v>
      </c>
      <c r="M148" s="82">
        <v>1</v>
      </c>
      <c r="N148" s="82">
        <v>3540</v>
      </c>
      <c r="O148" s="82">
        <v>137</v>
      </c>
      <c r="P148" s="82">
        <v>0</v>
      </c>
      <c r="Q148" s="82">
        <v>1</v>
      </c>
      <c r="R148" s="82">
        <v>0</v>
      </c>
      <c r="S148" s="82">
        <v>0</v>
      </c>
      <c r="T148" s="82">
        <v>0</v>
      </c>
      <c r="U148" s="82">
        <v>0</v>
      </c>
    </row>
    <row r="149" spans="1:21">
      <c r="A149" s="60" t="s">
        <v>79</v>
      </c>
      <c r="B149" s="82">
        <v>0</v>
      </c>
      <c r="C149" s="82">
        <v>0</v>
      </c>
      <c r="D149" s="82">
        <v>0</v>
      </c>
      <c r="E149" s="82">
        <v>1</v>
      </c>
      <c r="F149" s="82">
        <v>1</v>
      </c>
      <c r="G149" s="82">
        <v>0</v>
      </c>
      <c r="H149" s="82">
        <v>0</v>
      </c>
      <c r="I149" s="82">
        <v>1</v>
      </c>
      <c r="J149" s="82">
        <v>1</v>
      </c>
      <c r="K149" s="82">
        <v>0</v>
      </c>
      <c r="L149" s="82">
        <v>4</v>
      </c>
      <c r="M149" s="82">
        <v>0</v>
      </c>
      <c r="N149" s="82">
        <v>119</v>
      </c>
      <c r="O149" s="82">
        <v>1819</v>
      </c>
      <c r="P149" s="82">
        <v>1</v>
      </c>
      <c r="Q149" s="82">
        <v>1</v>
      </c>
      <c r="R149" s="82">
        <v>0</v>
      </c>
      <c r="S149" s="82">
        <v>0</v>
      </c>
      <c r="T149" s="82">
        <v>0</v>
      </c>
      <c r="U149" s="82">
        <v>0</v>
      </c>
    </row>
    <row r="150" spans="1:21">
      <c r="A150" s="60" t="s">
        <v>80</v>
      </c>
      <c r="B150" s="82">
        <v>0</v>
      </c>
      <c r="C150" s="82">
        <v>0</v>
      </c>
      <c r="D150" s="82">
        <v>1</v>
      </c>
      <c r="E150" s="82">
        <v>0</v>
      </c>
      <c r="F150" s="82">
        <v>0</v>
      </c>
      <c r="G150" s="82">
        <v>0</v>
      </c>
      <c r="H150" s="82">
        <v>0</v>
      </c>
      <c r="I150" s="82">
        <v>0</v>
      </c>
      <c r="J150" s="82">
        <v>0</v>
      </c>
      <c r="K150" s="82">
        <v>0</v>
      </c>
      <c r="L150" s="82">
        <v>3</v>
      </c>
      <c r="M150" s="82">
        <v>0</v>
      </c>
      <c r="N150" s="82">
        <v>23</v>
      </c>
      <c r="O150" s="82">
        <v>8</v>
      </c>
      <c r="P150" s="82">
        <v>456</v>
      </c>
      <c r="Q150" s="82">
        <v>0</v>
      </c>
      <c r="R150" s="82">
        <v>0</v>
      </c>
      <c r="S150" s="82">
        <v>1</v>
      </c>
      <c r="T150" s="82">
        <v>0</v>
      </c>
      <c r="U150" s="82">
        <v>1</v>
      </c>
    </row>
    <row r="151" spans="1:21">
      <c r="A151" s="60" t="s">
        <v>81</v>
      </c>
      <c r="B151" s="82">
        <v>0</v>
      </c>
      <c r="C151" s="82">
        <v>1</v>
      </c>
      <c r="D151" s="82">
        <v>1</v>
      </c>
      <c r="E151" s="82">
        <v>1</v>
      </c>
      <c r="F151" s="82">
        <v>0</v>
      </c>
      <c r="G151" s="82">
        <v>1</v>
      </c>
      <c r="H151" s="82">
        <v>0</v>
      </c>
      <c r="I151" s="82">
        <v>0</v>
      </c>
      <c r="J151" s="82">
        <v>0</v>
      </c>
      <c r="K151" s="82">
        <v>0</v>
      </c>
      <c r="L151" s="82">
        <v>0</v>
      </c>
      <c r="M151" s="82">
        <v>0</v>
      </c>
      <c r="N151" s="82">
        <v>22</v>
      </c>
      <c r="O151" s="82">
        <v>2</v>
      </c>
      <c r="P151" s="82">
        <v>0</v>
      </c>
      <c r="Q151" s="82">
        <v>1395</v>
      </c>
      <c r="R151" s="82">
        <v>0</v>
      </c>
      <c r="S151" s="82">
        <v>3</v>
      </c>
      <c r="T151" s="82">
        <v>0</v>
      </c>
      <c r="U151" s="82">
        <v>2</v>
      </c>
    </row>
    <row r="152" spans="1:21">
      <c r="A152" s="60" t="s">
        <v>82</v>
      </c>
      <c r="B152" s="82">
        <v>0</v>
      </c>
      <c r="C152" s="82">
        <v>0</v>
      </c>
      <c r="D152" s="82">
        <v>0</v>
      </c>
      <c r="E152" s="82">
        <v>0</v>
      </c>
      <c r="F152" s="82">
        <v>0</v>
      </c>
      <c r="G152" s="82">
        <v>0</v>
      </c>
      <c r="H152" s="82">
        <v>0</v>
      </c>
      <c r="I152" s="82">
        <v>0</v>
      </c>
      <c r="J152" s="82">
        <v>0</v>
      </c>
      <c r="K152" s="82">
        <v>0</v>
      </c>
      <c r="L152" s="82">
        <v>0</v>
      </c>
      <c r="M152" s="82">
        <v>0</v>
      </c>
      <c r="N152" s="82">
        <v>0</v>
      </c>
      <c r="O152" s="82">
        <v>0</v>
      </c>
      <c r="P152" s="82">
        <v>0</v>
      </c>
      <c r="Q152" s="82">
        <v>13</v>
      </c>
      <c r="R152" s="82">
        <v>308</v>
      </c>
      <c r="S152" s="82">
        <v>29</v>
      </c>
      <c r="T152" s="82">
        <v>0</v>
      </c>
      <c r="U152" s="82">
        <v>4</v>
      </c>
    </row>
    <row r="153" spans="1:21">
      <c r="A153" s="60" t="s">
        <v>83</v>
      </c>
      <c r="B153" s="82">
        <v>0</v>
      </c>
      <c r="C153" s="82">
        <v>0</v>
      </c>
      <c r="D153" s="82">
        <v>9</v>
      </c>
      <c r="E153" s="82">
        <v>0</v>
      </c>
      <c r="F153" s="82">
        <v>1</v>
      </c>
      <c r="G153" s="82">
        <v>0</v>
      </c>
      <c r="H153" s="82">
        <v>0</v>
      </c>
      <c r="I153" s="82">
        <v>0</v>
      </c>
      <c r="J153" s="82">
        <v>0</v>
      </c>
      <c r="K153" s="82">
        <v>1</v>
      </c>
      <c r="L153" s="82">
        <v>3</v>
      </c>
      <c r="M153" s="82">
        <v>0</v>
      </c>
      <c r="N153" s="82">
        <v>2</v>
      </c>
      <c r="O153" s="82">
        <v>1</v>
      </c>
      <c r="P153" s="82">
        <v>1</v>
      </c>
      <c r="Q153" s="82">
        <v>4</v>
      </c>
      <c r="R153" s="82">
        <v>0</v>
      </c>
      <c r="S153" s="82">
        <v>5724</v>
      </c>
      <c r="T153" s="82">
        <v>1</v>
      </c>
      <c r="U153" s="82">
        <v>7</v>
      </c>
    </row>
    <row r="154" spans="1:21">
      <c r="A154" s="60" t="s">
        <v>84</v>
      </c>
      <c r="B154" s="82">
        <v>0</v>
      </c>
      <c r="C154" s="82">
        <v>0</v>
      </c>
      <c r="D154" s="82">
        <v>0</v>
      </c>
      <c r="E154" s="82">
        <v>0</v>
      </c>
      <c r="F154" s="82">
        <v>0</v>
      </c>
      <c r="G154" s="82">
        <v>0</v>
      </c>
      <c r="H154" s="82">
        <v>0</v>
      </c>
      <c r="I154" s="82">
        <v>0</v>
      </c>
      <c r="J154" s="82">
        <v>1</v>
      </c>
      <c r="K154" s="82">
        <v>0</v>
      </c>
      <c r="L154" s="82">
        <v>1</v>
      </c>
      <c r="M154" s="82">
        <v>0</v>
      </c>
      <c r="N154" s="82">
        <v>0</v>
      </c>
      <c r="O154" s="82">
        <v>0</v>
      </c>
      <c r="P154" s="82">
        <v>0</v>
      </c>
      <c r="Q154" s="82">
        <v>0</v>
      </c>
      <c r="R154" s="82">
        <v>2</v>
      </c>
      <c r="S154" s="82">
        <v>19</v>
      </c>
      <c r="T154" s="82">
        <v>597</v>
      </c>
      <c r="U154" s="82">
        <v>9</v>
      </c>
    </row>
    <row r="155" spans="1:21">
      <c r="A155" s="60" t="s">
        <v>85</v>
      </c>
      <c r="B155" s="82">
        <v>0</v>
      </c>
      <c r="C155" s="82">
        <v>2</v>
      </c>
      <c r="D155" s="82">
        <v>2</v>
      </c>
      <c r="E155" s="82">
        <v>0</v>
      </c>
      <c r="F155" s="82">
        <v>1</v>
      </c>
      <c r="G155" s="82">
        <v>0</v>
      </c>
      <c r="H155" s="82">
        <v>1</v>
      </c>
      <c r="I155" s="82">
        <v>0</v>
      </c>
      <c r="J155" s="82">
        <v>0</v>
      </c>
      <c r="K155" s="82">
        <v>0</v>
      </c>
      <c r="L155" s="82">
        <v>2</v>
      </c>
      <c r="M155" s="82">
        <v>0</v>
      </c>
      <c r="N155" s="82">
        <v>0</v>
      </c>
      <c r="O155" s="82">
        <v>0</v>
      </c>
      <c r="P155" s="82">
        <v>0</v>
      </c>
      <c r="Q155" s="82">
        <v>1</v>
      </c>
      <c r="R155" s="82">
        <v>0</v>
      </c>
      <c r="S155" s="82">
        <v>12</v>
      </c>
      <c r="T155" s="82">
        <v>0</v>
      </c>
      <c r="U155" s="82">
        <v>3447</v>
      </c>
    </row>
    <row r="156" spans="1:21">
      <c r="A156" s="60" t="s">
        <v>53</v>
      </c>
      <c r="B156" s="82">
        <v>1</v>
      </c>
      <c r="C156" s="82">
        <v>4</v>
      </c>
      <c r="D156" s="82">
        <v>7</v>
      </c>
      <c r="E156" s="82">
        <v>0</v>
      </c>
      <c r="F156" s="82">
        <v>1</v>
      </c>
      <c r="G156" s="82">
        <v>1</v>
      </c>
      <c r="H156" s="82">
        <v>0</v>
      </c>
      <c r="I156" s="82">
        <v>1</v>
      </c>
      <c r="J156" s="82">
        <v>0</v>
      </c>
      <c r="K156" s="82">
        <v>0</v>
      </c>
      <c r="L156" s="82">
        <v>0</v>
      </c>
      <c r="M156" s="82">
        <v>1</v>
      </c>
      <c r="N156" s="82">
        <v>0</v>
      </c>
      <c r="O156" s="82">
        <v>0</v>
      </c>
      <c r="P156" s="82">
        <v>0</v>
      </c>
      <c r="Q156" s="82">
        <v>0</v>
      </c>
      <c r="R156" s="82">
        <v>0</v>
      </c>
      <c r="S156" s="82">
        <v>7</v>
      </c>
      <c r="T156" s="82">
        <v>0</v>
      </c>
      <c r="U156" s="82">
        <v>6</v>
      </c>
    </row>
    <row r="157" spans="1:21">
      <c r="A157" s="74" t="s">
        <v>44</v>
      </c>
      <c r="B157" s="74">
        <v>2023</v>
      </c>
      <c r="C157" s="74">
        <v>7066</v>
      </c>
      <c r="D157" s="74">
        <v>8031</v>
      </c>
      <c r="E157" s="74">
        <v>7958</v>
      </c>
      <c r="F157" s="74">
        <v>5176</v>
      </c>
      <c r="G157" s="74">
        <v>1487</v>
      </c>
      <c r="H157" s="74">
        <v>2757</v>
      </c>
      <c r="I157" s="74">
        <v>687</v>
      </c>
      <c r="J157" s="74">
        <v>2178</v>
      </c>
      <c r="K157" s="74">
        <v>1477</v>
      </c>
      <c r="L157" s="74">
        <v>2091</v>
      </c>
      <c r="M157" s="74">
        <v>738</v>
      </c>
      <c r="N157" s="74">
        <v>3825</v>
      </c>
      <c r="O157" s="74">
        <v>1976</v>
      </c>
      <c r="P157" s="74">
        <v>476</v>
      </c>
      <c r="Q157" s="74">
        <v>1418</v>
      </c>
      <c r="R157" s="74">
        <v>310</v>
      </c>
      <c r="S157" s="74">
        <v>5798</v>
      </c>
      <c r="T157" s="74">
        <v>598</v>
      </c>
      <c r="U157" s="74">
        <v>3483</v>
      </c>
    </row>
    <row r="160" spans="1:21" s="193" customFormat="1" ht="18" customHeight="1">
      <c r="A160" s="207" t="str">
        <f>Contents!B42</f>
        <v>Table 34: Number and percentage of home births, by DHB of residence, 2008–2012</v>
      </c>
    </row>
    <row r="161" spans="1:16">
      <c r="A161" s="305" t="s">
        <v>235</v>
      </c>
      <c r="B161" s="284" t="s">
        <v>237</v>
      </c>
      <c r="C161" s="284"/>
      <c r="D161" s="284"/>
      <c r="E161" s="284"/>
      <c r="F161" s="285"/>
      <c r="G161" s="283" t="s">
        <v>238</v>
      </c>
      <c r="H161" s="284"/>
      <c r="I161" s="284"/>
      <c r="J161" s="284"/>
      <c r="K161" s="285"/>
      <c r="L161" s="284" t="s">
        <v>28</v>
      </c>
      <c r="M161" s="284"/>
      <c r="N161" s="284"/>
      <c r="O161" s="284"/>
      <c r="P161" s="284"/>
    </row>
    <row r="162" spans="1:16">
      <c r="A162" s="305"/>
      <c r="B162" s="44">
        <v>2008</v>
      </c>
      <c r="C162" s="44">
        <v>2009</v>
      </c>
      <c r="D162" s="44">
        <v>2010</v>
      </c>
      <c r="E162" s="44">
        <v>2011</v>
      </c>
      <c r="F162" s="37">
        <v>2012</v>
      </c>
      <c r="G162" s="55">
        <v>2008</v>
      </c>
      <c r="H162" s="44">
        <v>2009</v>
      </c>
      <c r="I162" s="44">
        <v>2010</v>
      </c>
      <c r="J162" s="44">
        <v>2011</v>
      </c>
      <c r="K162" s="37">
        <v>2012</v>
      </c>
      <c r="L162" s="44">
        <v>2008</v>
      </c>
      <c r="M162" s="44">
        <v>2009</v>
      </c>
      <c r="N162" s="44">
        <v>2010</v>
      </c>
      <c r="O162" s="44">
        <v>2011</v>
      </c>
      <c r="P162" s="44">
        <v>2012</v>
      </c>
    </row>
    <row r="163" spans="1:16">
      <c r="A163" s="168" t="s">
        <v>66</v>
      </c>
      <c r="B163" s="48">
        <v>175</v>
      </c>
      <c r="C163" s="48">
        <v>169</v>
      </c>
      <c r="D163" s="48">
        <v>186</v>
      </c>
      <c r="E163" s="48">
        <v>145</v>
      </c>
      <c r="F163" s="33">
        <v>169</v>
      </c>
      <c r="G163" s="143">
        <f>B163/L163*100</f>
        <v>7.8545780969479351</v>
      </c>
      <c r="H163" s="144">
        <f t="shared" ref="H163:K178" si="38">C163/M163*100</f>
        <v>7.4844995571302029</v>
      </c>
      <c r="I163" s="144">
        <f t="shared" si="38"/>
        <v>7.6637824474660068</v>
      </c>
      <c r="J163" s="144">
        <f t="shared" si="38"/>
        <v>6.4244572441293748</v>
      </c>
      <c r="K163" s="145">
        <f t="shared" si="38"/>
        <v>7.4844995571302029</v>
      </c>
      <c r="L163" s="168">
        <v>2228</v>
      </c>
      <c r="M163" s="168">
        <v>2258</v>
      </c>
      <c r="N163" s="168">
        <v>2427</v>
      </c>
      <c r="O163" s="168">
        <v>2257</v>
      </c>
      <c r="P163" s="168">
        <v>2258</v>
      </c>
    </row>
    <row r="164" spans="1:16">
      <c r="A164" s="168" t="s">
        <v>67</v>
      </c>
      <c r="B164" s="48">
        <v>184</v>
      </c>
      <c r="C164" s="48">
        <v>177</v>
      </c>
      <c r="D164" s="48">
        <v>190</v>
      </c>
      <c r="E164" s="48">
        <v>191</v>
      </c>
      <c r="F164" s="33">
        <v>218</v>
      </c>
      <c r="G164" s="143">
        <f t="shared" ref="G164:K182" si="39">B164/L164*100</f>
        <v>2.3778754200051693</v>
      </c>
      <c r="H164" s="144">
        <f t="shared" si="38"/>
        <v>2.2768201697967583</v>
      </c>
      <c r="I164" s="144">
        <f t="shared" si="38"/>
        <v>2.4169952932196921</v>
      </c>
      <c r="J164" s="144">
        <f t="shared" si="38"/>
        <v>2.4455825864276566</v>
      </c>
      <c r="K164" s="145">
        <f t="shared" si="38"/>
        <v>2.7539161192521475</v>
      </c>
      <c r="L164" s="168">
        <v>7738</v>
      </c>
      <c r="M164" s="168">
        <v>7774</v>
      </c>
      <c r="N164" s="168">
        <v>7861</v>
      </c>
      <c r="O164" s="168">
        <v>7810</v>
      </c>
      <c r="P164" s="168">
        <v>7916</v>
      </c>
    </row>
    <row r="165" spans="1:16">
      <c r="A165" s="168" t="s">
        <v>68</v>
      </c>
      <c r="B165" s="48">
        <v>121</v>
      </c>
      <c r="C165" s="48">
        <v>110</v>
      </c>
      <c r="D165" s="48">
        <v>106</v>
      </c>
      <c r="E165" s="48">
        <v>114</v>
      </c>
      <c r="F165" s="33">
        <v>91</v>
      </c>
      <c r="G165" s="143">
        <f t="shared" si="39"/>
        <v>1.8391852865177079</v>
      </c>
      <c r="H165" s="144">
        <f t="shared" si="38"/>
        <v>1.627941394109812</v>
      </c>
      <c r="I165" s="144">
        <f t="shared" si="38"/>
        <v>1.5856394913986538</v>
      </c>
      <c r="J165" s="144">
        <f t="shared" si="38"/>
        <v>1.7603458925262507</v>
      </c>
      <c r="K165" s="145">
        <f t="shared" si="38"/>
        <v>1.3675984370303575</v>
      </c>
      <c r="L165" s="168">
        <v>6579</v>
      </c>
      <c r="M165" s="168">
        <v>6757</v>
      </c>
      <c r="N165" s="168">
        <v>6685</v>
      </c>
      <c r="O165" s="168">
        <v>6476</v>
      </c>
      <c r="P165" s="168">
        <v>6654</v>
      </c>
    </row>
    <row r="166" spans="1:16">
      <c r="A166" s="168" t="s">
        <v>69</v>
      </c>
      <c r="B166" s="48">
        <v>105</v>
      </c>
      <c r="C166" s="48">
        <v>89</v>
      </c>
      <c r="D166" s="48">
        <v>91</v>
      </c>
      <c r="E166" s="48">
        <v>107</v>
      </c>
      <c r="F166" s="33">
        <v>80</v>
      </c>
      <c r="G166" s="143">
        <f t="shared" si="39"/>
        <v>1.2060647829083391</v>
      </c>
      <c r="H166" s="144">
        <f t="shared" si="38"/>
        <v>1.0516365355075032</v>
      </c>
      <c r="I166" s="144">
        <f t="shared" si="38"/>
        <v>1.0603588907014683</v>
      </c>
      <c r="J166" s="144">
        <f t="shared" si="38"/>
        <v>1.2375665047420774</v>
      </c>
      <c r="K166" s="145">
        <f t="shared" si="38"/>
        <v>0.92187139893984793</v>
      </c>
      <c r="L166" s="168">
        <v>8706</v>
      </c>
      <c r="M166" s="168">
        <v>8463</v>
      </c>
      <c r="N166" s="168">
        <v>8582</v>
      </c>
      <c r="O166" s="168">
        <v>8646</v>
      </c>
      <c r="P166" s="168">
        <v>8678</v>
      </c>
    </row>
    <row r="167" spans="1:16">
      <c r="A167" s="168" t="s">
        <v>70</v>
      </c>
      <c r="B167" s="48">
        <v>212</v>
      </c>
      <c r="C167" s="48">
        <v>177</v>
      </c>
      <c r="D167" s="48">
        <v>189</v>
      </c>
      <c r="E167" s="48">
        <v>192</v>
      </c>
      <c r="F167" s="33">
        <v>183</v>
      </c>
      <c r="G167" s="143">
        <f t="shared" si="39"/>
        <v>3.8129496402877696</v>
      </c>
      <c r="H167" s="144">
        <f t="shared" si="38"/>
        <v>3.2376074629595757</v>
      </c>
      <c r="I167" s="144">
        <f t="shared" si="38"/>
        <v>3.4245334299691974</v>
      </c>
      <c r="J167" s="144">
        <f t="shared" si="38"/>
        <v>3.6056338028169015</v>
      </c>
      <c r="K167" s="145">
        <f t="shared" si="38"/>
        <v>3.3914010378057822</v>
      </c>
      <c r="L167" s="168">
        <v>5560</v>
      </c>
      <c r="M167" s="168">
        <v>5467</v>
      </c>
      <c r="N167" s="168">
        <v>5519</v>
      </c>
      <c r="O167" s="168">
        <v>5325</v>
      </c>
      <c r="P167" s="168">
        <v>5396</v>
      </c>
    </row>
    <row r="168" spans="1:16">
      <c r="A168" s="168" t="s">
        <v>71</v>
      </c>
      <c r="B168" s="48">
        <v>50</v>
      </c>
      <c r="C168" s="48">
        <v>65</v>
      </c>
      <c r="D168" s="48">
        <v>46</v>
      </c>
      <c r="E168" s="48">
        <v>49</v>
      </c>
      <c r="F168" s="33">
        <v>49</v>
      </c>
      <c r="G168" s="143">
        <f t="shared" si="39"/>
        <v>2.8985507246376812</v>
      </c>
      <c r="H168" s="144">
        <f t="shared" si="38"/>
        <v>3.9085989176187614</v>
      </c>
      <c r="I168" s="144">
        <f t="shared" si="38"/>
        <v>2.8767979987492183</v>
      </c>
      <c r="J168" s="144">
        <f t="shared" si="38"/>
        <v>3.1111111111111112</v>
      </c>
      <c r="K168" s="145">
        <f t="shared" si="38"/>
        <v>3.1735751295336789</v>
      </c>
      <c r="L168" s="168">
        <v>1725</v>
      </c>
      <c r="M168" s="168">
        <v>1663</v>
      </c>
      <c r="N168" s="168">
        <v>1599</v>
      </c>
      <c r="O168" s="168">
        <v>1575</v>
      </c>
      <c r="P168" s="168">
        <v>1544</v>
      </c>
    </row>
    <row r="169" spans="1:16">
      <c r="A169" s="168" t="s">
        <v>72</v>
      </c>
      <c r="B169" s="48">
        <v>139</v>
      </c>
      <c r="C169" s="48">
        <v>133</v>
      </c>
      <c r="D169" s="48">
        <v>139</v>
      </c>
      <c r="E169" s="48">
        <v>142</v>
      </c>
      <c r="F169" s="33">
        <v>123</v>
      </c>
      <c r="G169" s="143">
        <f t="shared" si="39"/>
        <v>4.7070775482560103</v>
      </c>
      <c r="H169" s="144">
        <f t="shared" si="38"/>
        <v>4.5023696682464456</v>
      </c>
      <c r="I169" s="144">
        <f t="shared" si="38"/>
        <v>4.6472751588097623</v>
      </c>
      <c r="J169" s="144">
        <f t="shared" si="38"/>
        <v>5.0070521861777149</v>
      </c>
      <c r="K169" s="145">
        <f t="shared" si="38"/>
        <v>4.2022548684660066</v>
      </c>
      <c r="L169" s="168">
        <v>2953</v>
      </c>
      <c r="M169" s="168">
        <v>2954</v>
      </c>
      <c r="N169" s="168">
        <v>2991</v>
      </c>
      <c r="O169" s="168">
        <v>2836</v>
      </c>
      <c r="P169" s="168">
        <v>2927</v>
      </c>
    </row>
    <row r="170" spans="1:16">
      <c r="A170" s="168" t="s">
        <v>73</v>
      </c>
      <c r="B170" s="48">
        <v>28</v>
      </c>
      <c r="C170" s="48">
        <v>31</v>
      </c>
      <c r="D170" s="48">
        <v>30</v>
      </c>
      <c r="E170" s="48">
        <v>27</v>
      </c>
      <c r="F170" s="33">
        <v>28</v>
      </c>
      <c r="G170" s="143">
        <f t="shared" si="39"/>
        <v>3.3613445378151261</v>
      </c>
      <c r="H170" s="144">
        <f t="shared" si="38"/>
        <v>4.1278295605858855</v>
      </c>
      <c r="I170" s="144">
        <f t="shared" si="38"/>
        <v>3.9525691699604746</v>
      </c>
      <c r="J170" s="144">
        <f t="shared" si="38"/>
        <v>3.6684782608695654</v>
      </c>
      <c r="K170" s="145">
        <f t="shared" si="38"/>
        <v>3.8727524204702628</v>
      </c>
      <c r="L170" s="168">
        <v>833</v>
      </c>
      <c r="M170" s="168">
        <v>751</v>
      </c>
      <c r="N170" s="168">
        <v>759</v>
      </c>
      <c r="O170" s="168">
        <v>736</v>
      </c>
      <c r="P170" s="168">
        <v>723</v>
      </c>
    </row>
    <row r="171" spans="1:16">
      <c r="A171" s="168" t="s">
        <v>74</v>
      </c>
      <c r="B171" s="48">
        <v>47</v>
      </c>
      <c r="C171" s="48">
        <v>50</v>
      </c>
      <c r="D171" s="48">
        <v>41</v>
      </c>
      <c r="E171" s="48">
        <v>56</v>
      </c>
      <c r="F171" s="33">
        <v>46</v>
      </c>
      <c r="G171" s="143">
        <f t="shared" si="39"/>
        <v>2.0111253744116389</v>
      </c>
      <c r="H171" s="144">
        <f t="shared" si="38"/>
        <v>2.059308072487644</v>
      </c>
      <c r="I171" s="144">
        <f t="shared" si="38"/>
        <v>1.7543859649122806</v>
      </c>
      <c r="J171" s="144">
        <f t="shared" si="38"/>
        <v>2.5</v>
      </c>
      <c r="K171" s="145">
        <f t="shared" si="38"/>
        <v>2.0444444444444447</v>
      </c>
      <c r="L171" s="168">
        <v>2337</v>
      </c>
      <c r="M171" s="168">
        <v>2428</v>
      </c>
      <c r="N171" s="168">
        <v>2337</v>
      </c>
      <c r="O171" s="168">
        <v>2240</v>
      </c>
      <c r="P171" s="168">
        <v>2250</v>
      </c>
    </row>
    <row r="172" spans="1:16">
      <c r="A172" s="168" t="s">
        <v>75</v>
      </c>
      <c r="B172" s="48">
        <v>57</v>
      </c>
      <c r="C172" s="48">
        <v>72</v>
      </c>
      <c r="D172" s="48">
        <v>66</v>
      </c>
      <c r="E172" s="48">
        <v>51</v>
      </c>
      <c r="F172" s="33">
        <v>43</v>
      </c>
      <c r="G172" s="143">
        <f t="shared" si="39"/>
        <v>3.5359801488833749</v>
      </c>
      <c r="H172" s="144">
        <f t="shared" si="38"/>
        <v>4.4471896232242125</v>
      </c>
      <c r="I172" s="144">
        <f t="shared" si="38"/>
        <v>4.1666666666666661</v>
      </c>
      <c r="J172" s="144">
        <f t="shared" si="38"/>
        <v>3.2924467398321502</v>
      </c>
      <c r="K172" s="145">
        <f t="shared" si="38"/>
        <v>2.7724049000644744</v>
      </c>
      <c r="L172" s="168">
        <v>1612</v>
      </c>
      <c r="M172" s="168">
        <v>1619</v>
      </c>
      <c r="N172" s="168">
        <v>1584</v>
      </c>
      <c r="O172" s="168">
        <v>1549</v>
      </c>
      <c r="P172" s="168">
        <v>1551</v>
      </c>
    </row>
    <row r="173" spans="1:16">
      <c r="A173" s="168" t="s">
        <v>76</v>
      </c>
      <c r="B173" s="48">
        <v>98</v>
      </c>
      <c r="C173" s="48">
        <v>119</v>
      </c>
      <c r="D173" s="48">
        <v>99</v>
      </c>
      <c r="E173" s="48">
        <v>109</v>
      </c>
      <c r="F173" s="33">
        <v>104</v>
      </c>
      <c r="G173" s="143">
        <f t="shared" si="39"/>
        <v>4.1880341880341874</v>
      </c>
      <c r="H173" s="144">
        <f t="shared" si="38"/>
        <v>5.4214123006833708</v>
      </c>
      <c r="I173" s="144">
        <f t="shared" si="38"/>
        <v>4.2598967297762478</v>
      </c>
      <c r="J173" s="144">
        <f t="shared" si="38"/>
        <v>4.7681539807524054</v>
      </c>
      <c r="K173" s="145">
        <f t="shared" si="38"/>
        <v>4.8575432041102289</v>
      </c>
      <c r="L173" s="168">
        <v>2340</v>
      </c>
      <c r="M173" s="168">
        <v>2195</v>
      </c>
      <c r="N173" s="168">
        <v>2324</v>
      </c>
      <c r="O173" s="168">
        <v>2286</v>
      </c>
      <c r="P173" s="168">
        <v>2141</v>
      </c>
    </row>
    <row r="174" spans="1:16">
      <c r="A174" s="168" t="s">
        <v>77</v>
      </c>
      <c r="B174" s="48">
        <v>13</v>
      </c>
      <c r="C174" s="48">
        <v>19</v>
      </c>
      <c r="D174" s="48">
        <v>9</v>
      </c>
      <c r="E174" s="48">
        <v>22</v>
      </c>
      <c r="F174" s="33">
        <v>30</v>
      </c>
      <c r="G174" s="143">
        <f t="shared" si="39"/>
        <v>1.5258215962441315</v>
      </c>
      <c r="H174" s="144">
        <f t="shared" si="38"/>
        <v>2.1468926553672314</v>
      </c>
      <c r="I174" s="144">
        <f t="shared" si="38"/>
        <v>1.048951048951049</v>
      </c>
      <c r="J174" s="144">
        <f t="shared" si="38"/>
        <v>2.6699029126213589</v>
      </c>
      <c r="K174" s="145">
        <f t="shared" si="38"/>
        <v>3.5046728971962615</v>
      </c>
      <c r="L174" s="168">
        <v>852</v>
      </c>
      <c r="M174" s="168">
        <v>885</v>
      </c>
      <c r="N174" s="168">
        <v>858</v>
      </c>
      <c r="O174" s="168">
        <v>824</v>
      </c>
      <c r="P174" s="168">
        <v>856</v>
      </c>
    </row>
    <row r="175" spans="1:16">
      <c r="A175" s="168" t="s">
        <v>78</v>
      </c>
      <c r="B175" s="48">
        <v>147</v>
      </c>
      <c r="C175" s="48">
        <v>134</v>
      </c>
      <c r="D175" s="48">
        <v>136</v>
      </c>
      <c r="E175" s="48">
        <v>125</v>
      </c>
      <c r="F175" s="33">
        <v>135</v>
      </c>
      <c r="G175" s="143">
        <f t="shared" si="39"/>
        <v>3.6287336460133304</v>
      </c>
      <c r="H175" s="144">
        <f t="shared" si="38"/>
        <v>3.3234126984126986</v>
      </c>
      <c r="I175" s="144">
        <f t="shared" si="38"/>
        <v>3.4430379746835444</v>
      </c>
      <c r="J175" s="144">
        <f t="shared" si="38"/>
        <v>3.2535137948984905</v>
      </c>
      <c r="K175" s="145">
        <f t="shared" si="38"/>
        <v>3.5019455252918288</v>
      </c>
      <c r="L175" s="168">
        <v>4051</v>
      </c>
      <c r="M175" s="168">
        <v>4032</v>
      </c>
      <c r="N175" s="168">
        <v>3950</v>
      </c>
      <c r="O175" s="168">
        <v>3842</v>
      </c>
      <c r="P175" s="168">
        <v>3855</v>
      </c>
    </row>
    <row r="176" spans="1:16">
      <c r="A176" s="168" t="s">
        <v>79</v>
      </c>
      <c r="B176" s="48">
        <v>65</v>
      </c>
      <c r="C176" s="48">
        <v>61</v>
      </c>
      <c r="D176" s="48">
        <v>53</v>
      </c>
      <c r="E176" s="48">
        <v>60</v>
      </c>
      <c r="F176" s="33">
        <v>49</v>
      </c>
      <c r="G176" s="143">
        <f t="shared" si="39"/>
        <v>2.9134917077543703</v>
      </c>
      <c r="H176" s="144">
        <f t="shared" si="38"/>
        <v>2.7589326096788782</v>
      </c>
      <c r="I176" s="144">
        <f t="shared" si="38"/>
        <v>2.4789522918615527</v>
      </c>
      <c r="J176" s="144">
        <f t="shared" si="38"/>
        <v>2.9440628066732093</v>
      </c>
      <c r="K176" s="145">
        <f t="shared" si="38"/>
        <v>2.4536805207811718</v>
      </c>
      <c r="L176" s="168">
        <v>2231</v>
      </c>
      <c r="M176" s="168">
        <v>2211</v>
      </c>
      <c r="N176" s="168">
        <v>2138</v>
      </c>
      <c r="O176" s="168">
        <v>2038</v>
      </c>
      <c r="P176" s="168">
        <v>1997</v>
      </c>
    </row>
    <row r="177" spans="1:16">
      <c r="A177" s="168" t="s">
        <v>80</v>
      </c>
      <c r="B177" s="48">
        <v>18</v>
      </c>
      <c r="C177" s="48">
        <v>17</v>
      </c>
      <c r="D177" s="48">
        <v>18</v>
      </c>
      <c r="E177" s="48">
        <v>23</v>
      </c>
      <c r="F177" s="33">
        <v>11</v>
      </c>
      <c r="G177" s="143">
        <f t="shared" si="39"/>
        <v>3.5433070866141732</v>
      </c>
      <c r="H177" s="144">
        <f t="shared" si="38"/>
        <v>3.1716417910447761</v>
      </c>
      <c r="I177" s="144">
        <f t="shared" si="38"/>
        <v>3.3457249070631967</v>
      </c>
      <c r="J177" s="144">
        <f t="shared" si="38"/>
        <v>4.3560606060606064</v>
      </c>
      <c r="K177" s="145">
        <f t="shared" si="38"/>
        <v>2.1825396825396823</v>
      </c>
      <c r="L177" s="168">
        <v>508</v>
      </c>
      <c r="M177" s="168">
        <v>536</v>
      </c>
      <c r="N177" s="168">
        <v>538</v>
      </c>
      <c r="O177" s="168">
        <v>528</v>
      </c>
      <c r="P177" s="168">
        <v>504</v>
      </c>
    </row>
    <row r="178" spans="1:16">
      <c r="A178" s="168" t="s">
        <v>81</v>
      </c>
      <c r="B178" s="48">
        <v>65</v>
      </c>
      <c r="C178" s="48">
        <v>91</v>
      </c>
      <c r="D178" s="48">
        <v>83</v>
      </c>
      <c r="E178" s="48">
        <v>79</v>
      </c>
      <c r="F178" s="33">
        <v>93</v>
      </c>
      <c r="G178" s="143">
        <f t="shared" si="39"/>
        <v>3.761574074074074</v>
      </c>
      <c r="H178" s="144">
        <f t="shared" si="38"/>
        <v>5.4951690821256038</v>
      </c>
      <c r="I178" s="144">
        <f t="shared" si="38"/>
        <v>4.9141503848431025</v>
      </c>
      <c r="J178" s="144">
        <f t="shared" si="38"/>
        <v>4.8855905998763136</v>
      </c>
      <c r="K178" s="145">
        <f t="shared" si="38"/>
        <v>6.1143984220907299</v>
      </c>
      <c r="L178" s="168">
        <v>1728</v>
      </c>
      <c r="M178" s="168">
        <v>1656</v>
      </c>
      <c r="N178" s="168">
        <v>1689</v>
      </c>
      <c r="O178" s="168">
        <v>1617</v>
      </c>
      <c r="P178" s="168">
        <v>1521</v>
      </c>
    </row>
    <row r="179" spans="1:16">
      <c r="A179" s="168" t="s">
        <v>82</v>
      </c>
      <c r="B179" s="48">
        <v>32</v>
      </c>
      <c r="C179" s="48">
        <v>44</v>
      </c>
      <c r="D179" s="48">
        <v>54</v>
      </c>
      <c r="E179" s="48">
        <v>52</v>
      </c>
      <c r="F179" s="33">
        <v>53</v>
      </c>
      <c r="G179" s="143">
        <f t="shared" si="39"/>
        <v>7.441860465116279</v>
      </c>
      <c r="H179" s="144">
        <f t="shared" si="39"/>
        <v>10.328638497652582</v>
      </c>
      <c r="I179" s="144">
        <f t="shared" si="39"/>
        <v>13.202933985330073</v>
      </c>
      <c r="J179" s="144">
        <f t="shared" si="39"/>
        <v>12.807881773399016</v>
      </c>
      <c r="K179" s="145">
        <f t="shared" si="39"/>
        <v>13.022113022113022</v>
      </c>
      <c r="L179" s="168">
        <v>430</v>
      </c>
      <c r="M179" s="168">
        <v>426</v>
      </c>
      <c r="N179" s="168">
        <v>409</v>
      </c>
      <c r="O179" s="168">
        <v>406</v>
      </c>
      <c r="P179" s="168">
        <v>407</v>
      </c>
    </row>
    <row r="180" spans="1:16">
      <c r="A180" s="168" t="s">
        <v>83</v>
      </c>
      <c r="B180" s="48">
        <v>256</v>
      </c>
      <c r="C180" s="48">
        <v>252</v>
      </c>
      <c r="D180" s="48">
        <v>254</v>
      </c>
      <c r="E180" s="48">
        <v>239</v>
      </c>
      <c r="F180" s="33">
        <v>204</v>
      </c>
      <c r="G180" s="143">
        <f t="shared" si="39"/>
        <v>3.8682381384103959</v>
      </c>
      <c r="H180" s="144">
        <f t="shared" si="39"/>
        <v>3.870967741935484</v>
      </c>
      <c r="I180" s="144">
        <f t="shared" si="39"/>
        <v>3.8264537511298582</v>
      </c>
      <c r="J180" s="144">
        <f t="shared" si="39"/>
        <v>3.9674634794156707</v>
      </c>
      <c r="K180" s="145">
        <f t="shared" si="39"/>
        <v>3.4239677744209467</v>
      </c>
      <c r="L180" s="168">
        <v>6618</v>
      </c>
      <c r="M180" s="168">
        <v>6510</v>
      </c>
      <c r="N180" s="168">
        <v>6638</v>
      </c>
      <c r="O180" s="168">
        <v>6024</v>
      </c>
      <c r="P180" s="168">
        <v>5958</v>
      </c>
    </row>
    <row r="181" spans="1:16">
      <c r="A181" s="168" t="s">
        <v>84</v>
      </c>
      <c r="B181" s="48">
        <v>14</v>
      </c>
      <c r="C181" s="48">
        <v>12</v>
      </c>
      <c r="D181" s="48">
        <v>16</v>
      </c>
      <c r="E181" s="48">
        <v>16</v>
      </c>
      <c r="F181" s="33">
        <v>9</v>
      </c>
      <c r="G181" s="143">
        <f t="shared" si="39"/>
        <v>2.1084337349397591</v>
      </c>
      <c r="H181" s="144">
        <f t="shared" si="39"/>
        <v>1.8264840182648401</v>
      </c>
      <c r="I181" s="144">
        <f t="shared" si="39"/>
        <v>2.4132730015082959</v>
      </c>
      <c r="J181" s="144">
        <f t="shared" si="39"/>
        <v>2.8268551236749118</v>
      </c>
      <c r="K181" s="145">
        <f t="shared" si="39"/>
        <v>1.4106583072100314</v>
      </c>
      <c r="L181" s="168">
        <v>664</v>
      </c>
      <c r="M181" s="168">
        <v>657</v>
      </c>
      <c r="N181" s="168">
        <v>663</v>
      </c>
      <c r="O181" s="168">
        <v>566</v>
      </c>
      <c r="P181" s="168">
        <v>638</v>
      </c>
    </row>
    <row r="182" spans="1:16">
      <c r="A182" s="168" t="s">
        <v>85</v>
      </c>
      <c r="B182" s="48">
        <v>150</v>
      </c>
      <c r="C182" s="48">
        <v>147</v>
      </c>
      <c r="D182" s="48">
        <v>132</v>
      </c>
      <c r="E182" s="48">
        <v>137</v>
      </c>
      <c r="F182" s="33">
        <v>106</v>
      </c>
      <c r="G182" s="143">
        <f t="shared" si="39"/>
        <v>4.0595399188092021</v>
      </c>
      <c r="H182" s="144">
        <f t="shared" si="39"/>
        <v>3.9601293103448274</v>
      </c>
      <c r="I182" s="144">
        <f t="shared" si="39"/>
        <v>3.619413216342199</v>
      </c>
      <c r="J182" s="144">
        <f t="shared" si="39"/>
        <v>3.7534246575342469</v>
      </c>
      <c r="K182" s="145">
        <f t="shared" si="39"/>
        <v>2.9658645775041967</v>
      </c>
      <c r="L182" s="168">
        <v>3695</v>
      </c>
      <c r="M182" s="168">
        <v>3712</v>
      </c>
      <c r="N182" s="168">
        <v>3647</v>
      </c>
      <c r="O182" s="168">
        <v>3650</v>
      </c>
      <c r="P182" s="168">
        <v>3574</v>
      </c>
    </row>
    <row r="183" spans="1:16">
      <c r="A183" s="169" t="s">
        <v>53</v>
      </c>
      <c r="B183" s="48">
        <v>113</v>
      </c>
      <c r="C183" s="48">
        <v>123</v>
      </c>
      <c r="D183" s="48">
        <v>122</v>
      </c>
      <c r="E183" s="48">
        <v>105</v>
      </c>
      <c r="F183" s="33">
        <v>100</v>
      </c>
      <c r="G183" s="170" t="s">
        <v>87</v>
      </c>
      <c r="H183" s="171" t="s">
        <v>87</v>
      </c>
      <c r="I183" s="171" t="s">
        <v>87</v>
      </c>
      <c r="J183" s="171" t="s">
        <v>87</v>
      </c>
      <c r="K183" s="172" t="s">
        <v>87</v>
      </c>
      <c r="L183" s="171">
        <v>145</v>
      </c>
      <c r="M183" s="171">
        <v>143</v>
      </c>
      <c r="N183" s="171">
        <v>149</v>
      </c>
      <c r="O183" s="171">
        <v>132</v>
      </c>
      <c r="P183" s="171">
        <v>129</v>
      </c>
    </row>
    <row r="184" spans="1:16">
      <c r="A184" s="74" t="s">
        <v>44</v>
      </c>
      <c r="B184" s="74">
        <v>2089</v>
      </c>
      <c r="C184" s="74">
        <v>2092</v>
      </c>
      <c r="D184" s="74">
        <v>2060</v>
      </c>
      <c r="E184" s="74">
        <v>2041</v>
      </c>
      <c r="F184" s="88">
        <v>1924</v>
      </c>
      <c r="G184" s="58">
        <f t="shared" ref="G184:K184" si="40">B184/L184*100</f>
        <v>3.2880550265216502</v>
      </c>
      <c r="H184" s="103">
        <f t="shared" si="40"/>
        <v>3.3155300568965242</v>
      </c>
      <c r="I184" s="103">
        <f t="shared" si="40"/>
        <v>3.251929846717287</v>
      </c>
      <c r="J184" s="103">
        <f t="shared" si="40"/>
        <v>3.3261085670518069</v>
      </c>
      <c r="K184" s="76">
        <f t="shared" si="40"/>
        <v>3.1296257136815395</v>
      </c>
      <c r="L184" s="74">
        <v>63533</v>
      </c>
      <c r="M184" s="74">
        <v>63097</v>
      </c>
      <c r="N184" s="74">
        <v>63347</v>
      </c>
      <c r="O184" s="74">
        <v>61363</v>
      </c>
      <c r="P184" s="74">
        <v>61477</v>
      </c>
    </row>
    <row r="185" spans="1:16">
      <c r="A185" s="134" t="s">
        <v>432</v>
      </c>
    </row>
  </sheetData>
  <sortState ref="H43:M48">
    <sortCondition ref="H43:H48"/>
  </sortState>
  <mergeCells count="49">
    <mergeCell ref="H48:I48"/>
    <mergeCell ref="H43:I43"/>
    <mergeCell ref="H44:I44"/>
    <mergeCell ref="H45:I45"/>
    <mergeCell ref="H46:I46"/>
    <mergeCell ref="H47:I47"/>
    <mergeCell ref="H37:I37"/>
    <mergeCell ref="H38:I38"/>
    <mergeCell ref="H39:I39"/>
    <mergeCell ref="H40:I40"/>
    <mergeCell ref="H41:I41"/>
    <mergeCell ref="H22:I22"/>
    <mergeCell ref="H23:I23"/>
    <mergeCell ref="H42:I42"/>
    <mergeCell ref="H24:I24"/>
    <mergeCell ref="H25:I25"/>
    <mergeCell ref="H26:I26"/>
    <mergeCell ref="H27:I27"/>
    <mergeCell ref="H28:I28"/>
    <mergeCell ref="H29:I29"/>
    <mergeCell ref="H30:I30"/>
    <mergeCell ref="H31:I31"/>
    <mergeCell ref="H32:I32"/>
    <mergeCell ref="H33:I33"/>
    <mergeCell ref="H34:I34"/>
    <mergeCell ref="H35:I35"/>
    <mergeCell ref="H36:I36"/>
    <mergeCell ref="A6:A8"/>
    <mergeCell ref="B6:G6"/>
    <mergeCell ref="H6:L6"/>
    <mergeCell ref="B7:B8"/>
    <mergeCell ref="C7:F7"/>
    <mergeCell ref="G7:G8"/>
    <mergeCell ref="I7:L7"/>
    <mergeCell ref="H7:H8"/>
    <mergeCell ref="A161:A162"/>
    <mergeCell ref="B161:F161"/>
    <mergeCell ref="G161:K161"/>
    <mergeCell ref="L161:P161"/>
    <mergeCell ref="H84:L84"/>
    <mergeCell ref="B85:B86"/>
    <mergeCell ref="C85:F85"/>
    <mergeCell ref="G85:G86"/>
    <mergeCell ref="H85:H86"/>
    <mergeCell ref="I85:L85"/>
    <mergeCell ref="B134:U134"/>
    <mergeCell ref="A134:A135"/>
    <mergeCell ref="A84:A86"/>
    <mergeCell ref="B84:G84"/>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56" fitToHeight="0" orientation="landscape" r:id="rId1"/>
  <headerFooter>
    <oddFooter>&amp;L&amp;"Arial,Regular"&amp;8&amp;K01+023Report on Maternity, 2012: accompanying tables&amp;R&amp;"Arial,Regular"&amp;8&amp;K01+023Page &amp;P of &amp;N</oddFooter>
  </headerFooter>
  <rowBreaks count="3" manualBreakCount="3">
    <brk id="19" max="21" man="1"/>
    <brk id="80" max="21" man="1"/>
    <brk id="131"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pane ySplit="3" topLeftCell="A4" activePane="bottomLeft" state="frozen"/>
      <selection activeCell="B54" sqref="B54"/>
      <selection pane="bottomLeft" activeCell="A3" sqref="A3"/>
    </sheetView>
  </sheetViews>
  <sheetFormatPr defaultRowHeight="15"/>
  <cols>
    <col min="1" max="1" width="17.85546875" customWidth="1"/>
    <col min="2" max="6" width="10.140625" customWidth="1"/>
    <col min="7" max="9" width="9.140625" customWidth="1"/>
  </cols>
  <sheetData>
    <row r="1" spans="1:15" s="113" customFormat="1">
      <c r="A1" s="8" t="s">
        <v>27</v>
      </c>
      <c r="C1" s="8" t="s">
        <v>37</v>
      </c>
    </row>
    <row r="2" spans="1:15" s="113" customFormat="1" ht="10.5" customHeight="1"/>
    <row r="3" spans="1:15" s="113" customFormat="1" ht="19.5">
      <c r="A3" s="20" t="s">
        <v>240</v>
      </c>
    </row>
    <row r="4" spans="1:15" ht="11.25" customHeight="1"/>
    <row r="5" spans="1:15" s="193" customFormat="1" ht="18" customHeight="1">
      <c r="A5" s="207" t="str">
        <f>Contents!B44</f>
        <v>Table 35: Number and percentage of male and female babies, by maternal age group, baby ethnic goup and baby deprivation quintile of residence, 2012</v>
      </c>
      <c r="B5" s="212"/>
      <c r="C5" s="212"/>
      <c r="D5" s="212"/>
      <c r="E5" s="212"/>
      <c r="F5" s="212"/>
      <c r="G5" s="212"/>
      <c r="H5" s="212"/>
      <c r="I5" s="212"/>
      <c r="J5" s="212"/>
      <c r="K5" s="212"/>
      <c r="L5" s="212"/>
      <c r="M5" s="212"/>
      <c r="N5" s="212"/>
      <c r="O5" s="212"/>
    </row>
    <row r="6" spans="1:15">
      <c r="A6" s="305" t="s">
        <v>61</v>
      </c>
      <c r="B6" s="284" t="s">
        <v>36</v>
      </c>
      <c r="C6" s="284"/>
      <c r="D6" s="285"/>
      <c r="E6" s="284" t="s">
        <v>461</v>
      </c>
      <c r="F6" s="285"/>
      <c r="G6" s="283" t="s">
        <v>268</v>
      </c>
      <c r="H6" s="284"/>
      <c r="I6" s="284"/>
    </row>
    <row r="7" spans="1:15">
      <c r="A7" s="290"/>
      <c r="B7" s="44" t="s">
        <v>241</v>
      </c>
      <c r="C7" s="44" t="s">
        <v>242</v>
      </c>
      <c r="D7" s="37" t="s">
        <v>254</v>
      </c>
      <c r="E7" s="44" t="s">
        <v>241</v>
      </c>
      <c r="F7" s="37" t="s">
        <v>242</v>
      </c>
      <c r="G7" s="44" t="s">
        <v>241</v>
      </c>
      <c r="H7" s="44" t="s">
        <v>242</v>
      </c>
      <c r="I7" s="37" t="s">
        <v>254</v>
      </c>
    </row>
    <row r="8" spans="1:15" s="201" customFormat="1">
      <c r="A8" s="31" t="s">
        <v>253</v>
      </c>
      <c r="B8" s="87"/>
      <c r="C8" s="87"/>
      <c r="D8" s="31"/>
      <c r="E8" s="175"/>
      <c r="F8" s="175"/>
      <c r="G8" s="175"/>
      <c r="H8" s="123"/>
      <c r="I8" s="123"/>
    </row>
    <row r="9" spans="1:15" s="201" customFormat="1">
      <c r="A9" s="180" t="s">
        <v>44</v>
      </c>
      <c r="B9" s="180">
        <v>32039</v>
      </c>
      <c r="C9" s="180">
        <v>30699</v>
      </c>
      <c r="D9" s="85">
        <v>62739</v>
      </c>
      <c r="E9" s="182">
        <v>51.067119335660436</v>
      </c>
      <c r="F9" s="142">
        <v>48.931286759431927</v>
      </c>
      <c r="G9" s="182">
        <v>100</v>
      </c>
      <c r="H9" s="182">
        <v>100</v>
      </c>
      <c r="I9" s="182">
        <v>100</v>
      </c>
    </row>
    <row r="10" spans="1:15">
      <c r="A10" s="31" t="s">
        <v>243</v>
      </c>
      <c r="B10" s="87"/>
      <c r="C10" s="87"/>
      <c r="D10" s="31"/>
      <c r="E10" s="175"/>
      <c r="F10" s="175"/>
      <c r="G10" s="175"/>
      <c r="H10" s="123"/>
      <c r="I10" s="123"/>
    </row>
    <row r="11" spans="1:15">
      <c r="A11" s="48" t="s">
        <v>63</v>
      </c>
      <c r="B11" s="48">
        <v>2012</v>
      </c>
      <c r="C11" s="48">
        <v>1805</v>
      </c>
      <c r="D11" s="33">
        <v>3817</v>
      </c>
      <c r="E11" s="42">
        <f>B11/$D11*100</f>
        <v>52.711553576106894</v>
      </c>
      <c r="F11" s="34">
        <f>C11/$D11*100</f>
        <v>47.288446423893113</v>
      </c>
      <c r="G11" s="25">
        <f>B11/(B$9-B$17)*100</f>
        <v>6.4154071806644977</v>
      </c>
      <c r="H11" s="25">
        <f t="shared" ref="H11:I16" si="0">C11/(C$9-C$17)*100</f>
        <v>6.0224884054586099</v>
      </c>
      <c r="I11" s="25">
        <f t="shared" si="0"/>
        <v>6.2233019206312976</v>
      </c>
    </row>
    <row r="12" spans="1:15">
      <c r="A12" s="48" t="s">
        <v>46</v>
      </c>
      <c r="B12" s="48">
        <v>5794</v>
      </c>
      <c r="C12" s="48">
        <v>5491</v>
      </c>
      <c r="D12" s="33">
        <v>11285</v>
      </c>
      <c r="E12" s="42">
        <f t="shared" ref="E12:E16" si="1">B12/$D12*100</f>
        <v>51.34249003101462</v>
      </c>
      <c r="F12" s="34">
        <f t="shared" ref="F12:F16" si="2">C12/$D12*100</f>
        <v>48.65750996898538</v>
      </c>
      <c r="G12" s="25">
        <f t="shared" ref="G12:G16" si="3">B12/(B$9-B$17)*100</f>
        <v>18.474587079905618</v>
      </c>
      <c r="H12" s="25">
        <f t="shared" si="0"/>
        <v>18.321043675553035</v>
      </c>
      <c r="I12" s="25">
        <f t="shared" si="0"/>
        <v>18.399256529820327</v>
      </c>
    </row>
    <row r="13" spans="1:15">
      <c r="A13" s="48" t="s">
        <v>41</v>
      </c>
      <c r="B13" s="48">
        <v>8000</v>
      </c>
      <c r="C13" s="48">
        <v>7804</v>
      </c>
      <c r="D13" s="33">
        <v>15804</v>
      </c>
      <c r="E13" s="42">
        <f t="shared" si="1"/>
        <v>50.620096178182742</v>
      </c>
      <c r="F13" s="34">
        <f t="shared" si="2"/>
        <v>49.379903821817258</v>
      </c>
      <c r="G13" s="25">
        <f t="shared" si="3"/>
        <v>25.508577259103372</v>
      </c>
      <c r="H13" s="25">
        <f t="shared" si="0"/>
        <v>26.038503887090851</v>
      </c>
      <c r="I13" s="25">
        <f t="shared" si="0"/>
        <v>25.767111227051881</v>
      </c>
    </row>
    <row r="14" spans="1:15">
      <c r="A14" s="48" t="s">
        <v>42</v>
      </c>
      <c r="B14" s="48">
        <v>8926</v>
      </c>
      <c r="C14" s="48">
        <v>8463</v>
      </c>
      <c r="D14" s="33">
        <v>17389</v>
      </c>
      <c r="E14" s="42">
        <f t="shared" si="1"/>
        <v>51.331301397435155</v>
      </c>
      <c r="F14" s="34">
        <f t="shared" si="2"/>
        <v>48.668698602564845</v>
      </c>
      <c r="G14" s="25">
        <f t="shared" si="3"/>
        <v>28.461195076844586</v>
      </c>
      <c r="H14" s="25">
        <f t="shared" si="0"/>
        <v>28.237296052851089</v>
      </c>
      <c r="I14" s="25">
        <f t="shared" si="0"/>
        <v>28.351322268236217</v>
      </c>
    </row>
    <row r="15" spans="1:15">
      <c r="A15" s="48" t="s">
        <v>43</v>
      </c>
      <c r="B15" s="48">
        <v>5269</v>
      </c>
      <c r="C15" s="48">
        <v>5105</v>
      </c>
      <c r="D15" s="33">
        <v>10374</v>
      </c>
      <c r="E15" s="42">
        <f t="shared" si="1"/>
        <v>50.790437632542897</v>
      </c>
      <c r="F15" s="34">
        <f t="shared" si="2"/>
        <v>49.209562367457103</v>
      </c>
      <c r="G15" s="25">
        <f t="shared" si="3"/>
        <v>16.800586697276959</v>
      </c>
      <c r="H15" s="25">
        <f t="shared" si="0"/>
        <v>17.033132027626703</v>
      </c>
      <c r="I15" s="25">
        <f t="shared" si="0"/>
        <v>16.913946587537094</v>
      </c>
    </row>
    <row r="16" spans="1:15">
      <c r="A16" s="48" t="s">
        <v>39</v>
      </c>
      <c r="B16" s="48">
        <v>1361</v>
      </c>
      <c r="C16" s="48">
        <v>1303</v>
      </c>
      <c r="D16" s="33">
        <v>2665</v>
      </c>
      <c r="E16" s="42">
        <f t="shared" si="1"/>
        <v>51.069418386491563</v>
      </c>
      <c r="F16" s="34">
        <f t="shared" si="2"/>
        <v>48.893058161350844</v>
      </c>
      <c r="G16" s="25">
        <f t="shared" si="3"/>
        <v>4.3396467062049613</v>
      </c>
      <c r="H16" s="25">
        <f t="shared" si="0"/>
        <v>4.3475359514197054</v>
      </c>
      <c r="I16" s="25">
        <f t="shared" si="0"/>
        <v>4.3450614667231875</v>
      </c>
    </row>
    <row r="17" spans="1:9" s="112" customFormat="1">
      <c r="A17" s="48" t="s">
        <v>53</v>
      </c>
      <c r="B17" s="48">
        <v>677</v>
      </c>
      <c r="C17" s="48">
        <v>728</v>
      </c>
      <c r="D17" s="33">
        <v>1405</v>
      </c>
      <c r="E17" s="164" t="s">
        <v>87</v>
      </c>
      <c r="F17" s="176" t="s">
        <v>87</v>
      </c>
      <c r="G17" s="152" t="s">
        <v>87</v>
      </c>
      <c r="H17" s="152" t="s">
        <v>87</v>
      </c>
      <c r="I17" s="152" t="s">
        <v>87</v>
      </c>
    </row>
    <row r="18" spans="1:9">
      <c r="A18" s="31" t="s">
        <v>64</v>
      </c>
      <c r="B18" s="173"/>
      <c r="C18" s="173"/>
      <c r="D18" s="31"/>
      <c r="E18" s="123"/>
      <c r="F18" s="131"/>
      <c r="G18" s="123"/>
      <c r="H18" s="123"/>
      <c r="I18" s="123"/>
    </row>
    <row r="19" spans="1:9">
      <c r="A19" s="60" t="s">
        <v>65</v>
      </c>
      <c r="B19" s="48">
        <v>8571</v>
      </c>
      <c r="C19" s="48">
        <v>8169</v>
      </c>
      <c r="D19" s="33">
        <v>16740</v>
      </c>
      <c r="E19" s="25">
        <f t="shared" ref="E19:E22" si="4">B19/$D19*100</f>
        <v>51.200716845878134</v>
      </c>
      <c r="F19" s="25">
        <f t="shared" ref="F19:F22" si="5">C19/$D19*100</f>
        <v>48.799283154121866</v>
      </c>
      <c r="G19" s="101">
        <f>B19/(B$9-B$23)*100</f>
        <v>26.796936063779896</v>
      </c>
      <c r="H19" s="25">
        <f>C19/(C$9-C$23)*100</f>
        <v>26.656007309273637</v>
      </c>
      <c r="I19" s="25">
        <f>D19/(D$9-D$23)*100</f>
        <v>26.727551411419082</v>
      </c>
    </row>
    <row r="20" spans="1:9">
      <c r="A20" s="60" t="s">
        <v>94</v>
      </c>
      <c r="B20" s="48">
        <v>3574</v>
      </c>
      <c r="C20" s="48">
        <v>3430</v>
      </c>
      <c r="D20" s="33">
        <v>7004</v>
      </c>
      <c r="E20" s="25">
        <f t="shared" si="4"/>
        <v>51.02798400913764</v>
      </c>
      <c r="F20" s="25">
        <f t="shared" si="5"/>
        <v>48.972015990862367</v>
      </c>
      <c r="G20" s="101">
        <f t="shared" ref="G20:I22" si="6">B20/(B$9-B$23)*100</f>
        <v>11.17398780678443</v>
      </c>
      <c r="H20" s="25">
        <f t="shared" si="6"/>
        <v>11.192325262677022</v>
      </c>
      <c r="I20" s="25">
        <f t="shared" si="6"/>
        <v>11.182781964490996</v>
      </c>
    </row>
    <row r="21" spans="1:9">
      <c r="A21" s="60" t="s">
        <v>50</v>
      </c>
      <c r="B21" s="48">
        <v>4358</v>
      </c>
      <c r="C21" s="48">
        <v>4267</v>
      </c>
      <c r="D21" s="33">
        <v>8625</v>
      </c>
      <c r="E21" s="25">
        <f t="shared" si="4"/>
        <v>50.527536231884064</v>
      </c>
      <c r="F21" s="25">
        <f t="shared" si="5"/>
        <v>49.472463768115944</v>
      </c>
      <c r="G21" s="101">
        <f t="shared" si="6"/>
        <v>13.625136782866971</v>
      </c>
      <c r="H21" s="25">
        <f t="shared" si="6"/>
        <v>13.923513672257389</v>
      </c>
      <c r="I21" s="25">
        <f t="shared" si="6"/>
        <v>13.770915825775962</v>
      </c>
    </row>
    <row r="22" spans="1:9">
      <c r="A22" s="60" t="s">
        <v>54</v>
      </c>
      <c r="B22" s="48">
        <v>15482</v>
      </c>
      <c r="C22" s="48">
        <v>14780</v>
      </c>
      <c r="D22" s="33">
        <v>30263</v>
      </c>
      <c r="E22" s="25">
        <f t="shared" si="4"/>
        <v>51.158179955721508</v>
      </c>
      <c r="F22" s="25">
        <f t="shared" si="5"/>
        <v>48.838515679212243</v>
      </c>
      <c r="G22" s="101">
        <f t="shared" si="6"/>
        <v>48.403939346568706</v>
      </c>
      <c r="H22" s="25">
        <f t="shared" si="6"/>
        <v>48.228153755791951</v>
      </c>
      <c r="I22" s="25">
        <f t="shared" si="6"/>
        <v>48.318750798313957</v>
      </c>
    </row>
    <row r="23" spans="1:9">
      <c r="A23" s="39" t="s">
        <v>53</v>
      </c>
      <c r="B23" s="48">
        <v>54</v>
      </c>
      <c r="C23" s="48">
        <v>53</v>
      </c>
      <c r="D23" s="33">
        <v>107</v>
      </c>
      <c r="E23" s="152" t="s">
        <v>87</v>
      </c>
      <c r="F23" s="176" t="s">
        <v>87</v>
      </c>
      <c r="G23" s="152" t="s">
        <v>87</v>
      </c>
      <c r="H23" s="152" t="s">
        <v>87</v>
      </c>
      <c r="I23" s="152" t="s">
        <v>87</v>
      </c>
    </row>
    <row r="24" spans="1:9">
      <c r="A24" s="31" t="s">
        <v>91</v>
      </c>
      <c r="B24" s="173"/>
      <c r="C24" s="173"/>
      <c r="D24" s="31"/>
      <c r="E24" s="123"/>
      <c r="F24" s="131"/>
      <c r="G24" s="123"/>
      <c r="H24" s="123"/>
      <c r="I24" s="123"/>
    </row>
    <row r="25" spans="1:9">
      <c r="A25" s="59" t="s">
        <v>92</v>
      </c>
      <c r="B25" s="48">
        <v>4686</v>
      </c>
      <c r="C25" s="48">
        <v>4376</v>
      </c>
      <c r="D25" s="33">
        <v>9063</v>
      </c>
      <c r="E25" s="101">
        <f t="shared" ref="E25:E29" si="7">B25/$D25*100</f>
        <v>51.70473353194307</v>
      </c>
      <c r="F25" s="34">
        <f t="shared" ref="F25:F29" si="8">C25/$D25*100</f>
        <v>48.284232594063774</v>
      </c>
      <c r="G25" s="101">
        <f>B25/(B$9-B$30)*100</f>
        <v>14.698409711113204</v>
      </c>
      <c r="H25" s="25">
        <f>C25/(C$9-C$30)*100</f>
        <v>14.332973043791556</v>
      </c>
      <c r="I25" s="25">
        <f>D25/(D$9-D$30)*100</f>
        <v>14.52101325044462</v>
      </c>
    </row>
    <row r="26" spans="1:9">
      <c r="A26" s="59">
        <v>2</v>
      </c>
      <c r="B26" s="48">
        <v>5172</v>
      </c>
      <c r="C26" s="48">
        <v>5054</v>
      </c>
      <c r="D26" s="33">
        <v>10226</v>
      </c>
      <c r="E26" s="101">
        <f t="shared" si="7"/>
        <v>50.576960688441233</v>
      </c>
      <c r="F26" s="34">
        <f t="shared" si="8"/>
        <v>49.423039311558767</v>
      </c>
      <c r="G26" s="101">
        <f t="shared" ref="G26:I29" si="9">B26/(B$9-B$30)*100</f>
        <v>16.222828644019948</v>
      </c>
      <c r="H26" s="25">
        <f t="shared" si="9"/>
        <v>16.553666764927453</v>
      </c>
      <c r="I26" s="25">
        <f t="shared" si="9"/>
        <v>16.384407094675787</v>
      </c>
    </row>
    <row r="27" spans="1:9">
      <c r="A27" s="59">
        <v>3</v>
      </c>
      <c r="B27" s="48">
        <v>6024</v>
      </c>
      <c r="C27" s="48">
        <v>5652</v>
      </c>
      <c r="D27" s="33">
        <v>11676</v>
      </c>
      <c r="E27" s="101">
        <f t="shared" si="7"/>
        <v>51.593011305241518</v>
      </c>
      <c r="F27" s="34">
        <f t="shared" si="8"/>
        <v>48.406988694758482</v>
      </c>
      <c r="G27" s="101">
        <f t="shared" si="9"/>
        <v>18.895266773313256</v>
      </c>
      <c r="H27" s="25">
        <f t="shared" si="9"/>
        <v>18.51233172840719</v>
      </c>
      <c r="I27" s="25">
        <f t="shared" si="9"/>
        <v>18.70764103632256</v>
      </c>
    </row>
    <row r="28" spans="1:9">
      <c r="A28" s="59">
        <v>4</v>
      </c>
      <c r="B28" s="48">
        <v>7159</v>
      </c>
      <c r="C28" s="48">
        <v>6957</v>
      </c>
      <c r="D28" s="33">
        <v>14116</v>
      </c>
      <c r="E28" s="101">
        <f t="shared" si="7"/>
        <v>50.715500141683201</v>
      </c>
      <c r="F28" s="34">
        <f t="shared" si="8"/>
        <v>49.284499858316806</v>
      </c>
      <c r="G28" s="101">
        <f t="shared" si="9"/>
        <v>22.455380947900004</v>
      </c>
      <c r="H28" s="25">
        <f t="shared" si="9"/>
        <v>22.786675837673183</v>
      </c>
      <c r="I28" s="25">
        <f t="shared" si="9"/>
        <v>22.617082979507476</v>
      </c>
    </row>
    <row r="29" spans="1:9">
      <c r="A29" s="115" t="s">
        <v>93</v>
      </c>
      <c r="B29" s="48">
        <v>8840</v>
      </c>
      <c r="C29" s="48">
        <v>8492</v>
      </c>
      <c r="D29" s="33">
        <v>17332</v>
      </c>
      <c r="E29" s="101">
        <f t="shared" si="7"/>
        <v>51.003923378721439</v>
      </c>
      <c r="F29" s="34">
        <f t="shared" si="8"/>
        <v>48.996076621278561</v>
      </c>
      <c r="G29" s="101">
        <f t="shared" si="9"/>
        <v>27.728113923653584</v>
      </c>
      <c r="H29" s="25">
        <f t="shared" si="9"/>
        <v>27.814352625200616</v>
      </c>
      <c r="I29" s="25">
        <f t="shared" si="9"/>
        <v>27.769855639049556</v>
      </c>
    </row>
    <row r="30" spans="1:9">
      <c r="A30" s="73" t="s">
        <v>53</v>
      </c>
      <c r="B30" s="185">
        <v>158</v>
      </c>
      <c r="C30" s="185">
        <v>168</v>
      </c>
      <c r="D30" s="189">
        <v>326</v>
      </c>
      <c r="E30" s="190" t="s">
        <v>87</v>
      </c>
      <c r="F30" s="176" t="s">
        <v>87</v>
      </c>
      <c r="G30" s="191" t="s">
        <v>87</v>
      </c>
      <c r="H30" s="191" t="s">
        <v>87</v>
      </c>
      <c r="I30" s="191" t="s">
        <v>87</v>
      </c>
    </row>
    <row r="31" spans="1:9">
      <c r="A31" s="134" t="s">
        <v>433</v>
      </c>
    </row>
    <row r="32" spans="1:9">
      <c r="A32" s="134" t="s">
        <v>434</v>
      </c>
    </row>
    <row r="33" spans="1:1">
      <c r="A33" s="134" t="s">
        <v>435</v>
      </c>
    </row>
  </sheetData>
  <mergeCells count="4">
    <mergeCell ref="A6:A7"/>
    <mergeCell ref="B6:D6"/>
    <mergeCell ref="E6:F6"/>
    <mergeCell ref="G6:I6"/>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90" fitToHeight="0" orientation="landscape" r:id="rId1"/>
  <headerFooter>
    <oddFooter>&amp;L&amp;"Arial,Regular"&amp;8&amp;K01+023Report on Maternity, 2012: accompanying tables&amp;R&amp;"Arial,Regular"&amp;8&amp;K01+023Page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zoomScaleNormal="100" workbookViewId="0">
      <pane ySplit="3" topLeftCell="A4" activePane="bottomLeft" state="frozen"/>
      <selection activeCell="B54" sqref="B54"/>
      <selection pane="bottomLeft" activeCell="A3" sqref="A3"/>
    </sheetView>
  </sheetViews>
  <sheetFormatPr defaultRowHeight="15"/>
  <cols>
    <col min="1" max="1" width="17" customWidth="1"/>
    <col min="2" max="4" width="9.42578125" customWidth="1"/>
    <col min="5" max="6" width="9.42578125" style="112" customWidth="1"/>
    <col min="7" max="7" width="9.42578125" style="184" customWidth="1"/>
    <col min="8" max="8" width="9.42578125" style="179" customWidth="1"/>
    <col min="9" max="13" width="9.42578125" customWidth="1"/>
    <col min="14" max="14" width="9.85546875" customWidth="1"/>
    <col min="15" max="17" width="9.42578125" customWidth="1"/>
  </cols>
  <sheetData>
    <row r="1" spans="1:14" s="113" customFormat="1">
      <c r="A1" s="8" t="s">
        <v>27</v>
      </c>
      <c r="C1" s="8" t="s">
        <v>37</v>
      </c>
      <c r="G1" s="181"/>
      <c r="H1" s="181"/>
    </row>
    <row r="2" spans="1:14" s="113" customFormat="1" ht="10.5" customHeight="1">
      <c r="G2" s="181"/>
      <c r="H2" s="181"/>
    </row>
    <row r="3" spans="1:14" s="113" customFormat="1" ht="19.5">
      <c r="A3" s="20" t="s">
        <v>247</v>
      </c>
      <c r="G3" s="181"/>
      <c r="H3" s="181"/>
    </row>
    <row r="5" spans="1:14" s="193" customFormat="1" ht="18" customHeight="1">
      <c r="A5" s="207" t="str">
        <f>Contents!B45</f>
        <v>Table 36: Number and percentage of babies, by birthweight group, and the average birthweight, 2003–2012</v>
      </c>
    </row>
    <row r="6" spans="1:14" s="183" customFormat="1">
      <c r="A6" s="305" t="s">
        <v>40</v>
      </c>
      <c r="B6" s="284" t="s">
        <v>246</v>
      </c>
      <c r="C6" s="284"/>
      <c r="D6" s="284"/>
      <c r="E6" s="284"/>
      <c r="F6" s="284"/>
      <c r="G6" s="284"/>
      <c r="H6" s="285"/>
      <c r="I6" s="283" t="s">
        <v>462</v>
      </c>
      <c r="J6" s="284"/>
      <c r="K6" s="284"/>
      <c r="L6" s="284"/>
      <c r="M6" s="285"/>
      <c r="N6" s="309" t="s">
        <v>245</v>
      </c>
    </row>
    <row r="7" spans="1:14" s="183" customFormat="1" ht="25.5">
      <c r="A7" s="290"/>
      <c r="B7" s="166" t="s">
        <v>418</v>
      </c>
      <c r="C7" s="166" t="s">
        <v>419</v>
      </c>
      <c r="D7" s="166" t="s">
        <v>420</v>
      </c>
      <c r="E7" s="166" t="s">
        <v>421</v>
      </c>
      <c r="F7" s="166" t="s">
        <v>422</v>
      </c>
      <c r="G7" s="166" t="s">
        <v>53</v>
      </c>
      <c r="H7" s="167" t="s">
        <v>44</v>
      </c>
      <c r="I7" s="275" t="s">
        <v>418</v>
      </c>
      <c r="J7" s="276" t="s">
        <v>419</v>
      </c>
      <c r="K7" s="276" t="s">
        <v>420</v>
      </c>
      <c r="L7" s="276" t="s">
        <v>421</v>
      </c>
      <c r="M7" s="277" t="s">
        <v>422</v>
      </c>
      <c r="N7" s="309"/>
    </row>
    <row r="8" spans="1:14" s="201" customFormat="1">
      <c r="A8" s="196">
        <v>2003</v>
      </c>
      <c r="B8" s="194">
        <v>257</v>
      </c>
      <c r="C8" s="194">
        <v>386</v>
      </c>
      <c r="D8" s="194">
        <v>2787</v>
      </c>
      <c r="E8" s="194">
        <v>50025</v>
      </c>
      <c r="F8" s="194">
        <v>1497</v>
      </c>
      <c r="G8" s="194">
        <v>2717</v>
      </c>
      <c r="H8" s="195">
        <v>57669</v>
      </c>
      <c r="I8" s="67">
        <f t="shared" ref="I8" si="0">B8/($H8-$G8)*100</f>
        <v>0.46768088513611883</v>
      </c>
      <c r="J8" s="71">
        <f t="shared" ref="J8" si="1">C8/($H8-$G8)*100</f>
        <v>0.70243121269471542</v>
      </c>
      <c r="K8" s="71">
        <f t="shared" ref="K8" si="2">D8/($H8-$G8)*100</f>
        <v>5.0716989372543315</v>
      </c>
      <c r="L8" s="71">
        <f t="shared" ref="L8" si="3">E8/($H8-$G8)*100</f>
        <v>91.033993303246476</v>
      </c>
      <c r="M8" s="91">
        <f t="shared" ref="M8" si="4">F8/($H8-$G8)*100</f>
        <v>2.7241956616683649</v>
      </c>
      <c r="N8" s="251">
        <v>3.41</v>
      </c>
    </row>
    <row r="9" spans="1:14" s="201" customFormat="1">
      <c r="A9" s="196">
        <v>2004</v>
      </c>
      <c r="B9" s="194">
        <v>237</v>
      </c>
      <c r="C9" s="194">
        <v>343</v>
      </c>
      <c r="D9" s="194">
        <v>2875</v>
      </c>
      <c r="E9" s="194">
        <v>50634</v>
      </c>
      <c r="F9" s="194">
        <v>1521</v>
      </c>
      <c r="G9" s="194">
        <v>3002</v>
      </c>
      <c r="H9" s="195">
        <v>58612</v>
      </c>
      <c r="I9" s="67">
        <f>B9/($H9-$G9)*100</f>
        <v>0.42618234130552057</v>
      </c>
      <c r="J9" s="71">
        <f>C9/($H9-$G9)*100</f>
        <v>0.61679554037043693</v>
      </c>
      <c r="K9" s="71">
        <f>D9/($H9-$G9)*100</f>
        <v>5.1699334652040996</v>
      </c>
      <c r="L9" s="71">
        <f>E9/($H9-$G9)*100</f>
        <v>91.051969070311102</v>
      </c>
      <c r="M9" s="91">
        <f>F9/($H9-$G9)*100</f>
        <v>2.7351195828088475</v>
      </c>
      <c r="N9" s="251">
        <v>3.42</v>
      </c>
    </row>
    <row r="10" spans="1:14" s="183" customFormat="1">
      <c r="A10" s="196">
        <v>2005</v>
      </c>
      <c r="B10" s="194">
        <v>257</v>
      </c>
      <c r="C10" s="194">
        <v>379</v>
      </c>
      <c r="D10" s="194">
        <v>2852</v>
      </c>
      <c r="E10" s="194">
        <v>51368</v>
      </c>
      <c r="F10" s="194">
        <v>1475</v>
      </c>
      <c r="G10" s="194">
        <v>2743</v>
      </c>
      <c r="H10" s="195">
        <v>59074</v>
      </c>
      <c r="I10" s="67">
        <f t="shared" ref="I10:I17" si="5">B10/($H10-$G10)*100</f>
        <v>0.45623191493138771</v>
      </c>
      <c r="J10" s="71">
        <f t="shared" ref="J10:J17" si="6">C10/($H10-$G10)*100</f>
        <v>0.67280893291438104</v>
      </c>
      <c r="K10" s="71">
        <f t="shared" ref="K10:K17" si="7">D10/($H10-$G10)*100</f>
        <v>5.0629316007171896</v>
      </c>
      <c r="L10" s="71">
        <f t="shared" ref="L10:L17" si="8">E10/($H10-$G10)*100</f>
        <v>91.189575899593478</v>
      </c>
      <c r="M10" s="91">
        <f t="shared" ref="M10:M17" si="9">F10/($H10-$G10)*100</f>
        <v>2.6184516518435674</v>
      </c>
      <c r="N10" s="251">
        <v>3.42</v>
      </c>
    </row>
    <row r="11" spans="1:14" s="183" customFormat="1">
      <c r="A11" s="196">
        <v>2006</v>
      </c>
      <c r="B11" s="194">
        <v>234</v>
      </c>
      <c r="C11" s="194">
        <v>400</v>
      </c>
      <c r="D11" s="194">
        <v>2832</v>
      </c>
      <c r="E11" s="194">
        <v>53186</v>
      </c>
      <c r="F11" s="194">
        <v>1505</v>
      </c>
      <c r="G11" s="194">
        <v>2684</v>
      </c>
      <c r="H11" s="195">
        <v>60841</v>
      </c>
      <c r="I11" s="67">
        <f t="shared" si="5"/>
        <v>0.40235913131695239</v>
      </c>
      <c r="J11" s="71">
        <f t="shared" si="6"/>
        <v>0.68779338686658531</v>
      </c>
      <c r="K11" s="71">
        <f t="shared" si="7"/>
        <v>4.8695771790154243</v>
      </c>
      <c r="L11" s="71">
        <f t="shared" si="8"/>
        <v>91.452447684715509</v>
      </c>
      <c r="M11" s="91">
        <f t="shared" si="9"/>
        <v>2.5878226180855273</v>
      </c>
      <c r="N11" s="251">
        <v>3.42</v>
      </c>
    </row>
    <row r="12" spans="1:14" s="183" customFormat="1">
      <c r="A12" s="196">
        <v>2007</v>
      </c>
      <c r="B12" s="194">
        <v>262</v>
      </c>
      <c r="C12" s="194">
        <v>369</v>
      </c>
      <c r="D12" s="194">
        <v>3061</v>
      </c>
      <c r="E12" s="194">
        <v>55941</v>
      </c>
      <c r="F12" s="194">
        <v>1709</v>
      </c>
      <c r="G12" s="194">
        <v>3144</v>
      </c>
      <c r="H12" s="195">
        <v>64486</v>
      </c>
      <c r="I12" s="67">
        <f t="shared" si="5"/>
        <v>0.42711356004042911</v>
      </c>
      <c r="J12" s="71">
        <f t="shared" si="6"/>
        <v>0.60154543379739822</v>
      </c>
      <c r="K12" s="71">
        <f t="shared" si="7"/>
        <v>4.9900557529914247</v>
      </c>
      <c r="L12" s="71">
        <f t="shared" si="8"/>
        <v>91.195265886342142</v>
      </c>
      <c r="M12" s="91">
        <f t="shared" si="9"/>
        <v>2.7860193668286004</v>
      </c>
      <c r="N12" s="251">
        <v>3.43</v>
      </c>
    </row>
    <row r="13" spans="1:14" s="183" customFormat="1">
      <c r="A13" s="196">
        <v>2008</v>
      </c>
      <c r="B13" s="194">
        <v>252</v>
      </c>
      <c r="C13" s="194">
        <v>390</v>
      </c>
      <c r="D13" s="194">
        <v>3086</v>
      </c>
      <c r="E13" s="194">
        <v>56140</v>
      </c>
      <c r="F13" s="194">
        <v>1770</v>
      </c>
      <c r="G13" s="194">
        <v>3287</v>
      </c>
      <c r="H13" s="195">
        <v>64925</v>
      </c>
      <c r="I13" s="67">
        <f t="shared" si="5"/>
        <v>0.40883870339725492</v>
      </c>
      <c r="J13" s="71">
        <f t="shared" si="6"/>
        <v>0.63272656478146594</v>
      </c>
      <c r="K13" s="71">
        <f t="shared" si="7"/>
        <v>5.0066517408092412</v>
      </c>
      <c r="L13" s="71">
        <f t="shared" si="8"/>
        <v>91.080177812388456</v>
      </c>
      <c r="M13" s="91">
        <f t="shared" si="9"/>
        <v>2.8716051786235761</v>
      </c>
      <c r="N13" s="251">
        <v>3.43</v>
      </c>
    </row>
    <row r="14" spans="1:14" s="183" customFormat="1">
      <c r="A14" s="196">
        <v>2009</v>
      </c>
      <c r="B14" s="194">
        <v>253</v>
      </c>
      <c r="C14" s="194">
        <v>382</v>
      </c>
      <c r="D14" s="194">
        <v>3059</v>
      </c>
      <c r="E14" s="194">
        <v>56097</v>
      </c>
      <c r="F14" s="194">
        <v>1617</v>
      </c>
      <c r="G14" s="194">
        <v>3113</v>
      </c>
      <c r="H14" s="195">
        <v>64521</v>
      </c>
      <c r="I14" s="67">
        <f t="shared" si="5"/>
        <v>0.41199843668577385</v>
      </c>
      <c r="J14" s="71">
        <f t="shared" si="6"/>
        <v>0.62206878582595104</v>
      </c>
      <c r="K14" s="71">
        <f t="shared" si="7"/>
        <v>4.9814356435643568</v>
      </c>
      <c r="L14" s="71">
        <f t="shared" si="8"/>
        <v>91.351289734236587</v>
      </c>
      <c r="M14" s="91">
        <f t="shared" si="9"/>
        <v>2.6332073996873371</v>
      </c>
      <c r="N14" s="251">
        <v>3.42</v>
      </c>
    </row>
    <row r="15" spans="1:14" s="183" customFormat="1">
      <c r="A15" s="196">
        <v>2010</v>
      </c>
      <c r="B15" s="194">
        <v>267</v>
      </c>
      <c r="C15" s="194">
        <v>374</v>
      </c>
      <c r="D15" s="194">
        <v>3068</v>
      </c>
      <c r="E15" s="194">
        <v>56344</v>
      </c>
      <c r="F15" s="194">
        <v>1563</v>
      </c>
      <c r="G15" s="194">
        <v>3228</v>
      </c>
      <c r="H15" s="195">
        <v>64844</v>
      </c>
      <c r="I15" s="67">
        <f t="shared" si="5"/>
        <v>0.43332900545312908</v>
      </c>
      <c r="J15" s="71">
        <f t="shared" si="6"/>
        <v>0.60698519864970135</v>
      </c>
      <c r="K15" s="71">
        <f t="shared" si="7"/>
        <v>4.979226175019476</v>
      </c>
      <c r="L15" s="71">
        <f t="shared" si="8"/>
        <v>91.443780836146459</v>
      </c>
      <c r="M15" s="91">
        <f t="shared" si="9"/>
        <v>2.5366787847312384</v>
      </c>
      <c r="N15" s="251">
        <v>3.42</v>
      </c>
    </row>
    <row r="16" spans="1:14" s="183" customFormat="1">
      <c r="A16" s="196">
        <v>2011</v>
      </c>
      <c r="B16" s="194">
        <v>237</v>
      </c>
      <c r="C16" s="194">
        <v>324</v>
      </c>
      <c r="D16" s="194">
        <v>3032</v>
      </c>
      <c r="E16" s="194">
        <v>54161</v>
      </c>
      <c r="F16" s="194">
        <v>1522</v>
      </c>
      <c r="G16" s="194">
        <v>3343</v>
      </c>
      <c r="H16" s="195">
        <v>62619</v>
      </c>
      <c r="I16" s="67">
        <f t="shared" si="5"/>
        <v>0.399824549564748</v>
      </c>
      <c r="J16" s="71">
        <f t="shared" si="6"/>
        <v>0.54659558674674402</v>
      </c>
      <c r="K16" s="71">
        <f t="shared" si="7"/>
        <v>5.1150549969633579</v>
      </c>
      <c r="L16" s="71">
        <f t="shared" si="8"/>
        <v>91.370875227748158</v>
      </c>
      <c r="M16" s="91">
        <f t="shared" si="9"/>
        <v>2.5676496389769889</v>
      </c>
      <c r="N16" s="251">
        <v>3.42</v>
      </c>
    </row>
    <row r="17" spans="1:14" s="183" customFormat="1">
      <c r="A17" s="78">
        <v>2012</v>
      </c>
      <c r="B17" s="73">
        <v>260</v>
      </c>
      <c r="C17" s="73">
        <v>363</v>
      </c>
      <c r="D17" s="73">
        <v>3088</v>
      </c>
      <c r="E17" s="199">
        <v>54795</v>
      </c>
      <c r="F17" s="199">
        <v>1527</v>
      </c>
      <c r="G17" s="199">
        <v>2706</v>
      </c>
      <c r="H17" s="198">
        <v>62739</v>
      </c>
      <c r="I17" s="66">
        <f t="shared" si="5"/>
        <v>0.43309513101127711</v>
      </c>
      <c r="J17" s="65">
        <f t="shared" si="6"/>
        <v>0.60466743291189851</v>
      </c>
      <c r="K17" s="65">
        <f t="shared" si="7"/>
        <v>5.1438375560108609</v>
      </c>
      <c r="L17" s="65">
        <f t="shared" si="8"/>
        <v>91.27479886062666</v>
      </c>
      <c r="M17" s="142">
        <f t="shared" si="9"/>
        <v>2.5436010194393082</v>
      </c>
      <c r="N17" s="139">
        <v>3.42</v>
      </c>
    </row>
    <row r="18" spans="1:14" s="252" customFormat="1">
      <c r="A18" s="133" t="s">
        <v>424</v>
      </c>
    </row>
    <row r="19" spans="1:14" s="252" customFormat="1">
      <c r="A19" s="133" t="s">
        <v>423</v>
      </c>
    </row>
    <row r="20" spans="1:14" s="252" customFormat="1">
      <c r="A20" s="133" t="s">
        <v>425</v>
      </c>
    </row>
    <row r="21" spans="1:14" s="252" customFormat="1">
      <c r="A21" s="133" t="s">
        <v>426</v>
      </c>
    </row>
    <row r="22" spans="1:14" s="184" customFormat="1">
      <c r="A22" s="133" t="s">
        <v>427</v>
      </c>
    </row>
    <row r="23" spans="1:14" s="184" customFormat="1"/>
    <row r="24" spans="1:14" s="183" customFormat="1" ht="12.75" customHeight="1">
      <c r="G24" s="184"/>
    </row>
    <row r="25" spans="1:14" s="193" customFormat="1" ht="18" customHeight="1">
      <c r="A25" s="207" t="str">
        <f>Contents!B46</f>
        <v>Table 37: Average birthweight of male and female babies, by maternal age group, baby ethnic group, baby deprivation quintile of residence and baby DHB of residence, 2012</v>
      </c>
    </row>
    <row r="26" spans="1:14">
      <c r="A26" s="305" t="s">
        <v>61</v>
      </c>
      <c r="B26" s="284" t="s">
        <v>245</v>
      </c>
      <c r="C26" s="284"/>
      <c r="D26" s="284"/>
      <c r="E26" s="24"/>
      <c r="F26" s="24"/>
      <c r="G26" s="24"/>
      <c r="H26"/>
    </row>
    <row r="27" spans="1:14">
      <c r="A27" s="290"/>
      <c r="B27" s="178" t="s">
        <v>241</v>
      </c>
      <c r="C27" s="178" t="s">
        <v>242</v>
      </c>
      <c r="D27" s="178" t="s">
        <v>44</v>
      </c>
      <c r="E27" s="24"/>
      <c r="F27" s="24"/>
      <c r="G27" s="24"/>
      <c r="H27"/>
    </row>
    <row r="28" spans="1:14">
      <c r="A28" s="31" t="s">
        <v>253</v>
      </c>
      <c r="B28" s="31"/>
      <c r="C28" s="31"/>
      <c r="D28" s="31"/>
      <c r="E28" s="24"/>
      <c r="F28" s="24"/>
      <c r="G28" s="24"/>
      <c r="H28" s="24"/>
      <c r="I28" s="24"/>
      <c r="J28" s="24"/>
      <c r="K28" s="24"/>
    </row>
    <row r="29" spans="1:14">
      <c r="A29" s="180" t="s">
        <v>44</v>
      </c>
      <c r="B29" s="180">
        <v>3.47</v>
      </c>
      <c r="C29" s="180">
        <v>3.37</v>
      </c>
      <c r="D29" s="180">
        <v>3.42</v>
      </c>
      <c r="E29" s="24"/>
      <c r="F29" s="24"/>
      <c r="G29" s="24"/>
      <c r="H29" s="24"/>
      <c r="I29" s="24"/>
      <c r="J29" s="24"/>
      <c r="K29" s="24"/>
    </row>
    <row r="30" spans="1:14">
      <c r="A30" s="31" t="s">
        <v>243</v>
      </c>
      <c r="B30" s="31"/>
      <c r="C30" s="31"/>
      <c r="D30" s="31"/>
      <c r="E30" s="24"/>
      <c r="F30" s="24"/>
      <c r="G30" s="24"/>
      <c r="H30" s="24"/>
      <c r="I30" s="24"/>
      <c r="J30" s="24"/>
      <c r="K30" s="24"/>
    </row>
    <row r="31" spans="1:14">
      <c r="A31" s="192" t="s">
        <v>63</v>
      </c>
      <c r="B31" s="138">
        <v>3.38</v>
      </c>
      <c r="C31" s="138">
        <v>3.31</v>
      </c>
      <c r="D31" s="138">
        <v>3.35</v>
      </c>
      <c r="E31" s="24"/>
      <c r="F31" s="24"/>
      <c r="G31" s="24"/>
      <c r="H31" s="24"/>
      <c r="I31" s="24"/>
      <c r="J31" s="24"/>
      <c r="K31" s="24"/>
    </row>
    <row r="32" spans="1:14">
      <c r="A32" s="192" t="s">
        <v>46</v>
      </c>
      <c r="B32" s="138">
        <v>3.45</v>
      </c>
      <c r="C32" s="138">
        <v>3.36</v>
      </c>
      <c r="D32" s="138">
        <v>3.41</v>
      </c>
      <c r="E32" s="24"/>
      <c r="F32" s="24"/>
      <c r="G32" s="24"/>
      <c r="H32" s="24"/>
      <c r="I32" s="24"/>
      <c r="J32" s="24"/>
      <c r="K32" s="24"/>
    </row>
    <row r="33" spans="1:11">
      <c r="A33" s="192" t="s">
        <v>41</v>
      </c>
      <c r="B33" s="138">
        <v>3.48</v>
      </c>
      <c r="C33" s="138">
        <v>3.37</v>
      </c>
      <c r="D33" s="138">
        <v>3.42</v>
      </c>
      <c r="E33" s="24"/>
      <c r="F33" s="24"/>
      <c r="G33" s="24"/>
      <c r="H33" s="24"/>
      <c r="I33" s="24"/>
      <c r="J33" s="24"/>
      <c r="K33" s="24"/>
    </row>
    <row r="34" spans="1:11">
      <c r="A34" s="192" t="s">
        <v>42</v>
      </c>
      <c r="B34" s="138">
        <v>3.5</v>
      </c>
      <c r="C34" s="138">
        <v>3.39</v>
      </c>
      <c r="D34" s="138">
        <v>3.45</v>
      </c>
      <c r="E34" s="24"/>
      <c r="F34" s="24"/>
      <c r="G34" s="24"/>
      <c r="H34" s="24"/>
      <c r="I34" s="24"/>
      <c r="J34" s="24"/>
      <c r="K34" s="24"/>
    </row>
    <row r="35" spans="1:11">
      <c r="A35" s="192" t="s">
        <v>43</v>
      </c>
      <c r="B35" s="138">
        <v>3.5</v>
      </c>
      <c r="C35" s="138">
        <v>3.4</v>
      </c>
      <c r="D35" s="138">
        <v>3.45</v>
      </c>
      <c r="E35" s="24"/>
      <c r="F35" s="24"/>
      <c r="G35" s="24"/>
      <c r="H35" s="24"/>
      <c r="I35" s="24"/>
      <c r="J35" s="24"/>
      <c r="K35" s="24"/>
    </row>
    <row r="36" spans="1:11">
      <c r="A36" s="192" t="s">
        <v>39</v>
      </c>
      <c r="B36" s="138">
        <v>3.41</v>
      </c>
      <c r="C36" s="138">
        <v>3.3</v>
      </c>
      <c r="D36" s="138">
        <v>3.36</v>
      </c>
      <c r="E36" s="24"/>
      <c r="F36" s="24"/>
      <c r="G36" s="24"/>
      <c r="H36" s="24"/>
      <c r="I36" s="24"/>
      <c r="J36" s="24"/>
      <c r="K36" s="24"/>
    </row>
    <row r="37" spans="1:11">
      <c r="A37" s="31" t="s">
        <v>64</v>
      </c>
      <c r="B37" s="90"/>
      <c r="C37" s="90"/>
      <c r="D37" s="90"/>
      <c r="E37" s="24"/>
      <c r="F37" s="24"/>
      <c r="G37" s="24"/>
      <c r="H37" s="24"/>
      <c r="I37" s="24"/>
      <c r="J37" s="24"/>
      <c r="K37" s="24"/>
    </row>
    <row r="38" spans="1:11">
      <c r="A38" s="194" t="s">
        <v>65</v>
      </c>
      <c r="B38" s="138">
        <v>3.42</v>
      </c>
      <c r="C38" s="138">
        <v>3.32</v>
      </c>
      <c r="D38" s="138">
        <v>3.37</v>
      </c>
      <c r="E38" s="24"/>
      <c r="F38" s="24"/>
      <c r="G38" s="24"/>
      <c r="H38" s="24"/>
      <c r="I38" s="24"/>
      <c r="J38" s="24"/>
      <c r="K38" s="24"/>
    </row>
    <row r="39" spans="1:11">
      <c r="A39" s="194" t="s">
        <v>94</v>
      </c>
      <c r="B39" s="138">
        <v>3.57</v>
      </c>
      <c r="C39" s="138">
        <v>3.5</v>
      </c>
      <c r="D39" s="138">
        <v>3.53</v>
      </c>
      <c r="E39" s="24"/>
      <c r="F39" s="24"/>
      <c r="G39" s="24"/>
      <c r="H39" s="24"/>
      <c r="I39" s="24"/>
      <c r="J39" s="24"/>
      <c r="K39" s="24"/>
    </row>
    <row r="40" spans="1:11">
      <c r="A40" s="194" t="s">
        <v>50</v>
      </c>
      <c r="B40" s="138">
        <v>3.28</v>
      </c>
      <c r="C40" s="138">
        <v>3.19</v>
      </c>
      <c r="D40" s="138">
        <v>3.24</v>
      </c>
      <c r="E40" s="24"/>
      <c r="F40" s="24"/>
      <c r="G40" s="24"/>
      <c r="H40" s="24"/>
      <c r="I40" s="24"/>
      <c r="J40" s="24"/>
      <c r="K40" s="24"/>
    </row>
    <row r="41" spans="1:11">
      <c r="A41" s="194" t="s">
        <v>54</v>
      </c>
      <c r="B41" s="138">
        <v>3.53</v>
      </c>
      <c r="C41" s="138">
        <v>3.41</v>
      </c>
      <c r="D41" s="138">
        <v>3.47</v>
      </c>
      <c r="E41" s="24"/>
      <c r="F41" s="24"/>
      <c r="G41" s="24"/>
      <c r="H41" s="24"/>
      <c r="I41" s="24"/>
      <c r="J41" s="24"/>
      <c r="K41" s="24"/>
    </row>
    <row r="42" spans="1:11">
      <c r="A42" s="31" t="s">
        <v>91</v>
      </c>
      <c r="B42" s="90"/>
      <c r="C42" s="90"/>
      <c r="D42" s="90"/>
      <c r="E42" s="24"/>
      <c r="F42" s="24"/>
      <c r="G42" s="24"/>
      <c r="H42" s="24"/>
      <c r="I42" s="24"/>
      <c r="J42" s="24"/>
      <c r="K42" s="24"/>
    </row>
    <row r="43" spans="1:11">
      <c r="A43" s="59" t="s">
        <v>92</v>
      </c>
      <c r="B43" s="138">
        <v>3.5</v>
      </c>
      <c r="C43" s="138">
        <v>3.38</v>
      </c>
      <c r="D43" s="138">
        <v>3.44</v>
      </c>
      <c r="E43" s="24"/>
      <c r="F43" s="24"/>
      <c r="G43" s="24"/>
      <c r="H43" s="24"/>
      <c r="I43" s="24"/>
      <c r="J43" s="24"/>
      <c r="K43" s="24"/>
    </row>
    <row r="44" spans="1:11">
      <c r="A44" s="59">
        <v>2</v>
      </c>
      <c r="B44" s="138">
        <v>3.49</v>
      </c>
      <c r="C44" s="138">
        <v>3.39</v>
      </c>
      <c r="D44" s="138">
        <v>3.44</v>
      </c>
      <c r="E44" s="24"/>
      <c r="F44" s="24"/>
      <c r="G44" s="24"/>
      <c r="H44" s="24"/>
      <c r="I44" s="24"/>
      <c r="J44" s="24"/>
      <c r="K44" s="24"/>
    </row>
    <row r="45" spans="1:11">
      <c r="A45" s="59">
        <v>3</v>
      </c>
      <c r="B45" s="138">
        <v>3.48</v>
      </c>
      <c r="C45" s="138">
        <v>3.37</v>
      </c>
      <c r="D45" s="138">
        <v>3.42</v>
      </c>
      <c r="E45" s="24"/>
      <c r="F45" s="24"/>
      <c r="G45" s="24"/>
      <c r="H45" s="24"/>
      <c r="I45" s="24"/>
      <c r="J45" s="24"/>
      <c r="K45" s="24"/>
    </row>
    <row r="46" spans="1:11">
      <c r="A46" s="59">
        <v>4</v>
      </c>
      <c r="B46" s="138">
        <v>3.47</v>
      </c>
      <c r="C46" s="138">
        <v>3.37</v>
      </c>
      <c r="D46" s="138">
        <v>3.42</v>
      </c>
      <c r="E46" s="24"/>
      <c r="F46" s="24"/>
      <c r="G46" s="24"/>
      <c r="H46" s="24"/>
      <c r="I46" s="24"/>
      <c r="J46" s="24"/>
      <c r="K46" s="24"/>
    </row>
    <row r="47" spans="1:11">
      <c r="A47" s="115" t="s">
        <v>93</v>
      </c>
      <c r="B47" s="138">
        <v>3.43</v>
      </c>
      <c r="C47" s="138">
        <v>3.34</v>
      </c>
      <c r="D47" s="138">
        <v>3.39</v>
      </c>
      <c r="E47" s="24"/>
      <c r="F47" s="24"/>
      <c r="G47" s="24"/>
      <c r="H47" s="24"/>
      <c r="I47" s="24"/>
      <c r="J47" s="24"/>
      <c r="K47" s="24"/>
    </row>
    <row r="48" spans="1:11">
      <c r="A48" s="31" t="s">
        <v>235</v>
      </c>
      <c r="B48" s="90"/>
      <c r="C48" s="90"/>
      <c r="D48" s="90"/>
      <c r="E48" s="24"/>
      <c r="F48" s="24"/>
      <c r="G48" s="24"/>
      <c r="H48" s="24"/>
      <c r="I48" s="24"/>
      <c r="J48" s="24"/>
      <c r="K48" s="24"/>
    </row>
    <row r="49" spans="1:11">
      <c r="A49" s="194" t="s">
        <v>66</v>
      </c>
      <c r="B49" s="138">
        <v>3.46</v>
      </c>
      <c r="C49" s="138">
        <v>3.37</v>
      </c>
      <c r="D49" s="138">
        <v>3.42</v>
      </c>
      <c r="E49" s="24"/>
      <c r="F49" s="24"/>
      <c r="G49" s="24"/>
      <c r="H49" s="24"/>
      <c r="I49" s="24"/>
      <c r="J49" s="24"/>
      <c r="K49" s="24"/>
    </row>
    <row r="50" spans="1:11">
      <c r="A50" s="194" t="s">
        <v>67</v>
      </c>
      <c r="B50" s="138">
        <v>3.47</v>
      </c>
      <c r="C50" s="138">
        <v>3.35</v>
      </c>
      <c r="D50" s="138">
        <v>3.41</v>
      </c>
      <c r="E50" s="24"/>
      <c r="F50" s="24"/>
      <c r="G50" s="24"/>
      <c r="H50" s="24"/>
      <c r="I50" s="24"/>
      <c r="J50" s="24"/>
      <c r="K50" s="24"/>
    </row>
    <row r="51" spans="1:11">
      <c r="A51" s="194" t="s">
        <v>68</v>
      </c>
      <c r="B51" s="138">
        <v>3.45</v>
      </c>
      <c r="C51" s="138">
        <v>3.32</v>
      </c>
      <c r="D51" s="138">
        <v>3.39</v>
      </c>
      <c r="E51" s="24"/>
      <c r="F51" s="24"/>
      <c r="G51" s="24"/>
      <c r="H51" s="24"/>
      <c r="I51" s="24"/>
      <c r="J51" s="24"/>
      <c r="K51" s="24"/>
    </row>
    <row r="52" spans="1:11">
      <c r="A52" s="194" t="s">
        <v>69</v>
      </c>
      <c r="B52" s="138">
        <v>3.44</v>
      </c>
      <c r="C52" s="138">
        <v>3.38</v>
      </c>
      <c r="D52" s="138">
        <v>3.41</v>
      </c>
      <c r="E52" s="24"/>
      <c r="F52" s="24"/>
      <c r="G52" s="24"/>
      <c r="H52" s="24"/>
      <c r="I52" s="24"/>
      <c r="J52" s="24"/>
      <c r="K52" s="24"/>
    </row>
    <row r="53" spans="1:11">
      <c r="A53" s="194" t="s">
        <v>70</v>
      </c>
      <c r="B53" s="138">
        <v>3.48</v>
      </c>
      <c r="C53" s="138">
        <v>3.38</v>
      </c>
      <c r="D53" s="138">
        <v>3.43</v>
      </c>
      <c r="E53" s="24"/>
      <c r="F53" s="24"/>
      <c r="G53" s="24"/>
      <c r="H53" s="24"/>
      <c r="I53" s="24"/>
      <c r="J53" s="24"/>
      <c r="K53" s="24"/>
    </row>
    <row r="54" spans="1:11">
      <c r="A54" s="194" t="s">
        <v>71</v>
      </c>
      <c r="B54" s="138">
        <v>3.44</v>
      </c>
      <c r="C54" s="138">
        <v>3.33</v>
      </c>
      <c r="D54" s="138">
        <v>3.39</v>
      </c>
      <c r="E54" s="24"/>
      <c r="F54" s="24"/>
      <c r="G54" s="24"/>
      <c r="H54" s="24"/>
      <c r="I54" s="24"/>
      <c r="J54" s="24"/>
      <c r="K54" s="24"/>
    </row>
    <row r="55" spans="1:11">
      <c r="A55" s="194" t="s">
        <v>72</v>
      </c>
      <c r="B55" s="138">
        <v>3.45</v>
      </c>
      <c r="C55" s="138">
        <v>3.35</v>
      </c>
      <c r="D55" s="138">
        <v>3.4</v>
      </c>
      <c r="E55" s="24"/>
      <c r="F55" s="24"/>
      <c r="G55" s="24"/>
      <c r="H55" s="24"/>
      <c r="I55" s="24"/>
      <c r="J55" s="24"/>
      <c r="K55" s="24"/>
    </row>
    <row r="56" spans="1:11">
      <c r="A56" s="194" t="s">
        <v>73</v>
      </c>
      <c r="B56" s="138">
        <v>3.48</v>
      </c>
      <c r="C56" s="138">
        <v>3.32</v>
      </c>
      <c r="D56" s="138">
        <v>3.4</v>
      </c>
      <c r="E56" s="24"/>
      <c r="F56" s="24"/>
      <c r="G56" s="24"/>
      <c r="H56" s="24"/>
      <c r="I56" s="24"/>
      <c r="J56" s="24"/>
      <c r="K56" s="24"/>
    </row>
    <row r="57" spans="1:11">
      <c r="A57" s="194" t="s">
        <v>74</v>
      </c>
      <c r="B57" s="138">
        <v>3.45</v>
      </c>
      <c r="C57" s="138">
        <v>3.33</v>
      </c>
      <c r="D57" s="138">
        <v>3.39</v>
      </c>
      <c r="E57" s="24"/>
      <c r="F57" s="24"/>
      <c r="G57" s="24"/>
      <c r="H57" s="24"/>
      <c r="I57" s="24"/>
      <c r="J57" s="24"/>
      <c r="K57" s="24"/>
    </row>
    <row r="58" spans="1:11">
      <c r="A58" s="194" t="s">
        <v>75</v>
      </c>
      <c r="B58" s="138">
        <v>3.48</v>
      </c>
      <c r="C58" s="138">
        <v>3.35</v>
      </c>
      <c r="D58" s="138">
        <v>3.41</v>
      </c>
      <c r="E58" s="24"/>
      <c r="F58" s="24"/>
      <c r="G58" s="24"/>
      <c r="H58" s="24"/>
      <c r="I58" s="24"/>
      <c r="J58" s="24"/>
      <c r="K58" s="24"/>
    </row>
    <row r="59" spans="1:11">
      <c r="A59" s="194" t="s">
        <v>76</v>
      </c>
      <c r="B59" s="138">
        <v>3.48</v>
      </c>
      <c r="C59" s="138">
        <v>3.37</v>
      </c>
      <c r="D59" s="138">
        <v>3.43</v>
      </c>
      <c r="E59" s="24"/>
      <c r="F59" s="24"/>
      <c r="G59" s="24"/>
      <c r="H59" s="24"/>
      <c r="I59" s="24"/>
      <c r="J59" s="24"/>
      <c r="K59" s="24"/>
    </row>
    <row r="60" spans="1:11">
      <c r="A60" s="194" t="s">
        <v>77</v>
      </c>
      <c r="B60" s="138">
        <v>3.45</v>
      </c>
      <c r="C60" s="138">
        <v>3.32</v>
      </c>
      <c r="D60" s="138">
        <v>3.39</v>
      </c>
      <c r="E60" s="24"/>
      <c r="F60" s="24"/>
      <c r="G60" s="24"/>
      <c r="H60" s="24"/>
      <c r="I60" s="24"/>
      <c r="J60" s="24"/>
      <c r="K60" s="24"/>
    </row>
    <row r="61" spans="1:11">
      <c r="A61" s="194" t="s">
        <v>78</v>
      </c>
      <c r="B61" s="138">
        <v>3.49</v>
      </c>
      <c r="C61" s="138">
        <v>3.38</v>
      </c>
      <c r="D61" s="138">
        <v>3.44</v>
      </c>
      <c r="E61" s="24"/>
      <c r="F61" s="24"/>
      <c r="G61" s="24"/>
      <c r="H61" s="24"/>
      <c r="I61" s="24"/>
      <c r="J61" s="24"/>
      <c r="K61" s="24"/>
    </row>
    <row r="62" spans="1:11">
      <c r="A62" s="194" t="s">
        <v>79</v>
      </c>
      <c r="B62" s="138">
        <v>3.48</v>
      </c>
      <c r="C62" s="138">
        <v>3.4</v>
      </c>
      <c r="D62" s="138">
        <v>3.44</v>
      </c>
      <c r="E62" s="24"/>
      <c r="F62" s="24"/>
      <c r="G62" s="24"/>
      <c r="H62" s="24"/>
      <c r="I62" s="24"/>
      <c r="J62" s="24"/>
      <c r="K62" s="24"/>
    </row>
    <row r="63" spans="1:11">
      <c r="A63" s="194" t="s">
        <v>80</v>
      </c>
      <c r="B63" s="138">
        <v>3.48</v>
      </c>
      <c r="C63" s="138">
        <v>3.44</v>
      </c>
      <c r="D63" s="138">
        <v>3.46</v>
      </c>
      <c r="E63" s="24"/>
      <c r="F63" s="24"/>
      <c r="G63" s="24"/>
      <c r="H63" s="24"/>
      <c r="I63" s="24"/>
      <c r="J63" s="24"/>
      <c r="K63" s="24"/>
    </row>
    <row r="64" spans="1:11">
      <c r="A64" s="194" t="s">
        <v>81</v>
      </c>
      <c r="B64" s="138">
        <v>3.49</v>
      </c>
      <c r="C64" s="138">
        <v>3.44</v>
      </c>
      <c r="D64" s="138">
        <v>3.47</v>
      </c>
      <c r="E64" s="24"/>
      <c r="F64" s="24"/>
      <c r="G64" s="24"/>
      <c r="H64" s="24"/>
      <c r="I64" s="24"/>
      <c r="J64" s="24"/>
      <c r="K64" s="24"/>
    </row>
    <row r="65" spans="1:16">
      <c r="A65" s="194" t="s">
        <v>82</v>
      </c>
      <c r="B65" s="138">
        <v>3.45</v>
      </c>
      <c r="C65" s="138">
        <v>3.36</v>
      </c>
      <c r="D65" s="138">
        <v>3.4</v>
      </c>
      <c r="E65" s="24"/>
      <c r="F65" s="24"/>
      <c r="G65" s="24"/>
      <c r="H65" s="24"/>
      <c r="I65" s="24"/>
      <c r="J65" s="24"/>
      <c r="K65" s="24"/>
    </row>
    <row r="66" spans="1:16">
      <c r="A66" s="194" t="s">
        <v>83</v>
      </c>
      <c r="B66" s="138">
        <v>3.48</v>
      </c>
      <c r="C66" s="138">
        <v>3.38</v>
      </c>
      <c r="D66" s="138">
        <v>3.43</v>
      </c>
      <c r="E66" s="24"/>
      <c r="F66" s="24"/>
      <c r="G66" s="24"/>
      <c r="H66" s="24"/>
      <c r="I66" s="24"/>
      <c r="J66" s="24"/>
      <c r="K66" s="24"/>
    </row>
    <row r="67" spans="1:16">
      <c r="A67" s="194" t="s">
        <v>84</v>
      </c>
      <c r="B67" s="138">
        <v>3.61</v>
      </c>
      <c r="C67" s="138">
        <v>3.45</v>
      </c>
      <c r="D67" s="138">
        <v>3.54</v>
      </c>
      <c r="E67" s="24"/>
      <c r="F67" s="24"/>
      <c r="G67" s="24"/>
      <c r="H67" s="24"/>
      <c r="I67" s="24"/>
      <c r="J67" s="24"/>
      <c r="K67" s="24"/>
    </row>
    <row r="68" spans="1:16" ht="14.25" customHeight="1">
      <c r="A68" s="73" t="s">
        <v>85</v>
      </c>
      <c r="B68" s="139">
        <v>3.51</v>
      </c>
      <c r="C68" s="139">
        <v>3.4</v>
      </c>
      <c r="D68" s="139">
        <v>3.45</v>
      </c>
      <c r="E68" s="24"/>
      <c r="F68" s="24"/>
      <c r="G68" s="24"/>
      <c r="H68" s="24"/>
      <c r="I68" s="24"/>
      <c r="J68" s="24"/>
      <c r="K68" s="24"/>
    </row>
    <row r="69" spans="1:16">
      <c r="A69" s="201"/>
      <c r="B69" s="201"/>
      <c r="C69" s="201"/>
      <c r="D69" s="201"/>
      <c r="E69" s="24"/>
      <c r="F69" s="24"/>
      <c r="G69" s="24"/>
      <c r="H69" s="24"/>
      <c r="I69" s="24"/>
      <c r="J69" s="24"/>
      <c r="K69" s="24"/>
    </row>
    <row r="70" spans="1:16" ht="11.25" customHeight="1">
      <c r="A70" s="24"/>
      <c r="B70" s="24"/>
      <c r="C70" s="24"/>
      <c r="D70" s="24"/>
      <c r="E70" s="24"/>
      <c r="F70" s="24"/>
      <c r="G70" s="24"/>
      <c r="H70" s="24"/>
      <c r="I70" s="24"/>
      <c r="J70" s="24"/>
      <c r="K70" s="24"/>
    </row>
    <row r="71" spans="1:16" s="193" customFormat="1" ht="18" customHeight="1">
      <c r="A71" s="211" t="str">
        <f>Contents!B47</f>
        <v>Table 38: Number and percentage of babies born with a low birthweight, by maternal age group, baby ethnic group, baby deprivation quintile of residence and baby DHB of residence, 2008–2012</v>
      </c>
      <c r="B71" s="111"/>
      <c r="C71" s="111"/>
      <c r="D71" s="111"/>
      <c r="E71" s="111"/>
      <c r="F71" s="111"/>
      <c r="G71" s="111"/>
      <c r="H71" s="111"/>
      <c r="I71" s="111"/>
      <c r="J71" s="111"/>
      <c r="K71" s="111"/>
    </row>
    <row r="72" spans="1:16" ht="15" customHeight="1">
      <c r="A72" s="321" t="s">
        <v>61</v>
      </c>
      <c r="B72" s="303" t="s">
        <v>256</v>
      </c>
      <c r="C72" s="303"/>
      <c r="D72" s="303"/>
      <c r="E72" s="303"/>
      <c r="F72" s="304"/>
      <c r="G72" s="294" t="s">
        <v>463</v>
      </c>
      <c r="H72" s="303"/>
      <c r="I72" s="303"/>
      <c r="J72" s="303"/>
      <c r="K72" s="304"/>
      <c r="L72" s="294" t="s">
        <v>255</v>
      </c>
      <c r="M72" s="303"/>
      <c r="N72" s="303"/>
      <c r="O72" s="303"/>
      <c r="P72" s="303"/>
    </row>
    <row r="73" spans="1:16" ht="15" customHeight="1">
      <c r="A73" s="284"/>
      <c r="B73" s="106">
        <v>2008</v>
      </c>
      <c r="C73" s="106">
        <v>2009</v>
      </c>
      <c r="D73" s="106">
        <v>2010</v>
      </c>
      <c r="E73" s="106">
        <v>2011</v>
      </c>
      <c r="F73" s="225">
        <v>2012</v>
      </c>
      <c r="G73" s="106">
        <v>2008</v>
      </c>
      <c r="H73" s="106">
        <v>2009</v>
      </c>
      <c r="I73" s="106">
        <v>2010</v>
      </c>
      <c r="J73" s="106">
        <v>2011</v>
      </c>
      <c r="K73" s="225">
        <v>2012</v>
      </c>
      <c r="L73" s="106">
        <v>2008</v>
      </c>
      <c r="M73" s="106">
        <v>2009</v>
      </c>
      <c r="N73" s="106">
        <v>2010</v>
      </c>
      <c r="O73" s="106">
        <v>2011</v>
      </c>
      <c r="P73" s="106">
        <v>2012</v>
      </c>
    </row>
    <row r="74" spans="1:16">
      <c r="A74" s="31" t="s">
        <v>253</v>
      </c>
      <c r="B74" s="87"/>
      <c r="C74" s="87"/>
      <c r="D74" s="87"/>
      <c r="E74" s="87"/>
      <c r="F74" s="31"/>
      <c r="G74" s="31"/>
      <c r="H74" s="31"/>
      <c r="I74" s="31"/>
      <c r="J74" s="31"/>
      <c r="K74" s="31"/>
      <c r="L74" s="31"/>
      <c r="M74" s="31"/>
      <c r="N74" s="31"/>
      <c r="O74" s="31"/>
      <c r="P74" s="31"/>
    </row>
    <row r="75" spans="1:16">
      <c r="A75" s="180" t="s">
        <v>44</v>
      </c>
      <c r="B75" s="180">
        <v>3728</v>
      </c>
      <c r="C75" s="180">
        <v>3694</v>
      </c>
      <c r="D75" s="180">
        <v>3709</v>
      </c>
      <c r="E75" s="180">
        <v>3593</v>
      </c>
      <c r="F75" s="180">
        <v>3711</v>
      </c>
      <c r="G75" s="66">
        <f>B75/L75*100</f>
        <v>6.0482170089879617</v>
      </c>
      <c r="H75" s="65">
        <f t="shared" ref="H75:K75" si="10">C75/M75*100</f>
        <v>6.0155028660760816</v>
      </c>
      <c r="I75" s="65">
        <f t="shared" si="10"/>
        <v>6.0195403791223061</v>
      </c>
      <c r="J75" s="65">
        <f t="shared" si="10"/>
        <v>6.0614751332748495</v>
      </c>
      <c r="K75" s="142">
        <f t="shared" si="10"/>
        <v>6.1816001199340365</v>
      </c>
      <c r="L75" s="180">
        <v>61638</v>
      </c>
      <c r="M75" s="180">
        <v>61408</v>
      </c>
      <c r="N75" s="180">
        <v>61616</v>
      </c>
      <c r="O75" s="180">
        <v>59276</v>
      </c>
      <c r="P75" s="180">
        <v>60033</v>
      </c>
    </row>
    <row r="76" spans="1:16">
      <c r="A76" s="31" t="s">
        <v>243</v>
      </c>
      <c r="B76" s="31"/>
      <c r="C76" s="31"/>
      <c r="D76" s="31"/>
      <c r="E76" s="31"/>
      <c r="F76" s="31"/>
      <c r="G76" s="31"/>
      <c r="H76" s="31"/>
      <c r="I76" s="31"/>
      <c r="J76" s="31"/>
      <c r="K76" s="31"/>
      <c r="L76" s="31"/>
      <c r="M76" s="31"/>
      <c r="N76" s="31"/>
      <c r="O76" s="31"/>
      <c r="P76" s="31"/>
    </row>
    <row r="77" spans="1:16">
      <c r="A77" s="192" t="s">
        <v>63</v>
      </c>
      <c r="B77" s="194">
        <v>342</v>
      </c>
      <c r="C77" s="194">
        <v>324</v>
      </c>
      <c r="D77" s="194">
        <v>316</v>
      </c>
      <c r="E77" s="194">
        <v>252</v>
      </c>
      <c r="F77" s="195">
        <v>239</v>
      </c>
      <c r="G77" s="67">
        <f t="shared" ref="G77:G82" si="11">B77/L77*100</f>
        <v>6.9258809234507908</v>
      </c>
      <c r="H77" s="71">
        <f t="shared" ref="H77:H82" si="12">C77/M77*100</f>
        <v>6.9587628865979383</v>
      </c>
      <c r="I77" s="71">
        <f t="shared" ref="I77:I82" si="13">D77/N77*100</f>
        <v>7.1687840290381128</v>
      </c>
      <c r="J77" s="71">
        <f t="shared" ref="J77:J82" si="14">E77/O77*100</f>
        <v>6.4665127020785222</v>
      </c>
      <c r="K77" s="91">
        <f t="shared" ref="K77:K82" si="15">F77/P77*100</f>
        <v>6.443785386896737</v>
      </c>
      <c r="L77" s="194">
        <v>4938</v>
      </c>
      <c r="M77" s="194">
        <v>4656</v>
      </c>
      <c r="N77" s="194">
        <v>4408</v>
      </c>
      <c r="O77" s="194">
        <v>3897</v>
      </c>
      <c r="P77" s="194">
        <v>3709</v>
      </c>
    </row>
    <row r="78" spans="1:16">
      <c r="A78" s="192" t="s">
        <v>46</v>
      </c>
      <c r="B78" s="194">
        <v>614</v>
      </c>
      <c r="C78" s="194">
        <v>709</v>
      </c>
      <c r="D78" s="194">
        <v>705</v>
      </c>
      <c r="E78" s="194">
        <v>684</v>
      </c>
      <c r="F78" s="195">
        <v>623</v>
      </c>
      <c r="G78" s="67">
        <f t="shared" si="11"/>
        <v>5.6402719088737827</v>
      </c>
      <c r="H78" s="71">
        <f t="shared" si="12"/>
        <v>6.2116698790958473</v>
      </c>
      <c r="I78" s="71">
        <f t="shared" si="13"/>
        <v>6.1421850496602195</v>
      </c>
      <c r="J78" s="71">
        <f t="shared" si="14"/>
        <v>6.1016949152542379</v>
      </c>
      <c r="K78" s="91">
        <f t="shared" si="15"/>
        <v>5.7551963048498846</v>
      </c>
      <c r="L78" s="194">
        <v>10886</v>
      </c>
      <c r="M78" s="194">
        <v>11414</v>
      </c>
      <c r="N78" s="194">
        <v>11478</v>
      </c>
      <c r="O78" s="194">
        <v>11210</v>
      </c>
      <c r="P78" s="194">
        <v>10825</v>
      </c>
    </row>
    <row r="79" spans="1:16">
      <c r="A79" s="192" t="s">
        <v>41</v>
      </c>
      <c r="B79" s="194">
        <v>810</v>
      </c>
      <c r="C79" s="194">
        <v>807</v>
      </c>
      <c r="D79" s="194">
        <v>809</v>
      </c>
      <c r="E79" s="194">
        <v>828</v>
      </c>
      <c r="F79" s="195">
        <v>844</v>
      </c>
      <c r="G79" s="67">
        <f t="shared" si="11"/>
        <v>5.5132044650149741</v>
      </c>
      <c r="H79" s="71">
        <f t="shared" si="12"/>
        <v>5.394385026737968</v>
      </c>
      <c r="I79" s="71">
        <f t="shared" si="13"/>
        <v>5.3087472931294704</v>
      </c>
      <c r="J79" s="71">
        <f t="shared" si="14"/>
        <v>5.5949726332860328</v>
      </c>
      <c r="K79" s="91">
        <f t="shared" si="15"/>
        <v>5.5864442679375168</v>
      </c>
      <c r="L79" s="194">
        <v>14692</v>
      </c>
      <c r="M79" s="194">
        <v>14960</v>
      </c>
      <c r="N79" s="194">
        <v>15239</v>
      </c>
      <c r="O79" s="194">
        <v>14799</v>
      </c>
      <c r="P79" s="194">
        <v>15108</v>
      </c>
    </row>
    <row r="80" spans="1:16">
      <c r="A80" s="192" t="s">
        <v>42</v>
      </c>
      <c r="B80" s="194">
        <v>910</v>
      </c>
      <c r="C80" s="194">
        <v>921</v>
      </c>
      <c r="D80" s="194">
        <v>934</v>
      </c>
      <c r="E80" s="194">
        <v>905</v>
      </c>
      <c r="F80" s="195">
        <v>967</v>
      </c>
      <c r="G80" s="67">
        <f t="shared" si="11"/>
        <v>5.4733549861662461</v>
      </c>
      <c r="H80" s="71">
        <f t="shared" si="12"/>
        <v>5.5172826933445158</v>
      </c>
      <c r="I80" s="71">
        <f t="shared" si="13"/>
        <v>5.5135773317591497</v>
      </c>
      <c r="J80" s="71">
        <f t="shared" si="14"/>
        <v>5.4861784675072744</v>
      </c>
      <c r="K80" s="91">
        <f t="shared" si="15"/>
        <v>5.8326798962542972</v>
      </c>
      <c r="L80" s="194">
        <v>16626</v>
      </c>
      <c r="M80" s="194">
        <v>16693</v>
      </c>
      <c r="N80" s="194">
        <v>16940</v>
      </c>
      <c r="O80" s="194">
        <v>16496</v>
      </c>
      <c r="P80" s="194">
        <v>16579</v>
      </c>
    </row>
    <row r="81" spans="1:16">
      <c r="A81" s="192" t="s">
        <v>43</v>
      </c>
      <c r="B81" s="194">
        <v>713</v>
      </c>
      <c r="C81" s="194">
        <v>705</v>
      </c>
      <c r="D81" s="194">
        <v>677</v>
      </c>
      <c r="E81" s="194">
        <v>676</v>
      </c>
      <c r="F81" s="195">
        <v>619</v>
      </c>
      <c r="G81" s="67">
        <f t="shared" si="11"/>
        <v>6.4542409703992041</v>
      </c>
      <c r="H81" s="71">
        <f t="shared" si="12"/>
        <v>6.3928182807399345</v>
      </c>
      <c r="I81" s="71">
        <f t="shared" si="13"/>
        <v>6.3194249976663865</v>
      </c>
      <c r="J81" s="71">
        <f t="shared" si="14"/>
        <v>6.5874098616254138</v>
      </c>
      <c r="K81" s="91">
        <f t="shared" si="15"/>
        <v>6.2677197245848522</v>
      </c>
      <c r="L81" s="194">
        <v>11047</v>
      </c>
      <c r="M81" s="194">
        <v>11028</v>
      </c>
      <c r="N81" s="194">
        <v>10713</v>
      </c>
      <c r="O81" s="194">
        <v>10262</v>
      </c>
      <c r="P81" s="194">
        <v>9876</v>
      </c>
    </row>
    <row r="82" spans="1:16">
      <c r="A82" s="192" t="s">
        <v>39</v>
      </c>
      <c r="B82" s="194">
        <v>167</v>
      </c>
      <c r="C82" s="194">
        <v>183</v>
      </c>
      <c r="D82" s="194">
        <v>214</v>
      </c>
      <c r="E82" s="194">
        <v>203</v>
      </c>
      <c r="F82" s="195">
        <v>227</v>
      </c>
      <c r="G82" s="67">
        <f t="shared" si="11"/>
        <v>7.321350284962735</v>
      </c>
      <c r="H82" s="71">
        <f t="shared" si="12"/>
        <v>7.6858462830743379</v>
      </c>
      <c r="I82" s="71">
        <f t="shared" si="13"/>
        <v>8.445146014206788</v>
      </c>
      <c r="J82" s="71">
        <f t="shared" si="14"/>
        <v>8.3884297520661164</v>
      </c>
      <c r="K82" s="91">
        <f t="shared" si="15"/>
        <v>8.8706525986713558</v>
      </c>
      <c r="L82" s="194">
        <v>2281</v>
      </c>
      <c r="M82" s="194">
        <v>2381</v>
      </c>
      <c r="N82" s="194">
        <v>2534</v>
      </c>
      <c r="O82" s="194">
        <v>2420</v>
      </c>
      <c r="P82" s="194">
        <v>2559</v>
      </c>
    </row>
    <row r="83" spans="1:16">
      <c r="A83" s="192" t="s">
        <v>53</v>
      </c>
      <c r="B83" s="194">
        <v>172</v>
      </c>
      <c r="C83" s="194">
        <v>45</v>
      </c>
      <c r="D83" s="194">
        <v>54</v>
      </c>
      <c r="E83" s="194">
        <v>45</v>
      </c>
      <c r="F83" s="195">
        <v>192</v>
      </c>
      <c r="G83" s="191" t="s">
        <v>87</v>
      </c>
      <c r="H83" s="191" t="s">
        <v>87</v>
      </c>
      <c r="I83" s="191" t="s">
        <v>87</v>
      </c>
      <c r="J83" s="191" t="s">
        <v>87</v>
      </c>
      <c r="K83" s="191" t="s">
        <v>87</v>
      </c>
      <c r="L83" s="177">
        <v>1168</v>
      </c>
      <c r="M83" s="177">
        <v>276</v>
      </c>
      <c r="N83" s="177">
        <v>304</v>
      </c>
      <c r="O83" s="177">
        <v>192</v>
      </c>
      <c r="P83" s="177">
        <v>1377</v>
      </c>
    </row>
    <row r="84" spans="1:16">
      <c r="A84" s="31" t="s">
        <v>64</v>
      </c>
      <c r="B84" s="87"/>
      <c r="C84" s="87"/>
      <c r="D84" s="87"/>
      <c r="E84" s="87"/>
      <c r="F84" s="31"/>
      <c r="G84" s="31"/>
      <c r="H84" s="31"/>
      <c r="I84" s="31"/>
      <c r="J84" s="31"/>
      <c r="K84" s="31"/>
      <c r="L84" s="31"/>
      <c r="M84" s="31"/>
      <c r="N84" s="31"/>
      <c r="O84" s="31"/>
      <c r="P84" s="31"/>
    </row>
    <row r="85" spans="1:16">
      <c r="A85" s="194" t="s">
        <v>65</v>
      </c>
      <c r="B85" s="194">
        <v>1130</v>
      </c>
      <c r="C85" s="194">
        <v>1093</v>
      </c>
      <c r="D85" s="194">
        <v>1169</v>
      </c>
      <c r="E85" s="194">
        <v>1093</v>
      </c>
      <c r="F85" s="195">
        <v>1119</v>
      </c>
      <c r="G85" s="67">
        <f t="shared" ref="G85:G88" si="16">B85/L85*100</f>
        <v>6.8567961165048539</v>
      </c>
      <c r="H85" s="71">
        <f t="shared" ref="H85:H88" si="17">C85/M85*100</f>
        <v>6.7640324277492416</v>
      </c>
      <c r="I85" s="71">
        <f t="shared" ref="I85:I88" si="18">D85/N85*100</f>
        <v>7.1894218942189418</v>
      </c>
      <c r="J85" s="71">
        <f t="shared" ref="J85:J88" si="19">E85/O85*100</f>
        <v>6.9604534165446097</v>
      </c>
      <c r="K85" s="91">
        <f t="shared" ref="K85:K88" si="20">F85/P85*100</f>
        <v>7.0715369059656226</v>
      </c>
      <c r="L85" s="194">
        <v>16480</v>
      </c>
      <c r="M85" s="194">
        <v>16159</v>
      </c>
      <c r="N85" s="194">
        <v>16260</v>
      </c>
      <c r="O85" s="194">
        <v>15703</v>
      </c>
      <c r="P85" s="194">
        <v>15824</v>
      </c>
    </row>
    <row r="86" spans="1:16">
      <c r="A86" s="194" t="s">
        <v>94</v>
      </c>
      <c r="B86" s="194">
        <v>353</v>
      </c>
      <c r="C86" s="194">
        <v>357</v>
      </c>
      <c r="D86" s="194">
        <v>348</v>
      </c>
      <c r="E86" s="194">
        <v>397</v>
      </c>
      <c r="F86" s="195">
        <v>325</v>
      </c>
      <c r="G86" s="67">
        <f t="shared" si="16"/>
        <v>4.9851715859341903</v>
      </c>
      <c r="H86" s="71">
        <f t="shared" si="17"/>
        <v>4.9686847599164929</v>
      </c>
      <c r="I86" s="71">
        <f t="shared" si="18"/>
        <v>4.8086223573303855</v>
      </c>
      <c r="J86" s="71">
        <f t="shared" si="19"/>
        <v>5.7369942196531793</v>
      </c>
      <c r="K86" s="91">
        <f t="shared" si="20"/>
        <v>4.7521567480625828</v>
      </c>
      <c r="L86" s="194">
        <v>7081</v>
      </c>
      <c r="M86" s="194">
        <v>7185</v>
      </c>
      <c r="N86" s="194">
        <v>7237</v>
      </c>
      <c r="O86" s="194">
        <v>6920</v>
      </c>
      <c r="P86" s="194">
        <v>6839</v>
      </c>
    </row>
    <row r="87" spans="1:16">
      <c r="A87" s="194" t="s">
        <v>50</v>
      </c>
      <c r="B87" s="194">
        <v>409</v>
      </c>
      <c r="C87" s="194">
        <v>461</v>
      </c>
      <c r="D87" s="194">
        <v>464</v>
      </c>
      <c r="E87" s="194">
        <v>499</v>
      </c>
      <c r="F87" s="195">
        <v>637</v>
      </c>
      <c r="G87" s="67">
        <f t="shared" si="16"/>
        <v>6.7827529021558881</v>
      </c>
      <c r="H87" s="71">
        <f t="shared" si="17"/>
        <v>7.2031250000000009</v>
      </c>
      <c r="I87" s="71">
        <f t="shared" si="18"/>
        <v>6.6974595842956122</v>
      </c>
      <c r="J87" s="71">
        <f t="shared" si="19"/>
        <v>6.9401947148817795</v>
      </c>
      <c r="K87" s="91">
        <f t="shared" si="20"/>
        <v>7.4905926622765753</v>
      </c>
      <c r="L87" s="194">
        <v>6030</v>
      </c>
      <c r="M87" s="194">
        <v>6400</v>
      </c>
      <c r="N87" s="194">
        <v>6928</v>
      </c>
      <c r="O87" s="194">
        <v>7190</v>
      </c>
      <c r="P87" s="194">
        <v>8504</v>
      </c>
    </row>
    <row r="88" spans="1:16">
      <c r="A88" s="194" t="s">
        <v>54</v>
      </c>
      <c r="B88" s="194">
        <v>1825</v>
      </c>
      <c r="C88" s="194">
        <v>1774</v>
      </c>
      <c r="D88" s="194">
        <v>1721</v>
      </c>
      <c r="E88" s="194">
        <v>1599</v>
      </c>
      <c r="F88" s="195">
        <v>1624</v>
      </c>
      <c r="G88" s="67">
        <f t="shared" si="16"/>
        <v>5.7253105784916558</v>
      </c>
      <c r="H88" s="71">
        <f t="shared" si="17"/>
        <v>5.6180131108084996</v>
      </c>
      <c r="I88" s="71">
        <f t="shared" si="18"/>
        <v>5.5268313047946309</v>
      </c>
      <c r="J88" s="71">
        <f t="shared" si="19"/>
        <v>5.4367413552752373</v>
      </c>
      <c r="K88" s="91">
        <f t="shared" si="20"/>
        <v>5.6304822660610894</v>
      </c>
      <c r="L88" s="194">
        <v>31876</v>
      </c>
      <c r="M88" s="194">
        <v>31577</v>
      </c>
      <c r="N88" s="194">
        <v>31139</v>
      </c>
      <c r="O88" s="194">
        <v>29411</v>
      </c>
      <c r="P88" s="194">
        <v>28843</v>
      </c>
    </row>
    <row r="89" spans="1:16">
      <c r="A89" s="185" t="s">
        <v>53</v>
      </c>
      <c r="B89" s="194">
        <v>11</v>
      </c>
      <c r="C89" s="194">
        <v>9</v>
      </c>
      <c r="D89" s="194">
        <v>7</v>
      </c>
      <c r="E89" s="194">
        <v>5</v>
      </c>
      <c r="F89" s="195">
        <v>6</v>
      </c>
      <c r="G89" s="191" t="s">
        <v>87</v>
      </c>
      <c r="H89" s="191" t="s">
        <v>87</v>
      </c>
      <c r="I89" s="191" t="s">
        <v>87</v>
      </c>
      <c r="J89" s="191" t="s">
        <v>87</v>
      </c>
      <c r="K89" s="191" t="s">
        <v>87</v>
      </c>
      <c r="L89" s="177">
        <v>171</v>
      </c>
      <c r="M89" s="177">
        <v>87</v>
      </c>
      <c r="N89" s="177">
        <v>52</v>
      </c>
      <c r="O89" s="177">
        <v>52</v>
      </c>
      <c r="P89" s="177">
        <v>23</v>
      </c>
    </row>
    <row r="90" spans="1:16">
      <c r="A90" s="31" t="s">
        <v>91</v>
      </c>
      <c r="B90" s="87"/>
      <c r="C90" s="87"/>
      <c r="D90" s="87"/>
      <c r="E90" s="87"/>
      <c r="F90" s="31"/>
      <c r="G90" s="31"/>
      <c r="H90" s="31"/>
      <c r="I90" s="31"/>
      <c r="J90" s="31"/>
      <c r="K90" s="31"/>
      <c r="L90" s="31"/>
      <c r="M90" s="31"/>
      <c r="N90" s="31"/>
      <c r="O90" s="31"/>
      <c r="P90" s="31"/>
    </row>
    <row r="91" spans="1:16">
      <c r="A91" s="59" t="s">
        <v>92</v>
      </c>
      <c r="B91" s="194">
        <v>430</v>
      </c>
      <c r="C91" s="194">
        <v>494</v>
      </c>
      <c r="D91" s="194">
        <v>451</v>
      </c>
      <c r="E91" s="194">
        <v>436</v>
      </c>
      <c r="F91" s="195">
        <v>473</v>
      </c>
      <c r="G91" s="67">
        <f t="shared" ref="G91:G95" si="21">B91/L91*100</f>
        <v>5.0433966690124326</v>
      </c>
      <c r="H91" s="71">
        <f t="shared" ref="H91:H95" si="22">C91/M91*100</f>
        <v>5.5907650520597558</v>
      </c>
      <c r="I91" s="71">
        <f t="shared" ref="I91:I95" si="23">D91/N91*100</f>
        <v>5.1168595416383029</v>
      </c>
      <c r="J91" s="71">
        <f t="shared" ref="J91:J95" si="24">E91/O91*100</f>
        <v>5.1469720221933652</v>
      </c>
      <c r="K91" s="91">
        <f t="shared" ref="K91:K95" si="25">F91/P91*100</f>
        <v>5.3921568627450984</v>
      </c>
      <c r="L91" s="194">
        <v>8526</v>
      </c>
      <c r="M91" s="194">
        <v>8836</v>
      </c>
      <c r="N91" s="194">
        <v>8814</v>
      </c>
      <c r="O91" s="194">
        <v>8471</v>
      </c>
      <c r="P91" s="194">
        <v>8772</v>
      </c>
    </row>
    <row r="92" spans="1:16">
      <c r="A92" s="59">
        <v>2</v>
      </c>
      <c r="B92" s="194">
        <v>557</v>
      </c>
      <c r="C92" s="194">
        <v>547</v>
      </c>
      <c r="D92" s="194">
        <v>540</v>
      </c>
      <c r="E92" s="194">
        <v>529</v>
      </c>
      <c r="F92" s="195">
        <v>519</v>
      </c>
      <c r="G92" s="67">
        <f t="shared" si="21"/>
        <v>5.7900207900207903</v>
      </c>
      <c r="H92" s="71">
        <f t="shared" si="22"/>
        <v>5.6322075782537073</v>
      </c>
      <c r="I92" s="71">
        <f t="shared" si="23"/>
        <v>5.4545454545454541</v>
      </c>
      <c r="J92" s="71">
        <f t="shared" si="24"/>
        <v>5.5259584247362374</v>
      </c>
      <c r="K92" s="91">
        <f t="shared" si="25"/>
        <v>5.274390243902439</v>
      </c>
      <c r="L92" s="194">
        <v>9620</v>
      </c>
      <c r="M92" s="194">
        <v>9712</v>
      </c>
      <c r="N92" s="194">
        <v>9900</v>
      </c>
      <c r="O92" s="194">
        <v>9573</v>
      </c>
      <c r="P92" s="194">
        <v>9840</v>
      </c>
    </row>
    <row r="93" spans="1:16">
      <c r="A93" s="59">
        <v>3</v>
      </c>
      <c r="B93" s="194">
        <v>716</v>
      </c>
      <c r="C93" s="194">
        <v>678</v>
      </c>
      <c r="D93" s="194">
        <v>668</v>
      </c>
      <c r="E93" s="194">
        <v>662</v>
      </c>
      <c r="F93" s="195">
        <v>663</v>
      </c>
      <c r="G93" s="67">
        <f t="shared" si="21"/>
        <v>6.1959155417099341</v>
      </c>
      <c r="H93" s="71">
        <f t="shared" si="22"/>
        <v>5.8232414326204589</v>
      </c>
      <c r="I93" s="71">
        <f t="shared" si="23"/>
        <v>5.7516790080936797</v>
      </c>
      <c r="J93" s="71">
        <f t="shared" si="24"/>
        <v>5.9420159770218115</v>
      </c>
      <c r="K93" s="91">
        <f t="shared" si="25"/>
        <v>5.9196428571428577</v>
      </c>
      <c r="L93" s="194">
        <v>11556</v>
      </c>
      <c r="M93" s="194">
        <v>11643</v>
      </c>
      <c r="N93" s="194">
        <v>11614</v>
      </c>
      <c r="O93" s="194">
        <v>11141</v>
      </c>
      <c r="P93" s="194">
        <v>11200</v>
      </c>
    </row>
    <row r="94" spans="1:16">
      <c r="A94" s="59">
        <v>4</v>
      </c>
      <c r="B94" s="194">
        <v>810</v>
      </c>
      <c r="C94" s="194">
        <v>817</v>
      </c>
      <c r="D94" s="194">
        <v>889</v>
      </c>
      <c r="E94" s="194">
        <v>840</v>
      </c>
      <c r="F94" s="195">
        <v>856</v>
      </c>
      <c r="G94" s="67">
        <f t="shared" si="21"/>
        <v>5.9384164222873901</v>
      </c>
      <c r="H94" s="71">
        <f t="shared" si="22"/>
        <v>5.9280220577564942</v>
      </c>
      <c r="I94" s="71">
        <f t="shared" si="23"/>
        <v>6.4266608833947805</v>
      </c>
      <c r="J94" s="71">
        <f t="shared" si="24"/>
        <v>6.2236052456101358</v>
      </c>
      <c r="K94" s="91">
        <f t="shared" si="25"/>
        <v>6.3337032926378098</v>
      </c>
      <c r="L94" s="194">
        <v>13640</v>
      </c>
      <c r="M94" s="194">
        <v>13782</v>
      </c>
      <c r="N94" s="194">
        <v>13833</v>
      </c>
      <c r="O94" s="194">
        <v>13497</v>
      </c>
      <c r="P94" s="194">
        <v>13515</v>
      </c>
    </row>
    <row r="95" spans="1:16">
      <c r="A95" s="115" t="s">
        <v>93</v>
      </c>
      <c r="B95" s="194">
        <v>1207</v>
      </c>
      <c r="C95" s="194">
        <v>1153</v>
      </c>
      <c r="D95" s="194">
        <v>1152</v>
      </c>
      <c r="E95" s="194">
        <v>1117</v>
      </c>
      <c r="F95" s="195">
        <v>1191</v>
      </c>
      <c r="G95" s="67">
        <f t="shared" si="21"/>
        <v>6.6589429548714554</v>
      </c>
      <c r="H95" s="71">
        <f t="shared" si="22"/>
        <v>6.6348256416158362</v>
      </c>
      <c r="I95" s="71">
        <f t="shared" si="23"/>
        <v>6.6298342541436464</v>
      </c>
      <c r="J95" s="71">
        <f t="shared" si="24"/>
        <v>6.75577597677513</v>
      </c>
      <c r="K95" s="91">
        <f t="shared" si="25"/>
        <v>7.1669274280900224</v>
      </c>
      <c r="L95" s="194">
        <v>18126</v>
      </c>
      <c r="M95" s="194">
        <v>17378</v>
      </c>
      <c r="N95" s="194">
        <v>17376</v>
      </c>
      <c r="O95" s="194">
        <v>16534</v>
      </c>
      <c r="P95" s="194">
        <v>16618</v>
      </c>
    </row>
    <row r="96" spans="1:16">
      <c r="A96" s="73" t="s">
        <v>53</v>
      </c>
      <c r="B96" s="194">
        <v>8</v>
      </c>
      <c r="C96" s="194">
        <v>5</v>
      </c>
      <c r="D96" s="194">
        <v>9</v>
      </c>
      <c r="E96" s="194">
        <v>9</v>
      </c>
      <c r="F96" s="195">
        <v>9</v>
      </c>
      <c r="G96" s="191" t="s">
        <v>87</v>
      </c>
      <c r="H96" s="191" t="s">
        <v>87</v>
      </c>
      <c r="I96" s="191" t="s">
        <v>87</v>
      </c>
      <c r="J96" s="191" t="s">
        <v>87</v>
      </c>
      <c r="K96" s="191" t="s">
        <v>87</v>
      </c>
      <c r="L96" s="177">
        <v>170</v>
      </c>
      <c r="M96" s="177">
        <v>57</v>
      </c>
      <c r="N96" s="177">
        <v>79</v>
      </c>
      <c r="O96" s="177">
        <v>60</v>
      </c>
      <c r="P96" s="177">
        <v>88</v>
      </c>
    </row>
    <row r="97" spans="1:17">
      <c r="A97" s="31" t="s">
        <v>235</v>
      </c>
      <c r="B97" s="87"/>
      <c r="C97" s="87"/>
      <c r="D97" s="87"/>
      <c r="E97" s="87"/>
      <c r="F97" s="31"/>
      <c r="G97" s="31"/>
      <c r="H97" s="31"/>
      <c r="I97" s="31"/>
      <c r="J97" s="31"/>
      <c r="K97" s="31"/>
      <c r="L97" s="31"/>
      <c r="M97" s="31"/>
      <c r="N97" s="31"/>
      <c r="O97" s="31"/>
      <c r="P97" s="31"/>
    </row>
    <row r="98" spans="1:17">
      <c r="A98" s="194" t="s">
        <v>66</v>
      </c>
      <c r="B98" s="194">
        <v>121</v>
      </c>
      <c r="C98" s="194">
        <v>119</v>
      </c>
      <c r="D98" s="194">
        <v>148</v>
      </c>
      <c r="E98" s="194">
        <v>128</v>
      </c>
      <c r="F98" s="195">
        <v>140</v>
      </c>
      <c r="G98" s="67">
        <f t="shared" ref="G98:G117" si="26">B98/L98*100</f>
        <v>5.8852140077821007</v>
      </c>
      <c r="H98" s="71">
        <f t="shared" ref="H98:H117" si="27">C98/M98*100</f>
        <v>5.6264775413711581</v>
      </c>
      <c r="I98" s="71">
        <f t="shared" ref="I98:I117" si="28">D98/N98*100</f>
        <v>6.5112186537615484</v>
      </c>
      <c r="J98" s="71">
        <f t="shared" ref="J98:J117" si="29">E98/O98*100</f>
        <v>6.0178655383168778</v>
      </c>
      <c r="K98" s="91">
        <f t="shared" ref="K98:K117" si="30">F98/P98*100</f>
        <v>6.6287878787878789</v>
      </c>
      <c r="L98" s="194">
        <v>2056</v>
      </c>
      <c r="M98" s="194">
        <v>2115</v>
      </c>
      <c r="N98" s="194">
        <v>2273</v>
      </c>
      <c r="O98" s="194">
        <v>2127</v>
      </c>
      <c r="P98" s="194">
        <v>2112</v>
      </c>
      <c r="Q98" s="253"/>
    </row>
    <row r="99" spans="1:17">
      <c r="A99" s="194" t="s">
        <v>67</v>
      </c>
      <c r="B99" s="194">
        <v>420</v>
      </c>
      <c r="C99" s="194">
        <v>422</v>
      </c>
      <c r="D99" s="194">
        <v>451</v>
      </c>
      <c r="E99" s="194">
        <v>386</v>
      </c>
      <c r="F99" s="195">
        <v>439</v>
      </c>
      <c r="G99" s="67">
        <f t="shared" si="26"/>
        <v>5.5372445616348056</v>
      </c>
      <c r="H99" s="71">
        <f t="shared" si="27"/>
        <v>5.5156188733498892</v>
      </c>
      <c r="I99" s="71">
        <f t="shared" si="28"/>
        <v>5.8268733850129202</v>
      </c>
      <c r="J99" s="71">
        <f t="shared" si="29"/>
        <v>5.0332507497718089</v>
      </c>
      <c r="K99" s="91">
        <f t="shared" si="30"/>
        <v>5.6023481368044923</v>
      </c>
      <c r="L99" s="194">
        <v>7585</v>
      </c>
      <c r="M99" s="194">
        <v>7651</v>
      </c>
      <c r="N99" s="194">
        <v>7740</v>
      </c>
      <c r="O99" s="194">
        <v>7669</v>
      </c>
      <c r="P99" s="194">
        <v>7836</v>
      </c>
      <c r="Q99" s="253"/>
    </row>
    <row r="100" spans="1:17">
      <c r="A100" s="194" t="s">
        <v>68</v>
      </c>
      <c r="B100" s="194">
        <v>390</v>
      </c>
      <c r="C100" s="194">
        <v>395</v>
      </c>
      <c r="D100" s="194">
        <v>382</v>
      </c>
      <c r="E100" s="194">
        <v>399</v>
      </c>
      <c r="F100" s="195">
        <v>409</v>
      </c>
      <c r="G100" s="67">
        <f t="shared" si="26"/>
        <v>5.9706062461726885</v>
      </c>
      <c r="H100" s="71">
        <f t="shared" si="27"/>
        <v>5.862273671712674</v>
      </c>
      <c r="I100" s="71">
        <f t="shared" si="28"/>
        <v>5.7460890493381465</v>
      </c>
      <c r="J100" s="71">
        <f t="shared" si="29"/>
        <v>6.1831706183170621</v>
      </c>
      <c r="K100" s="91">
        <f t="shared" si="30"/>
        <v>6.1885307913451353</v>
      </c>
      <c r="L100" s="194">
        <v>6532</v>
      </c>
      <c r="M100" s="194">
        <v>6738</v>
      </c>
      <c r="N100" s="194">
        <v>6648</v>
      </c>
      <c r="O100" s="194">
        <v>6453</v>
      </c>
      <c r="P100" s="194">
        <v>6609</v>
      </c>
      <c r="Q100" s="253"/>
    </row>
    <row r="101" spans="1:17">
      <c r="A101" s="194" t="s">
        <v>69</v>
      </c>
      <c r="B101" s="194">
        <v>528</v>
      </c>
      <c r="C101" s="194">
        <v>487</v>
      </c>
      <c r="D101" s="194">
        <v>507</v>
      </c>
      <c r="E101" s="194">
        <v>532</v>
      </c>
      <c r="F101" s="195">
        <v>549</v>
      </c>
      <c r="G101" s="67">
        <f t="shared" si="26"/>
        <v>6.0927763674128776</v>
      </c>
      <c r="H101" s="71">
        <f t="shared" si="27"/>
        <v>5.7449569423144986</v>
      </c>
      <c r="I101" s="71">
        <f t="shared" si="28"/>
        <v>5.8653401203146691</v>
      </c>
      <c r="J101" s="71">
        <f t="shared" si="29"/>
        <v>6.1946902654867255</v>
      </c>
      <c r="K101" s="91">
        <f t="shared" si="30"/>
        <v>6.3446203628799251</v>
      </c>
      <c r="L101" s="194">
        <v>8666</v>
      </c>
      <c r="M101" s="194">
        <v>8477</v>
      </c>
      <c r="N101" s="194">
        <v>8644</v>
      </c>
      <c r="O101" s="194">
        <v>8588</v>
      </c>
      <c r="P101" s="194">
        <v>8653</v>
      </c>
      <c r="Q101" s="253"/>
    </row>
    <row r="102" spans="1:17">
      <c r="A102" s="194" t="s">
        <v>70</v>
      </c>
      <c r="B102" s="194">
        <v>350</v>
      </c>
      <c r="C102" s="194">
        <v>358</v>
      </c>
      <c r="D102" s="194">
        <v>336</v>
      </c>
      <c r="E102" s="194">
        <v>333</v>
      </c>
      <c r="F102" s="195">
        <v>355</v>
      </c>
      <c r="G102" s="67">
        <f t="shared" si="26"/>
        <v>6.5567628325215441</v>
      </c>
      <c r="H102" s="71">
        <f t="shared" si="27"/>
        <v>6.7598187311178251</v>
      </c>
      <c r="I102" s="71">
        <f t="shared" si="28"/>
        <v>6.3348416289592757</v>
      </c>
      <c r="J102" s="71">
        <f t="shared" si="29"/>
        <v>6.5319733228717149</v>
      </c>
      <c r="K102" s="91">
        <f t="shared" si="30"/>
        <v>6.7903596021423107</v>
      </c>
      <c r="L102" s="194">
        <v>5338</v>
      </c>
      <c r="M102" s="194">
        <v>5296</v>
      </c>
      <c r="N102" s="194">
        <v>5304</v>
      </c>
      <c r="O102" s="194">
        <v>5098</v>
      </c>
      <c r="P102" s="194">
        <v>5228</v>
      </c>
      <c r="Q102" s="253"/>
    </row>
    <row r="103" spans="1:17">
      <c r="A103" s="194" t="s">
        <v>71</v>
      </c>
      <c r="B103" s="194">
        <v>108</v>
      </c>
      <c r="C103" s="194">
        <v>102</v>
      </c>
      <c r="D103" s="194">
        <v>106</v>
      </c>
      <c r="E103" s="194">
        <v>102</v>
      </c>
      <c r="F103" s="195">
        <v>107</v>
      </c>
      <c r="G103" s="67">
        <f t="shared" si="26"/>
        <v>6.2427745664739884</v>
      </c>
      <c r="H103" s="71">
        <f t="shared" si="27"/>
        <v>6.3197026022304827</v>
      </c>
      <c r="I103" s="71">
        <f t="shared" si="28"/>
        <v>6.6834804539722565</v>
      </c>
      <c r="J103" s="71">
        <f t="shared" si="29"/>
        <v>6.6147859922178993</v>
      </c>
      <c r="K103" s="91">
        <f t="shared" si="30"/>
        <v>7.1285809460359753</v>
      </c>
      <c r="L103" s="194">
        <v>1730</v>
      </c>
      <c r="M103" s="194">
        <v>1614</v>
      </c>
      <c r="N103" s="194">
        <v>1586</v>
      </c>
      <c r="O103" s="194">
        <v>1542</v>
      </c>
      <c r="P103" s="194">
        <v>1501</v>
      </c>
      <c r="Q103" s="253"/>
    </row>
    <row r="104" spans="1:17">
      <c r="A104" s="194" t="s">
        <v>72</v>
      </c>
      <c r="B104" s="194">
        <v>175</v>
      </c>
      <c r="C104" s="194">
        <v>191</v>
      </c>
      <c r="D104" s="194">
        <v>189</v>
      </c>
      <c r="E104" s="194">
        <v>157</v>
      </c>
      <c r="F104" s="195">
        <v>192</v>
      </c>
      <c r="G104" s="67">
        <f t="shared" si="26"/>
        <v>6.2769010043041611</v>
      </c>
      <c r="H104" s="71">
        <f t="shared" si="27"/>
        <v>6.6994037179936861</v>
      </c>
      <c r="I104" s="71">
        <f t="shared" si="28"/>
        <v>6.5488565488565493</v>
      </c>
      <c r="J104" s="71">
        <f t="shared" si="29"/>
        <v>5.8083610802811689</v>
      </c>
      <c r="K104" s="91">
        <f t="shared" si="30"/>
        <v>6.7748764996471422</v>
      </c>
      <c r="L104" s="194">
        <v>2788</v>
      </c>
      <c r="M104" s="194">
        <v>2851</v>
      </c>
      <c r="N104" s="194">
        <v>2886</v>
      </c>
      <c r="O104" s="194">
        <v>2703</v>
      </c>
      <c r="P104" s="194">
        <v>2834</v>
      </c>
      <c r="Q104" s="253"/>
    </row>
    <row r="105" spans="1:17">
      <c r="A105" s="194" t="s">
        <v>73</v>
      </c>
      <c r="B105" s="194">
        <v>54</v>
      </c>
      <c r="C105" s="194">
        <v>72</v>
      </c>
      <c r="D105" s="194">
        <v>59</v>
      </c>
      <c r="E105" s="194">
        <v>57</v>
      </c>
      <c r="F105" s="195">
        <v>42</v>
      </c>
      <c r="G105" s="67">
        <f t="shared" si="26"/>
        <v>6.625766871165645</v>
      </c>
      <c r="H105" s="71">
        <f t="shared" si="27"/>
        <v>9.8901098901098905</v>
      </c>
      <c r="I105" s="71">
        <f t="shared" si="28"/>
        <v>8.1944444444444446</v>
      </c>
      <c r="J105" s="71">
        <f t="shared" si="29"/>
        <v>8.2608695652173907</v>
      </c>
      <c r="K105" s="91">
        <f t="shared" si="30"/>
        <v>6.1135371179039302</v>
      </c>
      <c r="L105" s="194">
        <v>815</v>
      </c>
      <c r="M105" s="194">
        <v>728</v>
      </c>
      <c r="N105" s="194">
        <v>720</v>
      </c>
      <c r="O105" s="194">
        <v>690</v>
      </c>
      <c r="P105" s="194">
        <v>687</v>
      </c>
      <c r="Q105" s="253"/>
    </row>
    <row r="106" spans="1:17">
      <c r="A106" s="194" t="s">
        <v>74</v>
      </c>
      <c r="B106" s="194">
        <v>129</v>
      </c>
      <c r="C106" s="194">
        <v>140</v>
      </c>
      <c r="D106" s="194">
        <v>138</v>
      </c>
      <c r="E106" s="194">
        <v>142</v>
      </c>
      <c r="F106" s="195">
        <v>166</v>
      </c>
      <c r="G106" s="67">
        <f t="shared" si="26"/>
        <v>5.9529303184125517</v>
      </c>
      <c r="H106" s="71">
        <f t="shared" si="27"/>
        <v>5.9650617809970177</v>
      </c>
      <c r="I106" s="71">
        <f t="shared" si="28"/>
        <v>6.1717352415026836</v>
      </c>
      <c r="J106" s="71">
        <f t="shared" si="29"/>
        <v>6.7203028868906767</v>
      </c>
      <c r="K106" s="91">
        <f t="shared" si="30"/>
        <v>7.6816288755205919</v>
      </c>
      <c r="L106" s="194">
        <v>2167</v>
      </c>
      <c r="M106" s="194">
        <v>2347</v>
      </c>
      <c r="N106" s="194">
        <v>2236</v>
      </c>
      <c r="O106" s="194">
        <v>2113</v>
      </c>
      <c r="P106" s="194">
        <v>2161</v>
      </c>
      <c r="Q106" s="253"/>
    </row>
    <row r="107" spans="1:17">
      <c r="A107" s="194" t="s">
        <v>75</v>
      </c>
      <c r="B107" s="194">
        <v>79</v>
      </c>
      <c r="C107" s="194">
        <v>85</v>
      </c>
      <c r="D107" s="194">
        <v>84</v>
      </c>
      <c r="E107" s="194">
        <v>90</v>
      </c>
      <c r="F107" s="195">
        <v>98</v>
      </c>
      <c r="G107" s="67">
        <f t="shared" si="26"/>
        <v>5.1532941943900843</v>
      </c>
      <c r="H107" s="71">
        <f t="shared" si="27"/>
        <v>5.5774278215223099</v>
      </c>
      <c r="I107" s="71">
        <f t="shared" si="28"/>
        <v>5.7220708446866482</v>
      </c>
      <c r="J107" s="71">
        <f t="shared" si="29"/>
        <v>6.194081211286993</v>
      </c>
      <c r="K107" s="91">
        <f t="shared" si="30"/>
        <v>6.6576086956521747</v>
      </c>
      <c r="L107" s="194">
        <v>1533</v>
      </c>
      <c r="M107" s="194">
        <v>1524</v>
      </c>
      <c r="N107" s="194">
        <v>1468</v>
      </c>
      <c r="O107" s="194">
        <v>1453</v>
      </c>
      <c r="P107" s="194">
        <v>1472</v>
      </c>
      <c r="Q107" s="253"/>
    </row>
    <row r="108" spans="1:17">
      <c r="A108" s="194" t="s">
        <v>76</v>
      </c>
      <c r="B108" s="194">
        <v>131</v>
      </c>
      <c r="C108" s="194">
        <v>156</v>
      </c>
      <c r="D108" s="194">
        <v>123</v>
      </c>
      <c r="E108" s="194">
        <v>129</v>
      </c>
      <c r="F108" s="195">
        <v>115</v>
      </c>
      <c r="G108" s="67">
        <f t="shared" si="26"/>
        <v>5.7080610021786491</v>
      </c>
      <c r="H108" s="71">
        <f t="shared" si="27"/>
        <v>7.2931276297335206</v>
      </c>
      <c r="I108" s="71">
        <f t="shared" si="28"/>
        <v>5.4376657824933687</v>
      </c>
      <c r="J108" s="71">
        <f t="shared" si="29"/>
        <v>5.8186738836265226</v>
      </c>
      <c r="K108" s="91">
        <f t="shared" si="30"/>
        <v>5.5288461538461533</v>
      </c>
      <c r="L108" s="194">
        <v>2295</v>
      </c>
      <c r="M108" s="194">
        <v>2139</v>
      </c>
      <c r="N108" s="194">
        <v>2262</v>
      </c>
      <c r="O108" s="194">
        <v>2217</v>
      </c>
      <c r="P108" s="194">
        <v>2080</v>
      </c>
      <c r="Q108" s="253"/>
    </row>
    <row r="109" spans="1:17">
      <c r="A109" s="194" t="s">
        <v>77</v>
      </c>
      <c r="B109" s="194">
        <v>58</v>
      </c>
      <c r="C109" s="194">
        <v>57</v>
      </c>
      <c r="D109" s="194">
        <v>59</v>
      </c>
      <c r="E109" s="194">
        <v>34</v>
      </c>
      <c r="F109" s="195">
        <v>67</v>
      </c>
      <c r="G109" s="67">
        <f t="shared" si="26"/>
        <v>6.8396226415094334</v>
      </c>
      <c r="H109" s="71">
        <f t="shared" si="27"/>
        <v>6.4920273348519366</v>
      </c>
      <c r="I109" s="71">
        <f t="shared" si="28"/>
        <v>6.9905213270142177</v>
      </c>
      <c r="J109" s="71">
        <f t="shared" si="29"/>
        <v>4.298356510745891</v>
      </c>
      <c r="K109" s="91">
        <f t="shared" si="30"/>
        <v>8.1212121212121211</v>
      </c>
      <c r="L109" s="194">
        <v>848</v>
      </c>
      <c r="M109" s="194">
        <v>878</v>
      </c>
      <c r="N109" s="194">
        <v>844</v>
      </c>
      <c r="O109" s="194">
        <v>791</v>
      </c>
      <c r="P109" s="194">
        <v>825</v>
      </c>
      <c r="Q109" s="253"/>
    </row>
    <row r="110" spans="1:17">
      <c r="A110" s="194" t="s">
        <v>78</v>
      </c>
      <c r="B110" s="194">
        <v>253</v>
      </c>
      <c r="C110" s="194">
        <v>202</v>
      </c>
      <c r="D110" s="194">
        <v>242</v>
      </c>
      <c r="E110" s="194">
        <v>240</v>
      </c>
      <c r="F110" s="195">
        <v>224</v>
      </c>
      <c r="G110" s="67">
        <f t="shared" si="26"/>
        <v>6.588541666666667</v>
      </c>
      <c r="H110" s="71">
        <f t="shared" si="27"/>
        <v>5.2413077322262591</v>
      </c>
      <c r="I110" s="71">
        <f t="shared" si="28"/>
        <v>6.3433813892529489</v>
      </c>
      <c r="J110" s="71">
        <f t="shared" si="29"/>
        <v>6.4847338557146719</v>
      </c>
      <c r="K110" s="91">
        <f t="shared" si="30"/>
        <v>5.9717408691015734</v>
      </c>
      <c r="L110" s="194">
        <v>3840</v>
      </c>
      <c r="M110" s="194">
        <v>3854</v>
      </c>
      <c r="N110" s="194">
        <v>3815</v>
      </c>
      <c r="O110" s="194">
        <v>3701</v>
      </c>
      <c r="P110" s="194">
        <v>3751</v>
      </c>
      <c r="Q110" s="253"/>
    </row>
    <row r="111" spans="1:17">
      <c r="A111" s="194" t="s">
        <v>79</v>
      </c>
      <c r="B111" s="194">
        <v>147</v>
      </c>
      <c r="C111" s="194">
        <v>132</v>
      </c>
      <c r="D111" s="194">
        <v>129</v>
      </c>
      <c r="E111" s="194">
        <v>131</v>
      </c>
      <c r="F111" s="195">
        <v>115</v>
      </c>
      <c r="G111" s="67">
        <f t="shared" si="26"/>
        <v>6.67878237164925</v>
      </c>
      <c r="H111" s="71">
        <f t="shared" si="27"/>
        <v>5.997273966378919</v>
      </c>
      <c r="I111" s="71">
        <f t="shared" si="28"/>
        <v>6.1050638902035024</v>
      </c>
      <c r="J111" s="71">
        <f t="shared" si="29"/>
        <v>6.556556556556556</v>
      </c>
      <c r="K111" s="91">
        <f t="shared" si="30"/>
        <v>5.7992939989914269</v>
      </c>
      <c r="L111" s="194">
        <v>2201</v>
      </c>
      <c r="M111" s="194">
        <v>2201</v>
      </c>
      <c r="N111" s="194">
        <v>2113</v>
      </c>
      <c r="O111" s="194">
        <v>1998</v>
      </c>
      <c r="P111" s="194">
        <v>1983</v>
      </c>
      <c r="Q111" s="253"/>
    </row>
    <row r="112" spans="1:17">
      <c r="A112" s="194" t="s">
        <v>80</v>
      </c>
      <c r="B112" s="194">
        <v>23</v>
      </c>
      <c r="C112" s="194">
        <v>28</v>
      </c>
      <c r="D112" s="194">
        <v>41</v>
      </c>
      <c r="E112" s="194">
        <v>30</v>
      </c>
      <c r="F112" s="195">
        <v>26</v>
      </c>
      <c r="G112" s="67">
        <f t="shared" si="26"/>
        <v>4.6558704453441297</v>
      </c>
      <c r="H112" s="71">
        <f t="shared" si="27"/>
        <v>5.3030303030303028</v>
      </c>
      <c r="I112" s="71">
        <f t="shared" si="28"/>
        <v>7.8393881453154872</v>
      </c>
      <c r="J112" s="71">
        <f t="shared" si="29"/>
        <v>5.928853754940711</v>
      </c>
      <c r="K112" s="91">
        <f t="shared" si="30"/>
        <v>5.2953156822810588</v>
      </c>
      <c r="L112" s="194">
        <v>494</v>
      </c>
      <c r="M112" s="194">
        <v>528</v>
      </c>
      <c r="N112" s="194">
        <v>523</v>
      </c>
      <c r="O112" s="194">
        <v>506</v>
      </c>
      <c r="P112" s="194">
        <v>491</v>
      </c>
      <c r="Q112" s="253"/>
    </row>
    <row r="113" spans="1:17">
      <c r="A113" s="194" t="s">
        <v>81</v>
      </c>
      <c r="B113" s="194">
        <v>86</v>
      </c>
      <c r="C113" s="194">
        <v>78</v>
      </c>
      <c r="D113" s="194">
        <v>83</v>
      </c>
      <c r="E113" s="194">
        <v>88</v>
      </c>
      <c r="F113" s="195">
        <v>80</v>
      </c>
      <c r="G113" s="67">
        <f t="shared" si="26"/>
        <v>5.1682692307692308</v>
      </c>
      <c r="H113" s="71">
        <f t="shared" si="27"/>
        <v>4.9398353388220393</v>
      </c>
      <c r="I113" s="71">
        <f t="shared" si="28"/>
        <v>5.1139864448552066</v>
      </c>
      <c r="J113" s="71">
        <f t="shared" si="29"/>
        <v>5.6158264199106567</v>
      </c>
      <c r="K113" s="91">
        <f t="shared" si="30"/>
        <v>5.532503457814661</v>
      </c>
      <c r="L113" s="194">
        <v>1664</v>
      </c>
      <c r="M113" s="194">
        <v>1579</v>
      </c>
      <c r="N113" s="194">
        <v>1623</v>
      </c>
      <c r="O113" s="194">
        <v>1567</v>
      </c>
      <c r="P113" s="194">
        <v>1446</v>
      </c>
      <c r="Q113" s="253"/>
    </row>
    <row r="114" spans="1:17">
      <c r="A114" s="194" t="s">
        <v>82</v>
      </c>
      <c r="B114" s="194">
        <v>18</v>
      </c>
      <c r="C114" s="194">
        <v>20</v>
      </c>
      <c r="D114" s="194">
        <v>27</v>
      </c>
      <c r="E114" s="194">
        <v>20</v>
      </c>
      <c r="F114" s="195">
        <v>24</v>
      </c>
      <c r="G114" s="67">
        <f t="shared" si="26"/>
        <v>4.6035805626598467</v>
      </c>
      <c r="H114" s="71">
        <f t="shared" si="27"/>
        <v>5.3191489361702127</v>
      </c>
      <c r="I114" s="71">
        <f t="shared" si="28"/>
        <v>7.4792243767313016</v>
      </c>
      <c r="J114" s="71">
        <f t="shared" si="29"/>
        <v>5.6022408963585439</v>
      </c>
      <c r="K114" s="91">
        <f t="shared" si="30"/>
        <v>6.6115702479338845</v>
      </c>
      <c r="L114" s="194">
        <v>391</v>
      </c>
      <c r="M114" s="194">
        <v>376</v>
      </c>
      <c r="N114" s="194">
        <v>361</v>
      </c>
      <c r="O114" s="194">
        <v>357</v>
      </c>
      <c r="P114" s="194">
        <v>363</v>
      </c>
      <c r="Q114" s="253"/>
    </row>
    <row r="115" spans="1:17">
      <c r="A115" s="194" t="s">
        <v>83</v>
      </c>
      <c r="B115" s="194">
        <v>391</v>
      </c>
      <c r="C115" s="194">
        <v>401</v>
      </c>
      <c r="D115" s="194">
        <v>346</v>
      </c>
      <c r="E115" s="194">
        <v>347</v>
      </c>
      <c r="F115" s="195">
        <v>347</v>
      </c>
      <c r="G115" s="67">
        <f t="shared" si="26"/>
        <v>6.0770904569474666</v>
      </c>
      <c r="H115" s="71">
        <f t="shared" si="27"/>
        <v>6.3319122059055735</v>
      </c>
      <c r="I115" s="71">
        <f t="shared" si="28"/>
        <v>5.3776810693192418</v>
      </c>
      <c r="J115" s="71">
        <f t="shared" si="29"/>
        <v>6.1897966464502314</v>
      </c>
      <c r="K115" s="91">
        <f t="shared" si="30"/>
        <v>5.9560590456573976</v>
      </c>
      <c r="L115" s="194">
        <v>6434</v>
      </c>
      <c r="M115" s="194">
        <v>6333</v>
      </c>
      <c r="N115" s="194">
        <v>6434</v>
      </c>
      <c r="O115" s="194">
        <v>5606</v>
      </c>
      <c r="P115" s="194">
        <v>5826</v>
      </c>
      <c r="Q115" s="253"/>
    </row>
    <row r="116" spans="1:17">
      <c r="A116" s="194" t="s">
        <v>84</v>
      </c>
      <c r="B116" s="194">
        <v>38</v>
      </c>
      <c r="C116" s="194">
        <v>32</v>
      </c>
      <c r="D116" s="194">
        <v>37</v>
      </c>
      <c r="E116" s="194">
        <v>37</v>
      </c>
      <c r="F116" s="195">
        <v>21</v>
      </c>
      <c r="G116" s="67">
        <f t="shared" si="26"/>
        <v>5.8461538461538458</v>
      </c>
      <c r="H116" s="71">
        <f t="shared" si="27"/>
        <v>5.0156739811912221</v>
      </c>
      <c r="I116" s="71">
        <f t="shared" si="28"/>
        <v>5.7453416149068319</v>
      </c>
      <c r="J116" s="71">
        <f t="shared" si="29"/>
        <v>6.8014705882352935</v>
      </c>
      <c r="K116" s="91">
        <f t="shared" si="30"/>
        <v>3.3280507131537238</v>
      </c>
      <c r="L116" s="194">
        <v>650</v>
      </c>
      <c r="M116" s="194">
        <v>638</v>
      </c>
      <c r="N116" s="194">
        <v>644</v>
      </c>
      <c r="O116" s="194">
        <v>544</v>
      </c>
      <c r="P116" s="194">
        <v>631</v>
      </c>
      <c r="Q116" s="253"/>
    </row>
    <row r="117" spans="1:17">
      <c r="A117" s="194" t="s">
        <v>85</v>
      </c>
      <c r="B117" s="194">
        <v>225</v>
      </c>
      <c r="C117" s="194">
        <v>214</v>
      </c>
      <c r="D117" s="194">
        <v>215</v>
      </c>
      <c r="E117" s="194">
        <v>204</v>
      </c>
      <c r="F117" s="195">
        <v>190</v>
      </c>
      <c r="G117" s="67">
        <f t="shared" si="26"/>
        <v>6.3362433117431713</v>
      </c>
      <c r="H117" s="71">
        <f t="shared" si="27"/>
        <v>6.0916595502419586</v>
      </c>
      <c r="I117" s="71">
        <f t="shared" si="28"/>
        <v>6.2264697364610484</v>
      </c>
      <c r="J117" s="71">
        <f t="shared" si="29"/>
        <v>5.7938085771087753</v>
      </c>
      <c r="K117" s="91">
        <f t="shared" si="30"/>
        <v>5.4456864431069079</v>
      </c>
      <c r="L117" s="194">
        <v>3551</v>
      </c>
      <c r="M117" s="194">
        <v>3513</v>
      </c>
      <c r="N117" s="194">
        <v>3453</v>
      </c>
      <c r="O117" s="194">
        <v>3521</v>
      </c>
      <c r="P117" s="194">
        <v>3489</v>
      </c>
      <c r="Q117" s="253"/>
    </row>
    <row r="118" spans="1:17">
      <c r="A118" s="73" t="s">
        <v>53</v>
      </c>
      <c r="B118" s="73">
        <v>4</v>
      </c>
      <c r="C118" s="73">
        <v>3</v>
      </c>
      <c r="D118" s="73">
        <v>7</v>
      </c>
      <c r="E118" s="73">
        <v>7</v>
      </c>
      <c r="F118" s="85">
        <v>5</v>
      </c>
      <c r="G118" s="191" t="s">
        <v>87</v>
      </c>
      <c r="H118" s="191" t="s">
        <v>87</v>
      </c>
      <c r="I118" s="191" t="s">
        <v>87</v>
      </c>
      <c r="J118" s="191" t="s">
        <v>87</v>
      </c>
      <c r="K118" s="176" t="s">
        <v>87</v>
      </c>
      <c r="L118" s="199">
        <v>60</v>
      </c>
      <c r="M118" s="199">
        <v>28</v>
      </c>
      <c r="N118" s="199">
        <v>39</v>
      </c>
      <c r="O118" s="199">
        <v>32</v>
      </c>
      <c r="P118" s="199">
        <v>55</v>
      </c>
    </row>
    <row r="119" spans="1:17">
      <c r="A119" s="133" t="s">
        <v>436</v>
      </c>
      <c r="B119" s="201"/>
      <c r="C119" s="201"/>
      <c r="D119" s="201"/>
      <c r="E119" s="201"/>
      <c r="F119" s="201"/>
      <c r="G119" s="201"/>
      <c r="H119" s="201"/>
      <c r="I119" s="201"/>
      <c r="J119" s="201"/>
      <c r="K119" s="24"/>
    </row>
    <row r="120" spans="1:17">
      <c r="A120" s="133" t="s">
        <v>440</v>
      </c>
      <c r="B120" s="201"/>
      <c r="C120" s="201"/>
      <c r="D120" s="201"/>
      <c r="E120" s="201"/>
      <c r="F120" s="201"/>
      <c r="G120" s="201"/>
      <c r="H120" s="201"/>
      <c r="I120" s="201"/>
      <c r="J120" s="201"/>
      <c r="K120" s="24"/>
    </row>
    <row r="121" spans="1:17">
      <c r="A121" s="133"/>
      <c r="B121" s="201"/>
      <c r="C121" s="201"/>
      <c r="D121" s="201"/>
      <c r="E121" s="201"/>
      <c r="F121" s="201"/>
      <c r="G121" s="201"/>
      <c r="H121" s="201"/>
      <c r="I121" s="201"/>
      <c r="J121" s="201"/>
      <c r="K121" s="24"/>
    </row>
    <row r="122" spans="1:17">
      <c r="A122" s="24"/>
      <c r="B122" s="24"/>
      <c r="C122" s="24"/>
      <c r="D122" s="24"/>
      <c r="E122" s="24"/>
      <c r="F122" s="24"/>
      <c r="G122" s="24"/>
      <c r="H122" s="24"/>
      <c r="I122" s="24"/>
      <c r="J122" s="24"/>
      <c r="K122" s="24"/>
    </row>
    <row r="123" spans="1:17">
      <c r="A123" s="24"/>
      <c r="B123" s="24"/>
      <c r="C123" s="24"/>
      <c r="D123" s="24"/>
      <c r="E123" s="24"/>
      <c r="F123" s="24"/>
      <c r="G123" s="24"/>
      <c r="H123" s="24"/>
      <c r="I123" s="24"/>
      <c r="J123" s="24"/>
      <c r="K123" s="24"/>
    </row>
    <row r="124" spans="1:17">
      <c r="A124" s="24"/>
      <c r="B124" s="24"/>
      <c r="C124" s="24"/>
      <c r="D124" s="24"/>
      <c r="E124" s="24"/>
      <c r="F124" s="24"/>
      <c r="G124" s="24"/>
      <c r="H124" s="24"/>
      <c r="I124" s="24"/>
      <c r="J124" s="24"/>
      <c r="K124" s="24"/>
    </row>
    <row r="125" spans="1:17">
      <c r="A125" s="24"/>
      <c r="B125" s="24"/>
      <c r="C125" s="24"/>
      <c r="D125" s="24"/>
      <c r="E125" s="24"/>
      <c r="F125" s="24"/>
      <c r="G125" s="24"/>
      <c r="H125" s="24"/>
      <c r="I125" s="24"/>
      <c r="J125" s="24"/>
      <c r="K125" s="24"/>
    </row>
    <row r="126" spans="1:17">
      <c r="A126" s="24"/>
      <c r="B126" s="24"/>
      <c r="C126" s="24"/>
      <c r="D126" s="24"/>
      <c r="E126" s="24"/>
      <c r="F126" s="24"/>
      <c r="G126" s="24"/>
      <c r="H126" s="24"/>
      <c r="I126" s="24"/>
      <c r="J126" s="24"/>
      <c r="K126" s="24"/>
    </row>
    <row r="127" spans="1:17">
      <c r="A127" s="24"/>
      <c r="B127" s="24"/>
      <c r="C127" s="24"/>
      <c r="D127" s="24"/>
    </row>
    <row r="128" spans="1:17">
      <c r="A128" s="24"/>
      <c r="B128" s="24"/>
      <c r="C128" s="24"/>
      <c r="D128" s="24"/>
    </row>
  </sheetData>
  <mergeCells count="10">
    <mergeCell ref="N6:N7"/>
    <mergeCell ref="L72:P72"/>
    <mergeCell ref="G72:K72"/>
    <mergeCell ref="B72:F72"/>
    <mergeCell ref="A72:A73"/>
    <mergeCell ref="A6:A7"/>
    <mergeCell ref="B6:H6"/>
    <mergeCell ref="I6:M6"/>
    <mergeCell ref="B26:D26"/>
    <mergeCell ref="A26:A27"/>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6" fitToHeight="0" orientation="landscape" r:id="rId1"/>
  <headerFooter>
    <oddFooter>&amp;L&amp;"Arial,Regular"&amp;8&amp;K01+023Report on Maternity, 2012: accompanying tables&amp;R&amp;"Arial,Regular"&amp;8&amp;K01+023Page &amp;P of &amp;N</oddFooter>
  </headerFooter>
  <rowBreaks count="2" manualBreakCount="2">
    <brk id="23" max="20" man="1"/>
    <brk id="69"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2"/>
  <sheetViews>
    <sheetView zoomScaleNormal="100" workbookViewId="0">
      <pane ySplit="3" topLeftCell="A4" activePane="bottomLeft" state="frozen"/>
      <selection activeCell="B54" sqref="B54"/>
      <selection pane="bottomLeft" activeCell="A3" sqref="A3"/>
    </sheetView>
  </sheetViews>
  <sheetFormatPr defaultRowHeight="15"/>
  <cols>
    <col min="1" max="1" width="17.28515625" customWidth="1"/>
    <col min="2" max="21" width="8.7109375" customWidth="1"/>
  </cols>
  <sheetData>
    <row r="1" spans="1:21" s="181" customFormat="1">
      <c r="A1" s="8" t="s">
        <v>27</v>
      </c>
      <c r="C1" s="8" t="s">
        <v>37</v>
      </c>
    </row>
    <row r="2" spans="1:21" s="181" customFormat="1" ht="10.5" customHeight="1"/>
    <row r="3" spans="1:21" s="181" customFormat="1" ht="19.5">
      <c r="A3" s="20" t="s">
        <v>250</v>
      </c>
    </row>
    <row r="4" spans="1:21" s="184" customFormat="1"/>
    <row r="5" spans="1:21" s="193" customFormat="1" ht="18" customHeight="1">
      <c r="A5" s="207" t="str">
        <f>Contents!B48</f>
        <v>Table 39: Number and percentage of babies, by gestation, 2003–2012</v>
      </c>
    </row>
    <row r="6" spans="1:21">
      <c r="A6" s="322" t="s">
        <v>251</v>
      </c>
      <c r="B6" s="284" t="s">
        <v>36</v>
      </c>
      <c r="C6" s="284"/>
      <c r="D6" s="284"/>
      <c r="E6" s="284"/>
      <c r="F6" s="284"/>
      <c r="G6" s="284"/>
      <c r="H6" s="284"/>
      <c r="I6" s="284"/>
      <c r="J6" s="284"/>
      <c r="K6" s="285"/>
      <c r="L6" s="284" t="s">
        <v>462</v>
      </c>
      <c r="M6" s="284"/>
      <c r="N6" s="284"/>
      <c r="O6" s="284"/>
      <c r="P6" s="284"/>
      <c r="Q6" s="284"/>
      <c r="R6" s="284"/>
      <c r="S6" s="284"/>
      <c r="T6" s="284"/>
      <c r="U6" s="284"/>
    </row>
    <row r="7" spans="1:21">
      <c r="A7" s="322"/>
      <c r="B7" s="44">
        <v>2003</v>
      </c>
      <c r="C7" s="44">
        <v>2004</v>
      </c>
      <c r="D7" s="44">
        <v>2005</v>
      </c>
      <c r="E7" s="44">
        <v>2006</v>
      </c>
      <c r="F7" s="44">
        <v>2007</v>
      </c>
      <c r="G7" s="44">
        <v>2008</v>
      </c>
      <c r="H7" s="44">
        <v>2009</v>
      </c>
      <c r="I7" s="44">
        <v>2010</v>
      </c>
      <c r="J7" s="44">
        <v>2011</v>
      </c>
      <c r="K7" s="37">
        <v>2012</v>
      </c>
      <c r="L7" s="128">
        <v>2003</v>
      </c>
      <c r="M7" s="128">
        <v>2004</v>
      </c>
      <c r="N7" s="128">
        <v>2005</v>
      </c>
      <c r="O7" s="128">
        <v>2006</v>
      </c>
      <c r="P7" s="128">
        <v>2007</v>
      </c>
      <c r="Q7" s="128">
        <v>2008</v>
      </c>
      <c r="R7" s="128">
        <v>2009</v>
      </c>
      <c r="S7" s="128">
        <v>2010</v>
      </c>
      <c r="T7" s="128">
        <v>2011</v>
      </c>
      <c r="U7" s="128">
        <v>2012</v>
      </c>
    </row>
    <row r="8" spans="1:21">
      <c r="A8" s="196" t="s">
        <v>38</v>
      </c>
      <c r="B8" s="192">
        <v>6</v>
      </c>
      <c r="C8" s="192">
        <v>17</v>
      </c>
      <c r="D8" s="192">
        <v>9</v>
      </c>
      <c r="E8" s="192">
        <v>6</v>
      </c>
      <c r="F8" s="192">
        <v>10</v>
      </c>
      <c r="G8" s="192">
        <v>10</v>
      </c>
      <c r="H8" s="192">
        <v>9</v>
      </c>
      <c r="I8" s="192">
        <v>9</v>
      </c>
      <c r="J8" s="192">
        <v>17</v>
      </c>
      <c r="K8" s="187">
        <v>15</v>
      </c>
      <c r="L8" s="25">
        <f>B8/(B$36-B$35)*100</f>
        <v>1.0501443948542924E-2</v>
      </c>
      <c r="M8" s="25">
        <f t="shared" ref="M8:U23" si="0">C8/(C$36-C$35)*100</f>
        <v>2.9063803597073102E-2</v>
      </c>
      <c r="N8" s="25">
        <f t="shared" si="0"/>
        <v>1.525372021287414E-2</v>
      </c>
      <c r="O8" s="25">
        <f t="shared" si="0"/>
        <v>9.8758929453204719E-3</v>
      </c>
      <c r="P8" s="25">
        <f t="shared" si="0"/>
        <v>1.5550406643133717E-2</v>
      </c>
      <c r="Q8" s="25">
        <f t="shared" si="0"/>
        <v>1.5477480266212661E-2</v>
      </c>
      <c r="R8" s="25">
        <f t="shared" si="0"/>
        <v>1.400276943662191E-2</v>
      </c>
      <c r="S8" s="25">
        <f t="shared" si="0"/>
        <v>1.39366347672582E-2</v>
      </c>
      <c r="T8" s="25">
        <f t="shared" si="0"/>
        <v>2.7252761345965791E-2</v>
      </c>
      <c r="U8" s="25">
        <f t="shared" si="0"/>
        <v>2.3972766936759843E-2</v>
      </c>
    </row>
    <row r="9" spans="1:21">
      <c r="A9" s="196">
        <v>20</v>
      </c>
      <c r="B9" s="192">
        <v>8</v>
      </c>
      <c r="C9" s="192">
        <v>13</v>
      </c>
      <c r="D9" s="192">
        <v>8</v>
      </c>
      <c r="E9" s="192">
        <v>11</v>
      </c>
      <c r="F9" s="192">
        <v>12</v>
      </c>
      <c r="G9" s="192">
        <v>15</v>
      </c>
      <c r="H9" s="192">
        <v>11</v>
      </c>
      <c r="I9" s="192">
        <v>11</v>
      </c>
      <c r="J9" s="192">
        <v>11</v>
      </c>
      <c r="K9" s="187">
        <v>18</v>
      </c>
      <c r="L9" s="25">
        <f t="shared" ref="L9:L34" si="1">B9/(B$36-B$35)*100</f>
        <v>1.4001925264723901E-2</v>
      </c>
      <c r="M9" s="25">
        <f t="shared" si="0"/>
        <v>2.2225261574232373E-2</v>
      </c>
      <c r="N9" s="25">
        <f t="shared" si="0"/>
        <v>1.3558862411443679E-2</v>
      </c>
      <c r="O9" s="25">
        <f t="shared" si="0"/>
        <v>1.8105803733087535E-2</v>
      </c>
      <c r="P9" s="25">
        <f t="shared" si="0"/>
        <v>1.866048797176046E-2</v>
      </c>
      <c r="Q9" s="25">
        <f t="shared" si="0"/>
        <v>2.321622039931899E-2</v>
      </c>
      <c r="R9" s="25">
        <f t="shared" si="0"/>
        <v>1.7114495978093443E-2</v>
      </c>
      <c r="S9" s="25">
        <f t="shared" si="0"/>
        <v>1.70336647155378E-2</v>
      </c>
      <c r="T9" s="25">
        <f t="shared" si="0"/>
        <v>1.7634139694448454E-2</v>
      </c>
      <c r="U9" s="25">
        <f t="shared" si="0"/>
        <v>2.8767320324111813E-2</v>
      </c>
    </row>
    <row r="10" spans="1:21">
      <c r="A10" s="196">
        <v>21</v>
      </c>
      <c r="B10" s="192">
        <v>17</v>
      </c>
      <c r="C10" s="192">
        <v>24</v>
      </c>
      <c r="D10" s="192">
        <v>22</v>
      </c>
      <c r="E10" s="192">
        <v>19</v>
      </c>
      <c r="F10" s="192">
        <v>18</v>
      </c>
      <c r="G10" s="192">
        <v>10</v>
      </c>
      <c r="H10" s="192">
        <v>22</v>
      </c>
      <c r="I10" s="192">
        <v>31</v>
      </c>
      <c r="J10" s="192">
        <v>13</v>
      </c>
      <c r="K10" s="187">
        <v>23</v>
      </c>
      <c r="L10" s="25">
        <f t="shared" si="1"/>
        <v>2.9754091187538287E-2</v>
      </c>
      <c r="M10" s="25">
        <f t="shared" si="0"/>
        <v>4.103125213704438E-2</v>
      </c>
      <c r="N10" s="25">
        <f t="shared" si="0"/>
        <v>3.7286871631470118E-2</v>
      </c>
      <c r="O10" s="25">
        <f t="shared" si="0"/>
        <v>3.1273660993514835E-2</v>
      </c>
      <c r="P10" s="25">
        <f t="shared" si="0"/>
        <v>2.7990731957640694E-2</v>
      </c>
      <c r="Q10" s="25">
        <f t="shared" si="0"/>
        <v>1.5477480266212661E-2</v>
      </c>
      <c r="R10" s="25">
        <f t="shared" si="0"/>
        <v>3.4228991956186887E-2</v>
      </c>
      <c r="S10" s="25">
        <f t="shared" si="0"/>
        <v>4.8003964198333797E-2</v>
      </c>
      <c r="T10" s="25">
        <f t="shared" si="0"/>
        <v>2.0840346911620896E-2</v>
      </c>
      <c r="U10" s="25">
        <f t="shared" si="0"/>
        <v>3.6758242636365089E-2</v>
      </c>
    </row>
    <row r="11" spans="1:21">
      <c r="A11" s="196">
        <v>22</v>
      </c>
      <c r="B11" s="192">
        <v>20</v>
      </c>
      <c r="C11" s="192">
        <v>15</v>
      </c>
      <c r="D11" s="192">
        <v>20</v>
      </c>
      <c r="E11" s="192">
        <v>22</v>
      </c>
      <c r="F11" s="192">
        <v>19</v>
      </c>
      <c r="G11" s="192">
        <v>16</v>
      </c>
      <c r="H11" s="192">
        <v>19</v>
      </c>
      <c r="I11" s="192">
        <v>24</v>
      </c>
      <c r="J11" s="192">
        <v>21</v>
      </c>
      <c r="K11" s="187">
        <v>30</v>
      </c>
      <c r="L11" s="25">
        <f t="shared" si="1"/>
        <v>3.5004813161809749E-2</v>
      </c>
      <c r="M11" s="25">
        <f t="shared" si="0"/>
        <v>2.5644532585652736E-2</v>
      </c>
      <c r="N11" s="25">
        <f t="shared" si="0"/>
        <v>3.3897156028609203E-2</v>
      </c>
      <c r="O11" s="25">
        <f t="shared" si="0"/>
        <v>3.6211607466175071E-2</v>
      </c>
      <c r="P11" s="25">
        <f t="shared" si="0"/>
        <v>2.9545772621954066E-2</v>
      </c>
      <c r="Q11" s="25">
        <f t="shared" si="0"/>
        <v>2.4763968425940256E-2</v>
      </c>
      <c r="R11" s="25">
        <f t="shared" si="0"/>
        <v>2.9561402143979589E-2</v>
      </c>
      <c r="S11" s="25">
        <f t="shared" si="0"/>
        <v>3.7164359379355201E-2</v>
      </c>
      <c r="T11" s="25">
        <f t="shared" si="0"/>
        <v>3.3665175780310683E-2</v>
      </c>
      <c r="U11" s="25">
        <f t="shared" si="0"/>
        <v>4.7945533873519686E-2</v>
      </c>
    </row>
    <row r="12" spans="1:21">
      <c r="A12" s="196">
        <v>23</v>
      </c>
      <c r="B12" s="192">
        <v>31</v>
      </c>
      <c r="C12" s="192">
        <v>29</v>
      </c>
      <c r="D12" s="192">
        <v>29</v>
      </c>
      <c r="E12" s="192">
        <v>28</v>
      </c>
      <c r="F12" s="192">
        <v>29</v>
      </c>
      <c r="G12" s="192">
        <v>32</v>
      </c>
      <c r="H12" s="192">
        <v>24</v>
      </c>
      <c r="I12" s="192">
        <v>32</v>
      </c>
      <c r="J12" s="192">
        <v>22</v>
      </c>
      <c r="K12" s="187">
        <v>29</v>
      </c>
      <c r="L12" s="25">
        <f t="shared" si="1"/>
        <v>5.4257460400805112E-2</v>
      </c>
      <c r="M12" s="25">
        <f t="shared" si="0"/>
        <v>4.9579429665595295E-2</v>
      </c>
      <c r="N12" s="25">
        <f t="shared" si="0"/>
        <v>4.9150876241483343E-2</v>
      </c>
      <c r="O12" s="25">
        <f t="shared" si="0"/>
        <v>4.6087500411495542E-2</v>
      </c>
      <c r="P12" s="25">
        <f t="shared" si="0"/>
        <v>4.5096179265087785E-2</v>
      </c>
      <c r="Q12" s="25">
        <f t="shared" si="0"/>
        <v>4.9527936851880512E-2</v>
      </c>
      <c r="R12" s="25">
        <f t="shared" si="0"/>
        <v>3.7340718497658423E-2</v>
      </c>
      <c r="S12" s="25">
        <f t="shared" si="0"/>
        <v>4.9552479172473601E-2</v>
      </c>
      <c r="T12" s="25">
        <f t="shared" si="0"/>
        <v>3.5268279388896907E-2</v>
      </c>
      <c r="U12" s="25">
        <f t="shared" si="0"/>
        <v>4.6347349411069022E-2</v>
      </c>
    </row>
    <row r="13" spans="1:21">
      <c r="A13" s="196">
        <v>24</v>
      </c>
      <c r="B13" s="192">
        <v>43</v>
      </c>
      <c r="C13" s="192">
        <v>36</v>
      </c>
      <c r="D13" s="192">
        <v>44</v>
      </c>
      <c r="E13" s="192">
        <v>37</v>
      </c>
      <c r="F13" s="192">
        <v>40</v>
      </c>
      <c r="G13" s="192">
        <v>40</v>
      </c>
      <c r="H13" s="192">
        <v>49</v>
      </c>
      <c r="I13" s="192">
        <v>44</v>
      </c>
      <c r="J13" s="192">
        <v>42</v>
      </c>
      <c r="K13" s="187">
        <v>37</v>
      </c>
      <c r="L13" s="25">
        <f t="shared" si="1"/>
        <v>7.5260348297890967E-2</v>
      </c>
      <c r="M13" s="25">
        <f t="shared" si="0"/>
        <v>6.1546878205566577E-2</v>
      </c>
      <c r="N13" s="25">
        <f t="shared" si="0"/>
        <v>7.4573743262940237E-2</v>
      </c>
      <c r="O13" s="25">
        <f t="shared" si="0"/>
        <v>6.0901339829476243E-2</v>
      </c>
      <c r="P13" s="25">
        <f t="shared" si="0"/>
        <v>6.220162657253487E-2</v>
      </c>
      <c r="Q13" s="25">
        <f t="shared" si="0"/>
        <v>6.1909921064850645E-2</v>
      </c>
      <c r="R13" s="25">
        <f t="shared" si="0"/>
        <v>7.6237300266052618E-2</v>
      </c>
      <c r="S13" s="25">
        <f t="shared" si="0"/>
        <v>6.8134658862151198E-2</v>
      </c>
      <c r="T13" s="25">
        <f t="shared" si="0"/>
        <v>6.7330351560621365E-2</v>
      </c>
      <c r="U13" s="25">
        <f t="shared" si="0"/>
        <v>5.9132825110674275E-2</v>
      </c>
    </row>
    <row r="14" spans="1:21">
      <c r="A14" s="196">
        <v>25</v>
      </c>
      <c r="B14" s="192">
        <v>52</v>
      </c>
      <c r="C14" s="192">
        <v>35</v>
      </c>
      <c r="D14" s="192">
        <v>48</v>
      </c>
      <c r="E14" s="192">
        <v>43</v>
      </c>
      <c r="F14" s="192">
        <v>47</v>
      </c>
      <c r="G14" s="192">
        <v>65</v>
      </c>
      <c r="H14" s="192">
        <v>40</v>
      </c>
      <c r="I14" s="192">
        <v>56</v>
      </c>
      <c r="J14" s="192">
        <v>45</v>
      </c>
      <c r="K14" s="187">
        <v>55</v>
      </c>
      <c r="L14" s="25">
        <f t="shared" si="1"/>
        <v>9.1012514220705346E-2</v>
      </c>
      <c r="M14" s="25">
        <f t="shared" si="0"/>
        <v>5.9837242699856394E-2</v>
      </c>
      <c r="N14" s="25">
        <f t="shared" si="0"/>
        <v>8.1353174468662082E-2</v>
      </c>
      <c r="O14" s="25">
        <f t="shared" si="0"/>
        <v>7.0777232774796722E-2</v>
      </c>
      <c r="P14" s="25">
        <f t="shared" si="0"/>
        <v>7.3086911222728479E-2</v>
      </c>
      <c r="Q14" s="25">
        <f t="shared" si="0"/>
        <v>0.1006036217303823</v>
      </c>
      <c r="R14" s="25">
        <f t="shared" si="0"/>
        <v>6.2234530829430715E-2</v>
      </c>
      <c r="S14" s="25">
        <f t="shared" si="0"/>
        <v>8.6716838551828795E-2</v>
      </c>
      <c r="T14" s="25">
        <f t="shared" si="0"/>
        <v>7.2139662386380032E-2</v>
      </c>
      <c r="U14" s="25">
        <f t="shared" si="0"/>
        <v>8.7900145434786081E-2</v>
      </c>
    </row>
    <row r="15" spans="1:21">
      <c r="A15" s="196">
        <v>26</v>
      </c>
      <c r="B15" s="192">
        <v>54</v>
      </c>
      <c r="C15" s="192">
        <v>59</v>
      </c>
      <c r="D15" s="192">
        <v>52</v>
      </c>
      <c r="E15" s="192">
        <v>60</v>
      </c>
      <c r="F15" s="192">
        <v>69</v>
      </c>
      <c r="G15" s="192">
        <v>53</v>
      </c>
      <c r="H15" s="192">
        <v>75</v>
      </c>
      <c r="I15" s="192">
        <v>62</v>
      </c>
      <c r="J15" s="192">
        <v>52</v>
      </c>
      <c r="K15" s="187">
        <v>53</v>
      </c>
      <c r="L15" s="25">
        <f t="shared" si="1"/>
        <v>9.4512995536886316E-2</v>
      </c>
      <c r="M15" s="25">
        <f t="shared" si="0"/>
        <v>0.10086849483690079</v>
      </c>
      <c r="N15" s="25">
        <f t="shared" si="0"/>
        <v>8.8132605674383926E-2</v>
      </c>
      <c r="O15" s="25">
        <f t="shared" si="0"/>
        <v>9.8758929453204733E-2</v>
      </c>
      <c r="P15" s="25">
        <f t="shared" si="0"/>
        <v>0.10729780583762266</v>
      </c>
      <c r="Q15" s="25">
        <f t="shared" si="0"/>
        <v>8.2030645410927111E-2</v>
      </c>
      <c r="R15" s="25">
        <f t="shared" si="0"/>
        <v>0.11668974530518257</v>
      </c>
      <c r="S15" s="25">
        <f t="shared" si="0"/>
        <v>9.6007928396667594E-2</v>
      </c>
      <c r="T15" s="25">
        <f t="shared" si="0"/>
        <v>8.3361387646483584E-2</v>
      </c>
      <c r="U15" s="25">
        <f t="shared" si="0"/>
        <v>8.4703776509884768E-2</v>
      </c>
    </row>
    <row r="16" spans="1:21">
      <c r="A16" s="196">
        <v>27</v>
      </c>
      <c r="B16" s="192">
        <v>84</v>
      </c>
      <c r="C16" s="192">
        <v>64</v>
      </c>
      <c r="D16" s="192">
        <v>58</v>
      </c>
      <c r="E16" s="192">
        <v>55</v>
      </c>
      <c r="F16" s="192">
        <v>73</v>
      </c>
      <c r="G16" s="192">
        <v>78</v>
      </c>
      <c r="H16" s="192">
        <v>73</v>
      </c>
      <c r="I16" s="192">
        <v>57</v>
      </c>
      <c r="J16" s="192">
        <v>55</v>
      </c>
      <c r="K16" s="187">
        <v>68</v>
      </c>
      <c r="L16" s="25">
        <f t="shared" si="1"/>
        <v>0.14702021527960094</v>
      </c>
      <c r="M16" s="25">
        <f t="shared" si="0"/>
        <v>0.10941667236545169</v>
      </c>
      <c r="N16" s="25">
        <f t="shared" si="0"/>
        <v>9.8301752482966687E-2</v>
      </c>
      <c r="O16" s="25">
        <f t="shared" si="0"/>
        <v>9.0529018665437666E-2</v>
      </c>
      <c r="P16" s="25">
        <f t="shared" si="0"/>
        <v>0.11351796849487614</v>
      </c>
      <c r="Q16" s="25">
        <f t="shared" si="0"/>
        <v>0.12072434607645875</v>
      </c>
      <c r="R16" s="25">
        <f t="shared" si="0"/>
        <v>0.11357801876371104</v>
      </c>
      <c r="S16" s="25">
        <f t="shared" si="0"/>
        <v>8.8265353525968593E-2</v>
      </c>
      <c r="T16" s="25">
        <f t="shared" si="0"/>
        <v>8.8170698472242265E-2</v>
      </c>
      <c r="U16" s="25">
        <f t="shared" si="0"/>
        <v>0.10867654344664461</v>
      </c>
    </row>
    <row r="17" spans="1:21">
      <c r="A17" s="196">
        <v>28</v>
      </c>
      <c r="B17" s="192">
        <v>99</v>
      </c>
      <c r="C17" s="192">
        <v>84</v>
      </c>
      <c r="D17" s="192">
        <v>90</v>
      </c>
      <c r="E17" s="192">
        <v>77</v>
      </c>
      <c r="F17" s="192">
        <v>86</v>
      </c>
      <c r="G17" s="192">
        <v>77</v>
      </c>
      <c r="H17" s="192">
        <v>90</v>
      </c>
      <c r="I17" s="192">
        <v>90</v>
      </c>
      <c r="J17" s="192">
        <v>71</v>
      </c>
      <c r="K17" s="187">
        <v>98</v>
      </c>
      <c r="L17" s="25">
        <f t="shared" si="1"/>
        <v>0.17327382515095827</v>
      </c>
      <c r="M17" s="25">
        <f t="shared" si="0"/>
        <v>0.14360938247965532</v>
      </c>
      <c r="N17" s="25">
        <f t="shared" si="0"/>
        <v>0.15253720212874139</v>
      </c>
      <c r="O17" s="25">
        <f t="shared" si="0"/>
        <v>0.12674062613161274</v>
      </c>
      <c r="P17" s="25">
        <f t="shared" si="0"/>
        <v>0.13373349713094998</v>
      </c>
      <c r="Q17" s="25">
        <f t="shared" si="0"/>
        <v>0.11917659804983748</v>
      </c>
      <c r="R17" s="25">
        <f t="shared" si="0"/>
        <v>0.14002769436621909</v>
      </c>
      <c r="S17" s="25">
        <f t="shared" si="0"/>
        <v>0.13936634767258199</v>
      </c>
      <c r="T17" s="25">
        <f t="shared" si="0"/>
        <v>0.11382035620962183</v>
      </c>
      <c r="U17" s="25">
        <f t="shared" si="0"/>
        <v>0.15662207732016431</v>
      </c>
    </row>
    <row r="18" spans="1:21">
      <c r="A18" s="196">
        <v>29</v>
      </c>
      <c r="B18" s="192">
        <v>103</v>
      </c>
      <c r="C18" s="192">
        <v>88</v>
      </c>
      <c r="D18" s="192">
        <v>115</v>
      </c>
      <c r="E18" s="192">
        <v>123</v>
      </c>
      <c r="F18" s="192">
        <v>104</v>
      </c>
      <c r="G18" s="192">
        <v>118</v>
      </c>
      <c r="H18" s="192">
        <v>100</v>
      </c>
      <c r="I18" s="192">
        <v>104</v>
      </c>
      <c r="J18" s="192">
        <v>100</v>
      </c>
      <c r="K18" s="187">
        <v>105</v>
      </c>
      <c r="L18" s="25">
        <f t="shared" si="1"/>
        <v>0.18027478778332021</v>
      </c>
      <c r="M18" s="25">
        <f t="shared" si="0"/>
        <v>0.15044792450249606</v>
      </c>
      <c r="N18" s="25">
        <f t="shared" si="0"/>
        <v>0.1949086471645029</v>
      </c>
      <c r="O18" s="25">
        <f t="shared" si="0"/>
        <v>0.20245580537906968</v>
      </c>
      <c r="P18" s="25">
        <f t="shared" si="0"/>
        <v>0.16172422908859066</v>
      </c>
      <c r="Q18" s="25">
        <f t="shared" si="0"/>
        <v>0.1826342671413094</v>
      </c>
      <c r="R18" s="25">
        <f t="shared" si="0"/>
        <v>0.15558632707357678</v>
      </c>
      <c r="S18" s="25">
        <f t="shared" si="0"/>
        <v>0.16104555731053918</v>
      </c>
      <c r="T18" s="25">
        <f t="shared" si="0"/>
        <v>0.1603103608586223</v>
      </c>
      <c r="U18" s="25">
        <f t="shared" si="0"/>
        <v>0.16780936855731887</v>
      </c>
    </row>
    <row r="19" spans="1:21">
      <c r="A19" s="196">
        <v>30</v>
      </c>
      <c r="B19" s="192">
        <v>145</v>
      </c>
      <c r="C19" s="192">
        <v>126</v>
      </c>
      <c r="D19" s="192">
        <v>154</v>
      </c>
      <c r="E19" s="192">
        <v>136</v>
      </c>
      <c r="F19" s="192">
        <v>124</v>
      </c>
      <c r="G19" s="192">
        <v>162</v>
      </c>
      <c r="H19" s="192">
        <v>140</v>
      </c>
      <c r="I19" s="192">
        <v>127</v>
      </c>
      <c r="J19" s="192">
        <v>136</v>
      </c>
      <c r="K19" s="187">
        <v>129</v>
      </c>
      <c r="L19" s="25">
        <f t="shared" si="1"/>
        <v>0.25378489542312066</v>
      </c>
      <c r="M19" s="25">
        <f t="shared" si="0"/>
        <v>0.21541407371948301</v>
      </c>
      <c r="N19" s="25">
        <f t="shared" si="0"/>
        <v>0.26100810142029085</v>
      </c>
      <c r="O19" s="25">
        <f t="shared" si="0"/>
        <v>0.22385357342726403</v>
      </c>
      <c r="P19" s="25">
        <f t="shared" si="0"/>
        <v>0.19282504237485809</v>
      </c>
      <c r="Q19" s="25">
        <f t="shared" si="0"/>
        <v>0.25073518031264508</v>
      </c>
      <c r="R19" s="25">
        <f t="shared" si="0"/>
        <v>0.21782085790300748</v>
      </c>
      <c r="S19" s="25">
        <f t="shared" si="0"/>
        <v>0.19666140171575461</v>
      </c>
      <c r="T19" s="25">
        <f t="shared" si="0"/>
        <v>0.21802209076772633</v>
      </c>
      <c r="U19" s="25">
        <f t="shared" si="0"/>
        <v>0.20616579565613463</v>
      </c>
    </row>
    <row r="20" spans="1:21">
      <c r="A20" s="196">
        <v>31</v>
      </c>
      <c r="B20" s="192">
        <v>168</v>
      </c>
      <c r="C20" s="192">
        <v>163</v>
      </c>
      <c r="D20" s="192">
        <v>166</v>
      </c>
      <c r="E20" s="192">
        <v>160</v>
      </c>
      <c r="F20" s="192">
        <v>168</v>
      </c>
      <c r="G20" s="192">
        <v>169</v>
      </c>
      <c r="H20" s="192">
        <v>157</v>
      </c>
      <c r="I20" s="192">
        <v>199</v>
      </c>
      <c r="J20" s="192">
        <v>162</v>
      </c>
      <c r="K20" s="187">
        <v>162</v>
      </c>
      <c r="L20" s="25">
        <f t="shared" si="1"/>
        <v>0.29404043055920187</v>
      </c>
      <c r="M20" s="25">
        <f t="shared" si="0"/>
        <v>0.27867058743075979</v>
      </c>
      <c r="N20" s="25">
        <f t="shared" si="0"/>
        <v>0.2813463950374564</v>
      </c>
      <c r="O20" s="25">
        <f t="shared" si="0"/>
        <v>0.26335714520854592</v>
      </c>
      <c r="P20" s="25">
        <f t="shared" si="0"/>
        <v>0.26124683160464646</v>
      </c>
      <c r="Q20" s="25">
        <f t="shared" si="0"/>
        <v>0.26156941649899396</v>
      </c>
      <c r="R20" s="25">
        <f t="shared" si="0"/>
        <v>0.24427053350551553</v>
      </c>
      <c r="S20" s="25">
        <f t="shared" si="0"/>
        <v>0.30815447985382022</v>
      </c>
      <c r="T20" s="25">
        <f t="shared" si="0"/>
        <v>0.25970278459096813</v>
      </c>
      <c r="U20" s="25">
        <f t="shared" si="0"/>
        <v>0.25890588291700628</v>
      </c>
    </row>
    <row r="21" spans="1:21">
      <c r="A21" s="196">
        <v>32</v>
      </c>
      <c r="B21" s="192">
        <v>224</v>
      </c>
      <c r="C21" s="192">
        <v>260</v>
      </c>
      <c r="D21" s="192">
        <v>232</v>
      </c>
      <c r="E21" s="192">
        <v>237</v>
      </c>
      <c r="F21" s="192">
        <v>231</v>
      </c>
      <c r="G21" s="192">
        <v>291</v>
      </c>
      <c r="H21" s="192">
        <v>256</v>
      </c>
      <c r="I21" s="192">
        <v>247</v>
      </c>
      <c r="J21" s="192">
        <v>261</v>
      </c>
      <c r="K21" s="187">
        <v>223</v>
      </c>
      <c r="L21" s="25">
        <f t="shared" si="1"/>
        <v>0.3920539074122692</v>
      </c>
      <c r="M21" s="25">
        <f t="shared" si="0"/>
        <v>0.44450523148464749</v>
      </c>
      <c r="N21" s="25">
        <f t="shared" si="0"/>
        <v>0.39320700993186675</v>
      </c>
      <c r="O21" s="25">
        <f t="shared" si="0"/>
        <v>0.39009777134015866</v>
      </c>
      <c r="P21" s="25">
        <f t="shared" si="0"/>
        <v>0.35921439345638889</v>
      </c>
      <c r="Q21" s="25">
        <f t="shared" si="0"/>
        <v>0.45039467574678843</v>
      </c>
      <c r="R21" s="25">
        <f t="shared" si="0"/>
        <v>0.3983009973083565</v>
      </c>
      <c r="S21" s="25">
        <f t="shared" si="0"/>
        <v>0.38248319861253061</v>
      </c>
      <c r="T21" s="25">
        <f t="shared" si="0"/>
        <v>0.41841004184100417</v>
      </c>
      <c r="U21" s="25">
        <f t="shared" si="0"/>
        <v>0.35639513512649629</v>
      </c>
    </row>
    <row r="22" spans="1:21">
      <c r="A22" s="196">
        <v>33</v>
      </c>
      <c r="B22" s="192">
        <v>328</v>
      </c>
      <c r="C22" s="192">
        <v>352</v>
      </c>
      <c r="D22" s="192">
        <v>311</v>
      </c>
      <c r="E22" s="192">
        <v>356</v>
      </c>
      <c r="F22" s="192">
        <v>337</v>
      </c>
      <c r="G22" s="192">
        <v>359</v>
      </c>
      <c r="H22" s="192">
        <v>415</v>
      </c>
      <c r="I22" s="192">
        <v>342</v>
      </c>
      <c r="J22" s="192">
        <v>326</v>
      </c>
      <c r="K22" s="187">
        <v>324</v>
      </c>
      <c r="L22" s="25">
        <f t="shared" si="1"/>
        <v>0.57407893585367986</v>
      </c>
      <c r="M22" s="25">
        <f t="shared" si="0"/>
        <v>0.60179169800998422</v>
      </c>
      <c r="N22" s="25">
        <f t="shared" si="0"/>
        <v>0.52710077624487306</v>
      </c>
      <c r="O22" s="25">
        <f t="shared" si="0"/>
        <v>0.58596964808901475</v>
      </c>
      <c r="P22" s="25">
        <f t="shared" si="0"/>
        <v>0.52404870387360636</v>
      </c>
      <c r="Q22" s="25">
        <f t="shared" si="0"/>
        <v>0.55564154155703449</v>
      </c>
      <c r="R22" s="25">
        <f t="shared" si="0"/>
        <v>0.64568325735534371</v>
      </c>
      <c r="S22" s="25">
        <f t="shared" si="0"/>
        <v>0.52959212115581156</v>
      </c>
      <c r="T22" s="25">
        <f t="shared" si="0"/>
        <v>0.52261177639910872</v>
      </c>
      <c r="U22" s="25">
        <f t="shared" si="0"/>
        <v>0.51781176583401256</v>
      </c>
    </row>
    <row r="23" spans="1:21">
      <c r="A23" s="196">
        <v>34</v>
      </c>
      <c r="B23" s="192">
        <v>553</v>
      </c>
      <c r="C23" s="192">
        <v>568</v>
      </c>
      <c r="D23" s="192">
        <v>547</v>
      </c>
      <c r="E23" s="192">
        <v>584</v>
      </c>
      <c r="F23" s="192">
        <v>658</v>
      </c>
      <c r="G23" s="192">
        <v>701</v>
      </c>
      <c r="H23" s="192">
        <v>609</v>
      </c>
      <c r="I23" s="192">
        <v>634</v>
      </c>
      <c r="J23" s="192">
        <v>630</v>
      </c>
      <c r="K23" s="187">
        <v>621</v>
      </c>
      <c r="L23" s="25">
        <f t="shared" si="1"/>
        <v>0.96788308392403954</v>
      </c>
      <c r="M23" s="25">
        <f t="shared" si="0"/>
        <v>0.97107296724338377</v>
      </c>
      <c r="N23" s="25">
        <f t="shared" si="0"/>
        <v>0.92708721738246158</v>
      </c>
      <c r="O23" s="25">
        <f t="shared" si="0"/>
        <v>0.96125358001119265</v>
      </c>
      <c r="P23" s="25">
        <f t="shared" si="0"/>
        <v>1.0232167571181985</v>
      </c>
      <c r="Q23" s="25">
        <f t="shared" si="0"/>
        <v>1.0849713666615075</v>
      </c>
      <c r="R23" s="25">
        <f t="shared" si="0"/>
        <v>0.94752073187808261</v>
      </c>
      <c r="S23" s="25">
        <f t="shared" si="0"/>
        <v>0.98175849360463319</v>
      </c>
      <c r="T23" s="25">
        <f t="shared" si="0"/>
        <v>1.0099552734093205</v>
      </c>
      <c r="U23" s="25">
        <f t="shared" si="0"/>
        <v>0.9924725511818574</v>
      </c>
    </row>
    <row r="24" spans="1:21">
      <c r="A24" s="196">
        <v>35</v>
      </c>
      <c r="B24" s="192">
        <v>840</v>
      </c>
      <c r="C24" s="192">
        <v>872</v>
      </c>
      <c r="D24" s="192">
        <v>830</v>
      </c>
      <c r="E24" s="192">
        <v>892</v>
      </c>
      <c r="F24" s="192">
        <v>885</v>
      </c>
      <c r="G24" s="192">
        <v>942</v>
      </c>
      <c r="H24" s="192">
        <v>936</v>
      </c>
      <c r="I24" s="192">
        <v>883</v>
      </c>
      <c r="J24" s="192">
        <v>929</v>
      </c>
      <c r="K24" s="187">
        <v>937</v>
      </c>
      <c r="L24" s="25">
        <f t="shared" si="1"/>
        <v>1.4702021527960094</v>
      </c>
      <c r="M24" s="25">
        <f t="shared" ref="M24:M34" si="2">C24/(C$36-C$35)*100</f>
        <v>1.4908021609792792</v>
      </c>
      <c r="N24" s="25">
        <f t="shared" ref="N24:N34" si="3">D24/(D$36-D$35)*100</f>
        <v>1.4067319751872818</v>
      </c>
      <c r="O24" s="25">
        <f t="shared" ref="O24:O34" si="4">E24/(E$36-E$35)*100</f>
        <v>1.4682160845376437</v>
      </c>
      <c r="P24" s="25">
        <f t="shared" ref="P24:P34" si="5">F24/(F$36-F$35)*100</f>
        <v>1.3762109879173341</v>
      </c>
      <c r="Q24" s="25">
        <f t="shared" ref="Q24:Q34" si="6">G24/(G$36-G$35)*100</f>
        <v>1.4579786410772326</v>
      </c>
      <c r="R24" s="25">
        <f t="shared" ref="R24:R34" si="7">H24/(H$36-H$35)*100</f>
        <v>1.4562880214086786</v>
      </c>
      <c r="S24" s="25">
        <f t="shared" ref="S24:S34" si="8">I24/(I$36-I$35)*100</f>
        <v>1.3673387221654434</v>
      </c>
      <c r="T24" s="25">
        <f t="shared" ref="T24:T34" si="9">J24/(J$36-J$35)*100</f>
        <v>1.4892832523766011</v>
      </c>
      <c r="U24" s="25">
        <f t="shared" ref="U24:U34" si="10">K24/(K$36-K$35)*100</f>
        <v>1.4974988413162649</v>
      </c>
    </row>
    <row r="25" spans="1:21">
      <c r="A25" s="196">
        <v>36</v>
      </c>
      <c r="B25" s="192">
        <v>1536</v>
      </c>
      <c r="C25" s="192">
        <v>1593</v>
      </c>
      <c r="D25" s="192">
        <v>1595</v>
      </c>
      <c r="E25" s="192">
        <v>1575</v>
      </c>
      <c r="F25" s="192">
        <v>1698</v>
      </c>
      <c r="G25" s="192">
        <v>1676</v>
      </c>
      <c r="H25" s="192">
        <v>1723</v>
      </c>
      <c r="I25" s="192">
        <v>1836</v>
      </c>
      <c r="J25" s="192">
        <v>1708</v>
      </c>
      <c r="K25" s="187">
        <v>1840</v>
      </c>
      <c r="L25" s="25">
        <f t="shared" si="1"/>
        <v>2.6883696508269885</v>
      </c>
      <c r="M25" s="25">
        <f t="shared" si="2"/>
        <v>2.7234493605963208</v>
      </c>
      <c r="N25" s="25">
        <f t="shared" si="3"/>
        <v>2.7032981932815838</v>
      </c>
      <c r="O25" s="25">
        <f t="shared" si="4"/>
        <v>2.592421898146624</v>
      </c>
      <c r="P25" s="25">
        <f t="shared" si="5"/>
        <v>2.6404590480041055</v>
      </c>
      <c r="Q25" s="25">
        <f t="shared" si="6"/>
        <v>2.594025692617242</v>
      </c>
      <c r="R25" s="25">
        <f t="shared" si="7"/>
        <v>2.6807524154777278</v>
      </c>
      <c r="S25" s="25">
        <f t="shared" si="8"/>
        <v>2.8430734925206727</v>
      </c>
      <c r="T25" s="25">
        <f t="shared" si="9"/>
        <v>2.7381009634652691</v>
      </c>
      <c r="U25" s="25">
        <f t="shared" si="10"/>
        <v>2.9406594109092068</v>
      </c>
    </row>
    <row r="26" spans="1:21">
      <c r="A26" s="196">
        <v>37</v>
      </c>
      <c r="B26" s="192">
        <v>3314</v>
      </c>
      <c r="C26" s="192">
        <v>3483</v>
      </c>
      <c r="D26" s="192">
        <v>3435</v>
      </c>
      <c r="E26" s="192">
        <v>3571</v>
      </c>
      <c r="F26" s="192">
        <v>3626</v>
      </c>
      <c r="G26" s="192">
        <v>3671</v>
      </c>
      <c r="H26" s="192">
        <v>3685</v>
      </c>
      <c r="I26" s="192">
        <v>3794</v>
      </c>
      <c r="J26" s="192">
        <v>3759</v>
      </c>
      <c r="K26" s="187">
        <v>3861</v>
      </c>
      <c r="L26" s="25">
        <f t="shared" si="1"/>
        <v>5.8002975409118749</v>
      </c>
      <c r="M26" s="25">
        <f t="shared" si="2"/>
        <v>5.9546604663885656</v>
      </c>
      <c r="N26" s="25">
        <f t="shared" si="3"/>
        <v>5.8218365479136303</v>
      </c>
      <c r="O26" s="25">
        <f t="shared" si="4"/>
        <v>5.8778022846232343</v>
      </c>
      <c r="P26" s="25">
        <f t="shared" si="5"/>
        <v>5.6385774488002856</v>
      </c>
      <c r="Q26" s="25">
        <f t="shared" si="6"/>
        <v>5.6817830057266674</v>
      </c>
      <c r="R26" s="25">
        <f t="shared" si="7"/>
        <v>5.7333561526613046</v>
      </c>
      <c r="S26" s="25">
        <f t="shared" si="8"/>
        <v>5.875065811886401</v>
      </c>
      <c r="T26" s="25">
        <f t="shared" si="9"/>
        <v>6.0260664646756119</v>
      </c>
      <c r="U26" s="25">
        <f t="shared" si="10"/>
        <v>6.1705902095219836</v>
      </c>
    </row>
    <row r="27" spans="1:21">
      <c r="A27" s="196">
        <v>38</v>
      </c>
      <c r="B27" s="192">
        <v>8071</v>
      </c>
      <c r="C27" s="192">
        <v>8506</v>
      </c>
      <c r="D27" s="192">
        <v>8476</v>
      </c>
      <c r="E27" s="192">
        <v>8904</v>
      </c>
      <c r="F27" s="192">
        <v>9242</v>
      </c>
      <c r="G27" s="192">
        <v>9446</v>
      </c>
      <c r="H27" s="192">
        <v>9419</v>
      </c>
      <c r="I27" s="192">
        <v>9784</v>
      </c>
      <c r="J27" s="192">
        <v>9382</v>
      </c>
      <c r="K27" s="187">
        <v>9687</v>
      </c>
      <c r="L27" s="25">
        <f t="shared" si="1"/>
        <v>14.126192351448324</v>
      </c>
      <c r="M27" s="25">
        <f t="shared" si="2"/>
        <v>14.542159611570812</v>
      </c>
      <c r="N27" s="25">
        <f t="shared" si="3"/>
        <v>14.365614724924578</v>
      </c>
      <c r="O27" s="25">
        <f t="shared" si="4"/>
        <v>14.655825130855582</v>
      </c>
      <c r="P27" s="25">
        <f t="shared" si="5"/>
        <v>14.371685819584181</v>
      </c>
      <c r="Q27" s="25">
        <f t="shared" si="6"/>
        <v>14.620027859464479</v>
      </c>
      <c r="R27" s="25">
        <f t="shared" si="7"/>
        <v>14.654676147060197</v>
      </c>
      <c r="S27" s="25">
        <f t="shared" si="8"/>
        <v>15.150670506983802</v>
      </c>
      <c r="T27" s="25">
        <f t="shared" si="9"/>
        <v>15.040318055755945</v>
      </c>
      <c r="U27" s="25">
        <f t="shared" si="10"/>
        <v>15.481612887759505</v>
      </c>
    </row>
    <row r="28" spans="1:21">
      <c r="A28" s="196">
        <v>39</v>
      </c>
      <c r="B28" s="192">
        <v>12320</v>
      </c>
      <c r="C28" s="192">
        <v>12719</v>
      </c>
      <c r="D28" s="192">
        <v>12906</v>
      </c>
      <c r="E28" s="192">
        <v>13401</v>
      </c>
      <c r="F28" s="192">
        <v>14556</v>
      </c>
      <c r="G28" s="192">
        <v>15242</v>
      </c>
      <c r="H28" s="192">
        <v>15670</v>
      </c>
      <c r="I28" s="192">
        <v>15694</v>
      </c>
      <c r="J28" s="192">
        <v>15906</v>
      </c>
      <c r="K28" s="187">
        <v>16140</v>
      </c>
      <c r="L28" s="25">
        <f t="shared" si="1"/>
        <v>21.562964907674807</v>
      </c>
      <c r="M28" s="25">
        <f t="shared" si="2"/>
        <v>21.744853997127812</v>
      </c>
      <c r="N28" s="25">
        <f t="shared" si="3"/>
        <v>21.873834785261518</v>
      </c>
      <c r="O28" s="25">
        <f t="shared" si="4"/>
        <v>22.057806893373275</v>
      </c>
      <c r="P28" s="25">
        <f t="shared" si="5"/>
        <v>22.635171909745438</v>
      </c>
      <c r="Q28" s="25">
        <f t="shared" si="6"/>
        <v>23.590775421761336</v>
      </c>
      <c r="R28" s="25">
        <f t="shared" si="7"/>
        <v>24.380377452429482</v>
      </c>
      <c r="S28" s="25">
        <f t="shared" si="8"/>
        <v>24.30239400415002</v>
      </c>
      <c r="T28" s="25">
        <f t="shared" si="9"/>
        <v>25.498965998172462</v>
      </c>
      <c r="U28" s="25">
        <f t="shared" si="10"/>
        <v>25.794697223953587</v>
      </c>
    </row>
    <row r="29" spans="1:21">
      <c r="A29" s="196">
        <v>40</v>
      </c>
      <c r="B29" s="192">
        <v>17868</v>
      </c>
      <c r="C29" s="192">
        <v>17913</v>
      </c>
      <c r="D29" s="192">
        <v>18179</v>
      </c>
      <c r="E29" s="192">
        <v>18791</v>
      </c>
      <c r="F29" s="192">
        <v>19853</v>
      </c>
      <c r="G29" s="192">
        <v>19613</v>
      </c>
      <c r="H29" s="192">
        <v>18944</v>
      </c>
      <c r="I29" s="192">
        <v>18898</v>
      </c>
      <c r="J29" s="192">
        <v>17930</v>
      </c>
      <c r="K29" s="187">
        <v>17670</v>
      </c>
      <c r="L29" s="25">
        <f t="shared" si="1"/>
        <v>31.27330007876083</v>
      </c>
      <c r="M29" s="25">
        <f t="shared" si="2"/>
        <v>30.624700813786497</v>
      </c>
      <c r="N29" s="25">
        <f t="shared" si="3"/>
        <v>30.810819972204335</v>
      </c>
      <c r="O29" s="25">
        <f t="shared" si="4"/>
        <v>30.929650722586167</v>
      </c>
      <c r="P29" s="25">
        <f t="shared" si="5"/>
        <v>30.872222308613374</v>
      </c>
      <c r="Q29" s="25">
        <f t="shared" si="6"/>
        <v>30.355982046122893</v>
      </c>
      <c r="R29" s="25">
        <f t="shared" si="7"/>
        <v>29.474273800818384</v>
      </c>
      <c r="S29" s="25">
        <f t="shared" si="8"/>
        <v>29.263835981293941</v>
      </c>
      <c r="T29" s="25">
        <f t="shared" si="9"/>
        <v>28.743647701950977</v>
      </c>
      <c r="U29" s="25">
        <f t="shared" si="10"/>
        <v>28.239919451503091</v>
      </c>
    </row>
    <row r="30" spans="1:21">
      <c r="A30" s="196">
        <v>41</v>
      </c>
      <c r="B30" s="192">
        <v>9589</v>
      </c>
      <c r="C30" s="192">
        <v>9688</v>
      </c>
      <c r="D30" s="192">
        <v>9755</v>
      </c>
      <c r="E30" s="192">
        <v>9860</v>
      </c>
      <c r="F30" s="192">
        <v>10490</v>
      </c>
      <c r="G30" s="192">
        <v>9903</v>
      </c>
      <c r="H30" s="192">
        <v>10097</v>
      </c>
      <c r="I30" s="192">
        <v>9915</v>
      </c>
      <c r="J30" s="192">
        <v>9288</v>
      </c>
      <c r="K30" s="187">
        <v>9110</v>
      </c>
      <c r="L30" s="25">
        <f t="shared" si="1"/>
        <v>16.783057670429685</v>
      </c>
      <c r="M30" s="25">
        <f t="shared" si="2"/>
        <v>16.562948779320248</v>
      </c>
      <c r="N30" s="25">
        <f t="shared" si="3"/>
        <v>16.533337852954137</v>
      </c>
      <c r="O30" s="25">
        <f t="shared" si="4"/>
        <v>16.229384073476645</v>
      </c>
      <c r="P30" s="25">
        <f t="shared" si="5"/>
        <v>16.31237656864727</v>
      </c>
      <c r="Q30" s="25">
        <f t="shared" si="6"/>
        <v>15.327348707630398</v>
      </c>
      <c r="R30" s="25">
        <f t="shared" si="7"/>
        <v>15.709551444619047</v>
      </c>
      <c r="S30" s="25">
        <f t="shared" si="8"/>
        <v>15.353525968596117</v>
      </c>
      <c r="T30" s="25">
        <f t="shared" si="9"/>
        <v>14.889626316548837</v>
      </c>
      <c r="U30" s="25">
        <f t="shared" si="10"/>
        <v>14.559460452925476</v>
      </c>
    </row>
    <row r="31" spans="1:21">
      <c r="A31" s="196">
        <v>42</v>
      </c>
      <c r="B31" s="192">
        <v>1496</v>
      </c>
      <c r="C31" s="192">
        <v>1562</v>
      </c>
      <c r="D31" s="192">
        <v>1703</v>
      </c>
      <c r="E31" s="192">
        <v>1601</v>
      </c>
      <c r="F31" s="192">
        <v>1726</v>
      </c>
      <c r="G31" s="192">
        <v>1710</v>
      </c>
      <c r="H31" s="192">
        <v>1532</v>
      </c>
      <c r="I31" s="192">
        <v>1527</v>
      </c>
      <c r="J31" s="192">
        <v>1360</v>
      </c>
      <c r="K31" s="187">
        <v>1223</v>
      </c>
      <c r="L31" s="25">
        <f t="shared" si="1"/>
        <v>2.6183600245033691</v>
      </c>
      <c r="M31" s="25">
        <f t="shared" si="2"/>
        <v>2.6704506599193052</v>
      </c>
      <c r="N31" s="25">
        <f t="shared" si="3"/>
        <v>2.8863428358360732</v>
      </c>
      <c r="O31" s="25">
        <f t="shared" si="4"/>
        <v>2.635217434243013</v>
      </c>
      <c r="P31" s="25">
        <f t="shared" si="5"/>
        <v>2.6840001866048797</v>
      </c>
      <c r="Q31" s="25">
        <f t="shared" si="6"/>
        <v>2.646649125522365</v>
      </c>
      <c r="R31" s="25">
        <f t="shared" si="7"/>
        <v>2.3835825307671961</v>
      </c>
      <c r="S31" s="25">
        <f t="shared" si="8"/>
        <v>2.3645823655114744</v>
      </c>
      <c r="T31" s="25">
        <f t="shared" si="9"/>
        <v>2.1802209076772634</v>
      </c>
      <c r="U31" s="25">
        <f t="shared" si="10"/>
        <v>1.9545795975771525</v>
      </c>
    </row>
    <row r="32" spans="1:21">
      <c r="A32" s="196">
        <v>43</v>
      </c>
      <c r="B32" s="192">
        <v>109</v>
      </c>
      <c r="C32" s="192">
        <v>132</v>
      </c>
      <c r="D32" s="192">
        <v>136</v>
      </c>
      <c r="E32" s="192">
        <v>126</v>
      </c>
      <c r="F32" s="192">
        <v>116</v>
      </c>
      <c r="G32" s="192">
        <v>113</v>
      </c>
      <c r="H32" s="192">
        <v>112</v>
      </c>
      <c r="I32" s="192">
        <v>105</v>
      </c>
      <c r="J32" s="192">
        <v>95</v>
      </c>
      <c r="K32" s="187">
        <v>64</v>
      </c>
      <c r="L32" s="25">
        <f t="shared" si="1"/>
        <v>0.19077623173186314</v>
      </c>
      <c r="M32" s="25">
        <f t="shared" si="2"/>
        <v>0.22567188675374411</v>
      </c>
      <c r="N32" s="25">
        <f t="shared" si="3"/>
        <v>0.23050066099454253</v>
      </c>
      <c r="O32" s="25">
        <f t="shared" si="4"/>
        <v>0.2073937518517299</v>
      </c>
      <c r="P32" s="25">
        <f t="shared" si="5"/>
        <v>0.18038471706035114</v>
      </c>
      <c r="Q32" s="25">
        <f t="shared" si="6"/>
        <v>0.17489552700820307</v>
      </c>
      <c r="R32" s="25">
        <f t="shared" si="7"/>
        <v>0.17425668632240598</v>
      </c>
      <c r="S32" s="25">
        <f t="shared" si="8"/>
        <v>0.16259407228467901</v>
      </c>
      <c r="T32" s="25">
        <f t="shared" si="9"/>
        <v>0.15229484281569117</v>
      </c>
      <c r="U32" s="25">
        <f t="shared" si="10"/>
        <v>0.10228380559684198</v>
      </c>
    </row>
    <row r="33" spans="1:24">
      <c r="A33" s="196">
        <v>44</v>
      </c>
      <c r="B33" s="192">
        <v>26</v>
      </c>
      <c r="C33" s="192">
        <v>50</v>
      </c>
      <c r="D33" s="192">
        <v>47</v>
      </c>
      <c r="E33" s="192">
        <v>49</v>
      </c>
      <c r="F33" s="192">
        <v>50</v>
      </c>
      <c r="G33" s="192">
        <v>46</v>
      </c>
      <c r="H33" s="192">
        <v>29</v>
      </c>
      <c r="I33" s="192">
        <v>36</v>
      </c>
      <c r="J33" s="192">
        <v>24</v>
      </c>
      <c r="K33" s="187">
        <v>14</v>
      </c>
      <c r="L33" s="25">
        <f t="shared" si="1"/>
        <v>4.5506257110352673E-2</v>
      </c>
      <c r="M33" s="25">
        <f t="shared" si="2"/>
        <v>8.5481775285509126E-2</v>
      </c>
      <c r="N33" s="25">
        <f t="shared" si="3"/>
        <v>7.965831666723161E-2</v>
      </c>
      <c r="O33" s="25">
        <f t="shared" si="4"/>
        <v>8.0653125720117194E-2</v>
      </c>
      <c r="P33" s="25">
        <f t="shared" si="5"/>
        <v>7.7752033215668592E-2</v>
      </c>
      <c r="Q33" s="25">
        <f t="shared" si="6"/>
        <v>7.1196409224578233E-2</v>
      </c>
      <c r="R33" s="25">
        <f t="shared" si="7"/>
        <v>4.5120034851337261E-2</v>
      </c>
      <c r="S33" s="25">
        <f t="shared" si="8"/>
        <v>5.5746539069032798E-2</v>
      </c>
      <c r="T33" s="25">
        <f t="shared" si="9"/>
        <v>3.847448660606935E-2</v>
      </c>
      <c r="U33" s="25">
        <f t="shared" si="10"/>
        <v>2.2374582474309186E-2</v>
      </c>
    </row>
    <row r="34" spans="1:24">
      <c r="A34" s="196" t="s">
        <v>252</v>
      </c>
      <c r="B34" s="192">
        <v>31</v>
      </c>
      <c r="C34" s="192">
        <v>41</v>
      </c>
      <c r="D34" s="192">
        <v>35</v>
      </c>
      <c r="E34" s="192">
        <v>30</v>
      </c>
      <c r="F34" s="192">
        <v>40</v>
      </c>
      <c r="G34" s="192">
        <v>52</v>
      </c>
      <c r="H34" s="192">
        <v>37</v>
      </c>
      <c r="I34" s="192">
        <v>37</v>
      </c>
      <c r="J34" s="192">
        <v>34</v>
      </c>
      <c r="K34" s="187">
        <v>35</v>
      </c>
      <c r="L34" s="25">
        <f t="shared" si="1"/>
        <v>5.4257460400805112E-2</v>
      </c>
      <c r="M34" s="25">
        <f t="shared" si="2"/>
        <v>7.0095055734117478E-2</v>
      </c>
      <c r="N34" s="25">
        <f t="shared" si="3"/>
        <v>5.9320023050066097E-2</v>
      </c>
      <c r="O34" s="25">
        <f t="shared" si="4"/>
        <v>4.9379464726602366E-2</v>
      </c>
      <c r="P34" s="25">
        <f t="shared" si="5"/>
        <v>6.220162657253487E-2</v>
      </c>
      <c r="Q34" s="25">
        <f t="shared" si="6"/>
        <v>8.0482897384305835E-2</v>
      </c>
      <c r="R34" s="25">
        <f t="shared" si="7"/>
        <v>5.7566941017223407E-2</v>
      </c>
      <c r="S34" s="25">
        <f t="shared" si="8"/>
        <v>5.7295054043172595E-2</v>
      </c>
      <c r="T34" s="25">
        <f t="shared" si="9"/>
        <v>5.4505522691931582E-2</v>
      </c>
      <c r="U34" s="25">
        <f t="shared" si="10"/>
        <v>5.5936456185772962E-2</v>
      </c>
    </row>
    <row r="35" spans="1:24">
      <c r="A35" s="197" t="s">
        <v>53</v>
      </c>
      <c r="B35" s="192">
        <v>534</v>
      </c>
      <c r="C35" s="192">
        <v>120</v>
      </c>
      <c r="D35" s="192">
        <v>72</v>
      </c>
      <c r="E35" s="192">
        <v>87</v>
      </c>
      <c r="F35" s="192">
        <v>179</v>
      </c>
      <c r="G35" s="192">
        <v>315</v>
      </c>
      <c r="H35" s="192">
        <v>248</v>
      </c>
      <c r="I35" s="192">
        <v>266</v>
      </c>
      <c r="J35" s="192">
        <v>240</v>
      </c>
      <c r="K35" s="187">
        <v>168</v>
      </c>
      <c r="L35" s="152" t="s">
        <v>87</v>
      </c>
      <c r="M35" s="152" t="s">
        <v>87</v>
      </c>
      <c r="N35" s="152" t="s">
        <v>87</v>
      </c>
      <c r="O35" s="152" t="s">
        <v>87</v>
      </c>
      <c r="P35" s="152" t="s">
        <v>87</v>
      </c>
      <c r="Q35" s="152" t="s">
        <v>87</v>
      </c>
      <c r="R35" s="152" t="s">
        <v>87</v>
      </c>
      <c r="S35" s="152" t="s">
        <v>87</v>
      </c>
      <c r="T35" s="152" t="s">
        <v>87</v>
      </c>
      <c r="U35" s="152" t="s">
        <v>87</v>
      </c>
    </row>
    <row r="36" spans="1:24">
      <c r="A36" s="74" t="s">
        <v>44</v>
      </c>
      <c r="B36" s="74">
        <v>57669</v>
      </c>
      <c r="C36" s="74">
        <v>58612</v>
      </c>
      <c r="D36" s="74">
        <v>59074</v>
      </c>
      <c r="E36" s="74">
        <v>60841</v>
      </c>
      <c r="F36" s="74">
        <v>64486</v>
      </c>
      <c r="G36" s="74">
        <v>64925</v>
      </c>
      <c r="H36" s="74">
        <v>64521</v>
      </c>
      <c r="I36" s="74">
        <v>64844</v>
      </c>
      <c r="J36" s="74">
        <v>62619</v>
      </c>
      <c r="K36" s="88">
        <v>62739</v>
      </c>
      <c r="L36" s="103">
        <v>100</v>
      </c>
      <c r="M36" s="103">
        <v>100</v>
      </c>
      <c r="N36" s="103">
        <v>100</v>
      </c>
      <c r="O36" s="103">
        <v>100</v>
      </c>
      <c r="P36" s="103">
        <v>100</v>
      </c>
      <c r="Q36" s="103">
        <v>100</v>
      </c>
      <c r="R36" s="103">
        <v>100</v>
      </c>
      <c r="S36" s="103">
        <v>100</v>
      </c>
      <c r="T36" s="103">
        <v>100</v>
      </c>
      <c r="U36" s="103">
        <v>100</v>
      </c>
    </row>
    <row r="37" spans="1:24">
      <c r="C37" s="184"/>
      <c r="D37" s="184"/>
      <c r="E37" s="184"/>
      <c r="F37" s="184"/>
      <c r="G37" s="184"/>
      <c r="H37" s="184"/>
      <c r="I37" s="184"/>
      <c r="J37" s="184"/>
      <c r="K37" s="184"/>
    </row>
    <row r="39" spans="1:24" s="193" customFormat="1" ht="18" customHeight="1">
      <c r="A39" s="211" t="str">
        <f>Contents!B49</f>
        <v>Table 40: Number and percentage of babies born preterm, by maternal age group, baby ethnic group, baby deprivation quintile of residence and baby DHB of residence, 2008–2012</v>
      </c>
    </row>
    <row r="40" spans="1:24" ht="15" customHeight="1">
      <c r="A40" s="305" t="s">
        <v>61</v>
      </c>
      <c r="B40" s="303" t="s">
        <v>257</v>
      </c>
      <c r="C40" s="303"/>
      <c r="D40" s="303"/>
      <c r="E40" s="303"/>
      <c r="F40" s="304"/>
      <c r="G40" s="294" t="s">
        <v>464</v>
      </c>
      <c r="H40" s="303"/>
      <c r="I40" s="303"/>
      <c r="J40" s="303"/>
      <c r="K40" s="304"/>
      <c r="L40" s="294" t="s">
        <v>255</v>
      </c>
      <c r="M40" s="303"/>
      <c r="N40" s="303"/>
      <c r="O40" s="303"/>
      <c r="P40" s="303"/>
      <c r="Q40" s="255"/>
      <c r="T40" s="201"/>
      <c r="U40" s="201"/>
      <c r="V40" s="201"/>
      <c r="W40" s="201"/>
      <c r="X40" s="201"/>
    </row>
    <row r="41" spans="1:24" ht="15" customHeight="1">
      <c r="A41" s="290"/>
      <c r="B41" s="106">
        <v>2008</v>
      </c>
      <c r="C41" s="106">
        <v>2009</v>
      </c>
      <c r="D41" s="106">
        <v>2010</v>
      </c>
      <c r="E41" s="106">
        <v>2011</v>
      </c>
      <c r="F41" s="225">
        <v>2012</v>
      </c>
      <c r="G41" s="106">
        <v>2008</v>
      </c>
      <c r="H41" s="106">
        <v>2009</v>
      </c>
      <c r="I41" s="106">
        <v>2010</v>
      </c>
      <c r="J41" s="106">
        <v>2011</v>
      </c>
      <c r="K41" s="225">
        <v>2012</v>
      </c>
      <c r="L41" s="106">
        <v>2008</v>
      </c>
      <c r="M41" s="106">
        <v>2009</v>
      </c>
      <c r="N41" s="106">
        <v>2010</v>
      </c>
      <c r="O41" s="106">
        <v>2011</v>
      </c>
      <c r="P41" s="106">
        <v>2012</v>
      </c>
      <c r="Q41" s="252"/>
      <c r="T41" s="201"/>
      <c r="U41" s="201"/>
      <c r="V41" s="201"/>
      <c r="W41" s="201"/>
      <c r="X41" s="201"/>
    </row>
    <row r="42" spans="1:24" s="201" customFormat="1">
      <c r="A42" s="31" t="s">
        <v>253</v>
      </c>
      <c r="B42" s="87"/>
      <c r="C42" s="87"/>
      <c r="D42" s="87"/>
      <c r="E42" s="87"/>
      <c r="F42" s="31"/>
      <c r="G42" s="31"/>
      <c r="H42" s="31"/>
      <c r="I42" s="31"/>
      <c r="J42" s="31"/>
      <c r="K42" s="31"/>
      <c r="L42" s="31"/>
      <c r="M42" s="31"/>
      <c r="N42" s="31"/>
      <c r="O42" s="31"/>
      <c r="P42" s="31"/>
      <c r="Q42" s="252"/>
    </row>
    <row r="43" spans="1:24" s="201" customFormat="1">
      <c r="A43" s="180" t="s">
        <v>44</v>
      </c>
      <c r="B43" s="180">
        <v>4814</v>
      </c>
      <c r="C43" s="180">
        <v>4748</v>
      </c>
      <c r="D43" s="180">
        <v>4788</v>
      </c>
      <c r="E43" s="180">
        <v>4601</v>
      </c>
      <c r="F43" s="180">
        <v>4767</v>
      </c>
      <c r="G43" s="66">
        <f>B43/L43*100</f>
        <v>7.4508590001547752</v>
      </c>
      <c r="H43" s="65">
        <f t="shared" ref="H43:K43" si="11">C43/M43*100</f>
        <v>7.3872388094534251</v>
      </c>
      <c r="I43" s="65">
        <f t="shared" si="11"/>
        <v>7.4142896961813616</v>
      </c>
      <c r="J43" s="65">
        <f t="shared" si="11"/>
        <v>7.3758797031052117</v>
      </c>
      <c r="K43" s="142">
        <f t="shared" si="11"/>
        <v>7.6185453325022774</v>
      </c>
      <c r="L43" s="180">
        <v>64610</v>
      </c>
      <c r="M43" s="180">
        <v>64273</v>
      </c>
      <c r="N43" s="180">
        <v>64578</v>
      </c>
      <c r="O43" s="180">
        <v>62379</v>
      </c>
      <c r="P43" s="180">
        <v>62571</v>
      </c>
      <c r="Q43" s="252"/>
    </row>
    <row r="44" spans="1:24">
      <c r="A44" s="31" t="s">
        <v>243</v>
      </c>
      <c r="B44" s="31"/>
      <c r="C44" s="31"/>
      <c r="D44" s="31"/>
      <c r="E44" s="31"/>
      <c r="F44" s="31"/>
      <c r="G44" s="31"/>
      <c r="H44" s="31"/>
      <c r="I44" s="31"/>
      <c r="J44" s="31"/>
      <c r="K44" s="31"/>
      <c r="L44" s="31"/>
      <c r="M44" s="31"/>
      <c r="N44" s="31"/>
      <c r="O44" s="31"/>
      <c r="P44" s="31"/>
      <c r="Q44" s="252"/>
    </row>
    <row r="45" spans="1:24">
      <c r="A45" s="192" t="s">
        <v>63</v>
      </c>
      <c r="B45" s="194">
        <v>417</v>
      </c>
      <c r="C45" s="194">
        <v>392</v>
      </c>
      <c r="D45" s="194">
        <v>360</v>
      </c>
      <c r="E45" s="194">
        <v>320</v>
      </c>
      <c r="F45" s="195">
        <v>304</v>
      </c>
      <c r="G45" s="67">
        <f t="shared" ref="G45:K50" si="12">B45/L45*100</f>
        <v>8.1732653861230897</v>
      </c>
      <c r="H45" s="71">
        <f t="shared" si="12"/>
        <v>8.1768877763871508</v>
      </c>
      <c r="I45" s="71">
        <f t="shared" si="12"/>
        <v>7.9628400796284016</v>
      </c>
      <c r="J45" s="71">
        <f t="shared" si="12"/>
        <v>7.9188319722840879</v>
      </c>
      <c r="K45" s="91">
        <f t="shared" si="12"/>
        <v>7.9852902547938003</v>
      </c>
      <c r="L45" s="194">
        <v>5102</v>
      </c>
      <c r="M45" s="194">
        <v>4794</v>
      </c>
      <c r="N45" s="194">
        <v>4521</v>
      </c>
      <c r="O45" s="194">
        <v>4041</v>
      </c>
      <c r="P45" s="194">
        <v>3807</v>
      </c>
      <c r="Q45" s="252"/>
      <c r="R45" s="252"/>
      <c r="S45" s="252"/>
      <c r="T45" s="252"/>
      <c r="U45" s="252"/>
    </row>
    <row r="46" spans="1:24">
      <c r="A46" s="192" t="s">
        <v>46</v>
      </c>
      <c r="B46" s="194">
        <v>765</v>
      </c>
      <c r="C46" s="194">
        <v>872</v>
      </c>
      <c r="D46" s="194">
        <v>876</v>
      </c>
      <c r="E46" s="194">
        <v>820</v>
      </c>
      <c r="F46" s="195">
        <v>794</v>
      </c>
      <c r="G46" s="67">
        <f t="shared" si="12"/>
        <v>6.7270488920154765</v>
      </c>
      <c r="H46" s="71">
        <f t="shared" si="12"/>
        <v>7.349346818373367</v>
      </c>
      <c r="I46" s="71">
        <f t="shared" si="12"/>
        <v>7.3115766630498289</v>
      </c>
      <c r="J46" s="71">
        <f t="shared" si="12"/>
        <v>6.9947965537831616</v>
      </c>
      <c r="K46" s="91">
        <f t="shared" si="12"/>
        <v>7.0552692376044073</v>
      </c>
      <c r="L46" s="194">
        <v>11372</v>
      </c>
      <c r="M46" s="194">
        <v>11865</v>
      </c>
      <c r="N46" s="194">
        <v>11981</v>
      </c>
      <c r="O46" s="194">
        <v>11723</v>
      </c>
      <c r="P46" s="194">
        <v>11254</v>
      </c>
      <c r="Q46" s="252"/>
    </row>
    <row r="47" spans="1:24">
      <c r="A47" s="192" t="s">
        <v>41</v>
      </c>
      <c r="B47" s="194">
        <v>1065</v>
      </c>
      <c r="C47" s="194">
        <v>1062</v>
      </c>
      <c r="D47" s="194">
        <v>1048</v>
      </c>
      <c r="E47" s="194">
        <v>1035</v>
      </c>
      <c r="F47" s="195">
        <v>1128</v>
      </c>
      <c r="G47" s="67">
        <f t="shared" si="12"/>
        <v>6.8994558175693177</v>
      </c>
      <c r="H47" s="71">
        <f t="shared" si="12"/>
        <v>6.7634696217042416</v>
      </c>
      <c r="I47" s="71">
        <f t="shared" si="12"/>
        <v>6.5336658354114716</v>
      </c>
      <c r="J47" s="71">
        <f t="shared" si="12"/>
        <v>6.6312147616606865</v>
      </c>
      <c r="K47" s="91">
        <f t="shared" si="12"/>
        <v>7.1523682708769254</v>
      </c>
      <c r="L47" s="194">
        <v>15436</v>
      </c>
      <c r="M47" s="194">
        <v>15702</v>
      </c>
      <c r="N47" s="194">
        <v>16040</v>
      </c>
      <c r="O47" s="194">
        <v>15608</v>
      </c>
      <c r="P47" s="194">
        <v>15771</v>
      </c>
      <c r="Q47" s="252"/>
    </row>
    <row r="48" spans="1:24">
      <c r="A48" s="192" t="s">
        <v>42</v>
      </c>
      <c r="B48" s="194">
        <v>1233</v>
      </c>
      <c r="C48" s="194">
        <v>1243</v>
      </c>
      <c r="D48" s="194">
        <v>1267</v>
      </c>
      <c r="E48" s="194">
        <v>1239</v>
      </c>
      <c r="F48" s="195">
        <v>1214</v>
      </c>
      <c r="G48" s="67">
        <f t="shared" si="12"/>
        <v>7.0364663585002569</v>
      </c>
      <c r="H48" s="71">
        <f t="shared" si="12"/>
        <v>7.0753642987249554</v>
      </c>
      <c r="I48" s="71">
        <f t="shared" si="12"/>
        <v>7.1020179372197303</v>
      </c>
      <c r="J48" s="71">
        <f t="shared" si="12"/>
        <v>7.1231459123835803</v>
      </c>
      <c r="K48" s="91">
        <f t="shared" si="12"/>
        <v>6.997924832833756</v>
      </c>
      <c r="L48" s="194">
        <v>17523</v>
      </c>
      <c r="M48" s="194">
        <v>17568</v>
      </c>
      <c r="N48" s="194">
        <v>17840</v>
      </c>
      <c r="O48" s="194">
        <v>17394</v>
      </c>
      <c r="P48" s="194">
        <v>17348</v>
      </c>
      <c r="Q48" s="252"/>
    </row>
    <row r="49" spans="1:17">
      <c r="A49" s="192" t="s">
        <v>43</v>
      </c>
      <c r="B49" s="194">
        <v>940</v>
      </c>
      <c r="C49" s="194">
        <v>895</v>
      </c>
      <c r="D49" s="194">
        <v>923</v>
      </c>
      <c r="E49" s="194">
        <v>886</v>
      </c>
      <c r="F49" s="195">
        <v>827</v>
      </c>
      <c r="G49" s="67">
        <f t="shared" si="12"/>
        <v>8.0846306011868929</v>
      </c>
      <c r="H49" s="71">
        <f t="shared" si="12"/>
        <v>7.7321814254859609</v>
      </c>
      <c r="I49" s="71">
        <f t="shared" si="12"/>
        <v>8.2161296065515401</v>
      </c>
      <c r="J49" s="71">
        <f t="shared" si="12"/>
        <v>8.1636413894775632</v>
      </c>
      <c r="K49" s="91">
        <f t="shared" si="12"/>
        <v>7.9849377232789411</v>
      </c>
      <c r="L49" s="194">
        <v>11627</v>
      </c>
      <c r="M49" s="194">
        <v>11575</v>
      </c>
      <c r="N49" s="194">
        <v>11234</v>
      </c>
      <c r="O49" s="194">
        <v>10853</v>
      </c>
      <c r="P49" s="194">
        <v>10357</v>
      </c>
      <c r="Q49" s="252"/>
    </row>
    <row r="50" spans="1:17">
      <c r="A50" s="192" t="s">
        <v>39</v>
      </c>
      <c r="B50" s="194">
        <v>208</v>
      </c>
      <c r="C50" s="194">
        <v>230</v>
      </c>
      <c r="D50" s="194">
        <v>253</v>
      </c>
      <c r="E50" s="194">
        <v>246</v>
      </c>
      <c r="F50" s="195">
        <v>275</v>
      </c>
      <c r="G50" s="67">
        <f t="shared" si="12"/>
        <v>8.7321578505457609</v>
      </c>
      <c r="H50" s="71">
        <f t="shared" si="12"/>
        <v>9.240658899156287</v>
      </c>
      <c r="I50" s="71">
        <f t="shared" si="12"/>
        <v>9.5291902071563079</v>
      </c>
      <c r="J50" s="71">
        <f t="shared" si="12"/>
        <v>9.609375</v>
      </c>
      <c r="K50" s="91">
        <f t="shared" si="12"/>
        <v>10.377358490566039</v>
      </c>
      <c r="L50" s="194">
        <v>2382</v>
      </c>
      <c r="M50" s="194">
        <v>2489</v>
      </c>
      <c r="N50" s="194">
        <v>2655</v>
      </c>
      <c r="O50" s="194">
        <v>2560</v>
      </c>
      <c r="P50" s="194">
        <v>2650</v>
      </c>
      <c r="Q50" s="252"/>
    </row>
    <row r="51" spans="1:17">
      <c r="A51" s="192" t="s">
        <v>53</v>
      </c>
      <c r="B51" s="194">
        <v>186</v>
      </c>
      <c r="C51" s="194">
        <v>54</v>
      </c>
      <c r="D51" s="194">
        <v>61</v>
      </c>
      <c r="E51" s="194">
        <v>55</v>
      </c>
      <c r="F51" s="195">
        <v>225</v>
      </c>
      <c r="G51" s="191" t="s">
        <v>87</v>
      </c>
      <c r="H51" s="191" t="s">
        <v>87</v>
      </c>
      <c r="I51" s="191" t="s">
        <v>87</v>
      </c>
      <c r="J51" s="191" t="s">
        <v>87</v>
      </c>
      <c r="K51" s="176" t="s">
        <v>87</v>
      </c>
      <c r="L51" s="177">
        <v>1168</v>
      </c>
      <c r="M51" s="177">
        <v>280</v>
      </c>
      <c r="N51" s="177">
        <v>307</v>
      </c>
      <c r="O51" s="177">
        <v>200</v>
      </c>
      <c r="P51" s="177">
        <v>1384</v>
      </c>
      <c r="Q51" s="200"/>
    </row>
    <row r="52" spans="1:17">
      <c r="A52" s="31" t="s">
        <v>64</v>
      </c>
      <c r="B52" s="87"/>
      <c r="C52" s="87"/>
      <c r="D52" s="87"/>
      <c r="E52" s="87"/>
      <c r="F52" s="31"/>
      <c r="G52" s="31"/>
      <c r="H52" s="31"/>
      <c r="I52" s="31"/>
      <c r="J52" s="31"/>
      <c r="K52" s="31"/>
      <c r="L52" s="31"/>
      <c r="M52" s="31"/>
      <c r="N52" s="31"/>
      <c r="O52" s="31"/>
      <c r="P52" s="31"/>
      <c r="Q52" s="252"/>
    </row>
    <row r="53" spans="1:17">
      <c r="A53" s="194" t="s">
        <v>65</v>
      </c>
      <c r="B53" s="194">
        <v>1308</v>
      </c>
      <c r="C53" s="194">
        <v>1345</v>
      </c>
      <c r="D53" s="194">
        <v>1392</v>
      </c>
      <c r="E53" s="194">
        <v>1293</v>
      </c>
      <c r="F53" s="195">
        <v>1369</v>
      </c>
      <c r="G53" s="67">
        <f t="shared" ref="G53:K56" si="13">B53/L53*100</f>
        <v>7.4939841870058439</v>
      </c>
      <c r="H53" s="71">
        <f t="shared" si="13"/>
        <v>7.8609000584453543</v>
      </c>
      <c r="I53" s="71">
        <f t="shared" si="13"/>
        <v>8.0550894045483474</v>
      </c>
      <c r="J53" s="71">
        <f t="shared" si="13"/>
        <v>7.7180206530173701</v>
      </c>
      <c r="K53" s="91">
        <f t="shared" si="13"/>
        <v>8.2049745280191786</v>
      </c>
      <c r="L53" s="194">
        <v>17454</v>
      </c>
      <c r="M53" s="194">
        <v>17110</v>
      </c>
      <c r="N53" s="194">
        <v>17281</v>
      </c>
      <c r="O53" s="194">
        <v>16753</v>
      </c>
      <c r="P53" s="194">
        <v>16685</v>
      </c>
      <c r="Q53" s="252"/>
    </row>
    <row r="54" spans="1:17">
      <c r="A54" s="194" t="s">
        <v>94</v>
      </c>
      <c r="B54" s="194">
        <v>482</v>
      </c>
      <c r="C54" s="194">
        <v>484</v>
      </c>
      <c r="D54" s="194">
        <v>485</v>
      </c>
      <c r="E54" s="194">
        <v>519</v>
      </c>
      <c r="F54" s="195">
        <v>481</v>
      </c>
      <c r="G54" s="67">
        <f t="shared" si="13"/>
        <v>6.6592981486598504</v>
      </c>
      <c r="H54" s="71">
        <f t="shared" si="13"/>
        <v>6.6237854112494876</v>
      </c>
      <c r="I54" s="71">
        <f t="shared" si="13"/>
        <v>6.5753796095444681</v>
      </c>
      <c r="J54" s="71">
        <f t="shared" si="13"/>
        <v>7.332579824809268</v>
      </c>
      <c r="K54" s="91">
        <f t="shared" si="13"/>
        <v>6.8990246701090081</v>
      </c>
      <c r="L54" s="194">
        <v>7238</v>
      </c>
      <c r="M54" s="194">
        <v>7307</v>
      </c>
      <c r="N54" s="194">
        <v>7376</v>
      </c>
      <c r="O54" s="194">
        <v>7078</v>
      </c>
      <c r="P54" s="194">
        <v>6972</v>
      </c>
      <c r="Q54" s="252"/>
    </row>
    <row r="55" spans="1:17">
      <c r="A55" s="194" t="s">
        <v>50</v>
      </c>
      <c r="B55" s="194">
        <v>415</v>
      </c>
      <c r="C55" s="194">
        <v>442</v>
      </c>
      <c r="D55" s="194">
        <v>451</v>
      </c>
      <c r="E55" s="194">
        <v>491</v>
      </c>
      <c r="F55" s="195">
        <v>620</v>
      </c>
      <c r="G55" s="67">
        <f t="shared" si="13"/>
        <v>6.764466177669112</v>
      </c>
      <c r="H55" s="71">
        <f t="shared" si="13"/>
        <v>6.8178312509640602</v>
      </c>
      <c r="I55" s="71">
        <f t="shared" si="13"/>
        <v>6.4080704745666379</v>
      </c>
      <c r="J55" s="71">
        <f t="shared" si="13"/>
        <v>6.7085667440907226</v>
      </c>
      <c r="K55" s="91">
        <f t="shared" si="13"/>
        <v>7.1934099083420353</v>
      </c>
      <c r="L55" s="194">
        <v>6135</v>
      </c>
      <c r="M55" s="194">
        <v>6483</v>
      </c>
      <c r="N55" s="194">
        <v>7038</v>
      </c>
      <c r="O55" s="194">
        <v>7319</v>
      </c>
      <c r="P55" s="194">
        <v>8619</v>
      </c>
      <c r="Q55" s="252"/>
    </row>
    <row r="56" spans="1:17">
      <c r="A56" s="194" t="s">
        <v>54</v>
      </c>
      <c r="B56" s="194">
        <v>2588</v>
      </c>
      <c r="C56" s="194">
        <v>2462</v>
      </c>
      <c r="D56" s="194">
        <v>2441</v>
      </c>
      <c r="E56" s="194">
        <v>2287</v>
      </c>
      <c r="F56" s="195">
        <v>2283</v>
      </c>
      <c r="G56" s="67">
        <f t="shared" si="13"/>
        <v>7.7131702083271243</v>
      </c>
      <c r="H56" s="71">
        <f t="shared" si="13"/>
        <v>7.408076066678702</v>
      </c>
      <c r="I56" s="71">
        <f t="shared" si="13"/>
        <v>7.4429808513233313</v>
      </c>
      <c r="J56" s="71">
        <f t="shared" si="13"/>
        <v>7.3433085024402782</v>
      </c>
      <c r="K56" s="91">
        <f t="shared" si="13"/>
        <v>7.550102520007937</v>
      </c>
      <c r="L56" s="194">
        <v>33553</v>
      </c>
      <c r="M56" s="194">
        <v>33234</v>
      </c>
      <c r="N56" s="194">
        <v>32796</v>
      </c>
      <c r="O56" s="194">
        <v>31144</v>
      </c>
      <c r="P56" s="194">
        <v>30238</v>
      </c>
      <c r="Q56" s="252"/>
    </row>
    <row r="57" spans="1:17">
      <c r="A57" s="185" t="s">
        <v>53</v>
      </c>
      <c r="B57" s="194">
        <v>21</v>
      </c>
      <c r="C57" s="194">
        <v>15</v>
      </c>
      <c r="D57" s="194">
        <v>19</v>
      </c>
      <c r="E57" s="194">
        <v>11</v>
      </c>
      <c r="F57" s="195">
        <v>14</v>
      </c>
      <c r="G57" s="191" t="s">
        <v>87</v>
      </c>
      <c r="H57" s="191" t="s">
        <v>87</v>
      </c>
      <c r="I57" s="191" t="s">
        <v>87</v>
      </c>
      <c r="J57" s="191" t="s">
        <v>87</v>
      </c>
      <c r="K57" s="176" t="s">
        <v>87</v>
      </c>
      <c r="L57" s="177">
        <v>230</v>
      </c>
      <c r="M57" s="177">
        <v>139</v>
      </c>
      <c r="N57" s="177">
        <v>87</v>
      </c>
      <c r="O57" s="177">
        <v>85</v>
      </c>
      <c r="P57" s="177">
        <v>57</v>
      </c>
      <c r="Q57" s="200"/>
    </row>
    <row r="58" spans="1:17">
      <c r="A58" s="31" t="s">
        <v>91</v>
      </c>
      <c r="B58" s="87"/>
      <c r="C58" s="87"/>
      <c r="D58" s="87"/>
      <c r="E58" s="87"/>
      <c r="F58" s="31"/>
      <c r="G58" s="31"/>
      <c r="H58" s="31"/>
      <c r="I58" s="31"/>
      <c r="J58" s="31"/>
      <c r="K58" s="31"/>
      <c r="L58" s="31"/>
      <c r="M58" s="31"/>
      <c r="N58" s="31"/>
      <c r="O58" s="31"/>
      <c r="P58" s="31"/>
      <c r="Q58" s="252"/>
    </row>
    <row r="59" spans="1:17">
      <c r="A59" s="59" t="s">
        <v>92</v>
      </c>
      <c r="B59" s="194">
        <v>647</v>
      </c>
      <c r="C59" s="194">
        <v>627</v>
      </c>
      <c r="D59" s="194">
        <v>633</v>
      </c>
      <c r="E59" s="194">
        <v>616</v>
      </c>
      <c r="F59" s="195">
        <v>691</v>
      </c>
      <c r="G59" s="67">
        <f t="shared" ref="G59:K63" si="14">B59/L59*100</f>
        <v>7.3239755490151683</v>
      </c>
      <c r="H59" s="71">
        <f t="shared" si="14"/>
        <v>6.8315537154064065</v>
      </c>
      <c r="I59" s="71">
        <f t="shared" si="14"/>
        <v>6.9203017382748433</v>
      </c>
      <c r="J59" s="71">
        <f t="shared" si="14"/>
        <v>6.9912609238451937</v>
      </c>
      <c r="K59" s="91">
        <f t="shared" si="14"/>
        <v>7.6277734849321117</v>
      </c>
      <c r="L59" s="194">
        <v>8834</v>
      </c>
      <c r="M59" s="194">
        <v>9178</v>
      </c>
      <c r="N59" s="194">
        <v>9147</v>
      </c>
      <c r="O59" s="194">
        <v>8811</v>
      </c>
      <c r="P59" s="194">
        <v>9059</v>
      </c>
      <c r="Q59" s="252"/>
    </row>
    <row r="60" spans="1:17">
      <c r="A60" s="59">
        <v>2</v>
      </c>
      <c r="B60" s="194">
        <v>743</v>
      </c>
      <c r="C60" s="194">
        <v>719</v>
      </c>
      <c r="D60" s="194">
        <v>751</v>
      </c>
      <c r="E60" s="194">
        <v>715</v>
      </c>
      <c r="F60" s="195">
        <v>736</v>
      </c>
      <c r="G60" s="67">
        <f t="shared" si="14"/>
        <v>7.387889032514666</v>
      </c>
      <c r="H60" s="71">
        <f t="shared" si="14"/>
        <v>7.0614810449813392</v>
      </c>
      <c r="I60" s="71">
        <f t="shared" si="14"/>
        <v>7.2560386473429954</v>
      </c>
      <c r="J60" s="71">
        <f t="shared" si="14"/>
        <v>7.1024138273567097</v>
      </c>
      <c r="K60" s="91">
        <f t="shared" si="14"/>
        <v>7.2036801409415681</v>
      </c>
      <c r="L60" s="194">
        <v>10057</v>
      </c>
      <c r="M60" s="194">
        <v>10182</v>
      </c>
      <c r="N60" s="194">
        <v>10350</v>
      </c>
      <c r="O60" s="194">
        <v>10067</v>
      </c>
      <c r="P60" s="194">
        <v>10217</v>
      </c>
      <c r="Q60" s="252"/>
    </row>
    <row r="61" spans="1:17">
      <c r="A61" s="59">
        <v>3</v>
      </c>
      <c r="B61" s="194">
        <v>912</v>
      </c>
      <c r="C61" s="194">
        <v>890</v>
      </c>
      <c r="D61" s="194">
        <v>880</v>
      </c>
      <c r="E61" s="194">
        <v>860</v>
      </c>
      <c r="F61" s="195">
        <v>856</v>
      </c>
      <c r="G61" s="67">
        <f t="shared" si="14"/>
        <v>7.5291009659044006</v>
      </c>
      <c r="H61" s="71">
        <f t="shared" si="14"/>
        <v>7.2962780783735042</v>
      </c>
      <c r="I61" s="71">
        <f t="shared" si="14"/>
        <v>7.2261455082936434</v>
      </c>
      <c r="J61" s="71">
        <f t="shared" si="14"/>
        <v>7.3403892113349274</v>
      </c>
      <c r="K61" s="91">
        <f t="shared" si="14"/>
        <v>7.3325338358745924</v>
      </c>
      <c r="L61" s="194">
        <v>12113</v>
      </c>
      <c r="M61" s="194">
        <v>12198</v>
      </c>
      <c r="N61" s="194">
        <v>12178</v>
      </c>
      <c r="O61" s="194">
        <v>11716</v>
      </c>
      <c r="P61" s="194">
        <v>11674</v>
      </c>
      <c r="Q61" s="252"/>
    </row>
    <row r="62" spans="1:17">
      <c r="A62" s="59">
        <v>4</v>
      </c>
      <c r="B62" s="194">
        <v>1025</v>
      </c>
      <c r="C62" s="194">
        <v>1044</v>
      </c>
      <c r="D62" s="194">
        <v>1124</v>
      </c>
      <c r="E62" s="194">
        <v>1075</v>
      </c>
      <c r="F62" s="195">
        <v>1062</v>
      </c>
      <c r="G62" s="67">
        <f t="shared" si="14"/>
        <v>7.1498325892857135</v>
      </c>
      <c r="H62" s="71">
        <f t="shared" si="14"/>
        <v>7.2269140246434995</v>
      </c>
      <c r="I62" s="71">
        <f t="shared" si="14"/>
        <v>7.7335902022842991</v>
      </c>
      <c r="J62" s="71">
        <f t="shared" si="14"/>
        <v>7.5571177504393665</v>
      </c>
      <c r="K62" s="91">
        <f t="shared" si="14"/>
        <v>7.5345867328840006</v>
      </c>
      <c r="L62" s="194">
        <v>14336</v>
      </c>
      <c r="M62" s="194">
        <v>14446</v>
      </c>
      <c r="N62" s="194">
        <v>14534</v>
      </c>
      <c r="O62" s="194">
        <v>14225</v>
      </c>
      <c r="P62" s="194">
        <v>14095</v>
      </c>
      <c r="Q62" s="252"/>
    </row>
    <row r="63" spans="1:17">
      <c r="A63" s="115" t="s">
        <v>93</v>
      </c>
      <c r="B63" s="194">
        <v>1449</v>
      </c>
      <c r="C63" s="194">
        <v>1439</v>
      </c>
      <c r="D63" s="194">
        <v>1364</v>
      </c>
      <c r="E63" s="194">
        <v>1307</v>
      </c>
      <c r="F63" s="195">
        <v>1403</v>
      </c>
      <c r="G63" s="67">
        <f t="shared" si="14"/>
        <v>7.6772279326057014</v>
      </c>
      <c r="H63" s="71">
        <f t="shared" si="14"/>
        <v>8.000222382832046</v>
      </c>
      <c r="I63" s="71">
        <f t="shared" si="14"/>
        <v>7.5409111012826182</v>
      </c>
      <c r="J63" s="71">
        <f t="shared" si="14"/>
        <v>7.5392247346562069</v>
      </c>
      <c r="K63" s="91">
        <f t="shared" si="14"/>
        <v>8.1229735988883736</v>
      </c>
      <c r="L63" s="194">
        <v>18874</v>
      </c>
      <c r="M63" s="194">
        <v>17987</v>
      </c>
      <c r="N63" s="194">
        <v>18088</v>
      </c>
      <c r="O63" s="194">
        <v>17336</v>
      </c>
      <c r="P63" s="194">
        <v>17272</v>
      </c>
      <c r="Q63" s="252"/>
    </row>
    <row r="64" spans="1:17">
      <c r="A64" s="73" t="s">
        <v>53</v>
      </c>
      <c r="B64" s="194">
        <v>38</v>
      </c>
      <c r="C64" s="194">
        <v>29</v>
      </c>
      <c r="D64" s="194">
        <v>36</v>
      </c>
      <c r="E64" s="194">
        <v>28</v>
      </c>
      <c r="F64" s="195">
        <v>19</v>
      </c>
      <c r="G64" s="191" t="s">
        <v>87</v>
      </c>
      <c r="H64" s="191" t="s">
        <v>87</v>
      </c>
      <c r="I64" s="191" t="s">
        <v>87</v>
      </c>
      <c r="J64" s="191" t="s">
        <v>87</v>
      </c>
      <c r="K64" s="176" t="s">
        <v>87</v>
      </c>
      <c r="L64" s="177">
        <v>396</v>
      </c>
      <c r="M64" s="177">
        <v>282</v>
      </c>
      <c r="N64" s="177">
        <v>281</v>
      </c>
      <c r="O64" s="177">
        <v>224</v>
      </c>
      <c r="P64" s="177">
        <v>254</v>
      </c>
      <c r="Q64" s="200"/>
    </row>
    <row r="65" spans="1:17">
      <c r="A65" s="31" t="s">
        <v>235</v>
      </c>
      <c r="B65" s="87"/>
      <c r="C65" s="87"/>
      <c r="D65" s="87"/>
      <c r="E65" s="87"/>
      <c r="F65" s="31"/>
      <c r="G65" s="31"/>
      <c r="H65" s="31"/>
      <c r="I65" s="31"/>
      <c r="J65" s="31"/>
      <c r="K65" s="31"/>
      <c r="L65" s="31"/>
      <c r="M65" s="31"/>
      <c r="N65" s="31"/>
      <c r="O65" s="31"/>
      <c r="P65" s="31"/>
      <c r="Q65" s="252"/>
    </row>
    <row r="66" spans="1:17">
      <c r="A66" s="194" t="s">
        <v>66</v>
      </c>
      <c r="B66" s="194">
        <v>135</v>
      </c>
      <c r="C66" s="194">
        <v>146</v>
      </c>
      <c r="D66" s="194">
        <v>168</v>
      </c>
      <c r="E66" s="194">
        <v>153</v>
      </c>
      <c r="F66" s="195">
        <v>158</v>
      </c>
      <c r="G66" s="67">
        <f t="shared" ref="G66:K85" si="15">B66/L66*100</f>
        <v>5.9655324790101636</v>
      </c>
      <c r="H66" s="71">
        <f t="shared" si="15"/>
        <v>6.3561166739225072</v>
      </c>
      <c r="I66" s="71">
        <f t="shared" si="15"/>
        <v>6.787878787878789</v>
      </c>
      <c r="J66" s="71">
        <f t="shared" si="15"/>
        <v>6.6176470588235299</v>
      </c>
      <c r="K66" s="91">
        <f t="shared" si="15"/>
        <v>6.8487212830515816</v>
      </c>
      <c r="L66" s="194">
        <v>2263</v>
      </c>
      <c r="M66" s="194">
        <v>2297</v>
      </c>
      <c r="N66" s="194">
        <v>2475</v>
      </c>
      <c r="O66" s="194">
        <v>2312</v>
      </c>
      <c r="P66" s="194">
        <v>2307</v>
      </c>
      <c r="Q66" s="252"/>
    </row>
    <row r="67" spans="1:17">
      <c r="A67" s="194" t="s">
        <v>67</v>
      </c>
      <c r="B67" s="194">
        <v>575</v>
      </c>
      <c r="C67" s="194">
        <v>531</v>
      </c>
      <c r="D67" s="194">
        <v>566</v>
      </c>
      <c r="E67" s="194">
        <v>545</v>
      </c>
      <c r="F67" s="195">
        <v>585</v>
      </c>
      <c r="G67" s="67">
        <f t="shared" si="15"/>
        <v>7.3850500899049569</v>
      </c>
      <c r="H67" s="71">
        <f t="shared" si="15"/>
        <v>6.7608861726508787</v>
      </c>
      <c r="I67" s="71">
        <f t="shared" si="15"/>
        <v>7.0785392696348177</v>
      </c>
      <c r="J67" s="71">
        <f t="shared" si="15"/>
        <v>6.9039777045857615</v>
      </c>
      <c r="K67" s="91">
        <f t="shared" si="15"/>
        <v>7.2481724693346541</v>
      </c>
      <c r="L67" s="194">
        <v>7786</v>
      </c>
      <c r="M67" s="194">
        <v>7854</v>
      </c>
      <c r="N67" s="194">
        <v>7996</v>
      </c>
      <c r="O67" s="194">
        <v>7894</v>
      </c>
      <c r="P67" s="194">
        <v>8071</v>
      </c>
      <c r="Q67" s="252"/>
    </row>
    <row r="68" spans="1:17">
      <c r="A68" s="194" t="s">
        <v>68</v>
      </c>
      <c r="B68" s="194">
        <v>478</v>
      </c>
      <c r="C68" s="194">
        <v>472</v>
      </c>
      <c r="D68" s="194">
        <v>473</v>
      </c>
      <c r="E68" s="194">
        <v>434</v>
      </c>
      <c r="F68" s="195">
        <v>486</v>
      </c>
      <c r="G68" s="67">
        <f t="shared" si="15"/>
        <v>7.1428571428571423</v>
      </c>
      <c r="H68" s="71">
        <f t="shared" si="15"/>
        <v>6.8684516880093138</v>
      </c>
      <c r="I68" s="71">
        <f t="shared" si="15"/>
        <v>6.9558823529411766</v>
      </c>
      <c r="J68" s="71">
        <f t="shared" si="15"/>
        <v>6.5638233514821538</v>
      </c>
      <c r="K68" s="91">
        <f t="shared" si="15"/>
        <v>7.2213967310549769</v>
      </c>
      <c r="L68" s="194">
        <v>6692</v>
      </c>
      <c r="M68" s="194">
        <v>6872</v>
      </c>
      <c r="N68" s="194">
        <v>6800</v>
      </c>
      <c r="O68" s="194">
        <v>6612</v>
      </c>
      <c r="P68" s="194">
        <v>6730</v>
      </c>
      <c r="Q68" s="252"/>
    </row>
    <row r="69" spans="1:17">
      <c r="A69" s="194" t="s">
        <v>69</v>
      </c>
      <c r="B69" s="194">
        <v>608</v>
      </c>
      <c r="C69" s="194">
        <v>611</v>
      </c>
      <c r="D69" s="194">
        <v>602</v>
      </c>
      <c r="E69" s="194">
        <v>628</v>
      </c>
      <c r="F69" s="195">
        <v>655</v>
      </c>
      <c r="G69" s="67">
        <f t="shared" si="15"/>
        <v>6.9067363398841302</v>
      </c>
      <c r="H69" s="71">
        <f t="shared" si="15"/>
        <v>7.0996978851963748</v>
      </c>
      <c r="I69" s="71">
        <f t="shared" si="15"/>
        <v>6.8518096972456188</v>
      </c>
      <c r="J69" s="71">
        <f t="shared" si="15"/>
        <v>7.1763227059764594</v>
      </c>
      <c r="K69" s="91">
        <f t="shared" si="15"/>
        <v>7.4499545040946318</v>
      </c>
      <c r="L69" s="194">
        <v>8803</v>
      </c>
      <c r="M69" s="194">
        <v>8606</v>
      </c>
      <c r="N69" s="194">
        <v>8786</v>
      </c>
      <c r="O69" s="194">
        <v>8751</v>
      </c>
      <c r="P69" s="194">
        <v>8792</v>
      </c>
      <c r="Q69" s="252"/>
    </row>
    <row r="70" spans="1:17">
      <c r="A70" s="194" t="s">
        <v>70</v>
      </c>
      <c r="B70" s="194">
        <v>438</v>
      </c>
      <c r="C70" s="194">
        <v>482</v>
      </c>
      <c r="D70" s="194">
        <v>473</v>
      </c>
      <c r="E70" s="194">
        <v>442</v>
      </c>
      <c r="F70" s="195">
        <v>428</v>
      </c>
      <c r="G70" s="67">
        <f t="shared" si="15"/>
        <v>7.6560041950707927</v>
      </c>
      <c r="H70" s="71">
        <f t="shared" si="15"/>
        <v>8.6009992862241251</v>
      </c>
      <c r="I70" s="71">
        <f t="shared" si="15"/>
        <v>8.3539385376192161</v>
      </c>
      <c r="J70" s="71">
        <f t="shared" si="15"/>
        <v>8.1655274339552921</v>
      </c>
      <c r="K70" s="91">
        <f t="shared" si="15"/>
        <v>7.711711711711712</v>
      </c>
      <c r="L70" s="194">
        <v>5721</v>
      </c>
      <c r="M70" s="194">
        <v>5604</v>
      </c>
      <c r="N70" s="194">
        <v>5662</v>
      </c>
      <c r="O70" s="194">
        <v>5413</v>
      </c>
      <c r="P70" s="194">
        <v>5550</v>
      </c>
      <c r="Q70" s="252"/>
    </row>
    <row r="71" spans="1:17">
      <c r="A71" s="194" t="s">
        <v>71</v>
      </c>
      <c r="B71" s="194">
        <v>123</v>
      </c>
      <c r="C71" s="194">
        <v>100</v>
      </c>
      <c r="D71" s="194">
        <v>128</v>
      </c>
      <c r="E71" s="194">
        <v>127</v>
      </c>
      <c r="F71" s="195">
        <v>121</v>
      </c>
      <c r="G71" s="67">
        <f t="shared" si="15"/>
        <v>6.8984856982613572</v>
      </c>
      <c r="H71" s="71">
        <f t="shared" si="15"/>
        <v>5.9066745422327234</v>
      </c>
      <c r="I71" s="71">
        <f t="shared" si="15"/>
        <v>7.7434966727162742</v>
      </c>
      <c r="J71" s="71">
        <f t="shared" si="15"/>
        <v>7.9029247044181714</v>
      </c>
      <c r="K71" s="91">
        <f t="shared" si="15"/>
        <v>7.7514413837283787</v>
      </c>
      <c r="L71" s="194">
        <v>1783</v>
      </c>
      <c r="M71" s="194">
        <v>1693</v>
      </c>
      <c r="N71" s="194">
        <v>1653</v>
      </c>
      <c r="O71" s="194">
        <v>1607</v>
      </c>
      <c r="P71" s="194">
        <v>1561</v>
      </c>
      <c r="Q71" s="252"/>
    </row>
    <row r="72" spans="1:17">
      <c r="A72" s="194" t="s">
        <v>72</v>
      </c>
      <c r="B72" s="194">
        <v>216</v>
      </c>
      <c r="C72" s="194">
        <v>207</v>
      </c>
      <c r="D72" s="194">
        <v>259</v>
      </c>
      <c r="E72" s="194">
        <v>201</v>
      </c>
      <c r="F72" s="195">
        <v>233</v>
      </c>
      <c r="G72" s="67">
        <f t="shared" si="15"/>
        <v>7.2997634335924291</v>
      </c>
      <c r="H72" s="71">
        <f t="shared" si="15"/>
        <v>6.9023007669223073</v>
      </c>
      <c r="I72" s="71">
        <f t="shared" si="15"/>
        <v>8.5648148148148149</v>
      </c>
      <c r="J72" s="71">
        <f t="shared" si="15"/>
        <v>6.9646569646569647</v>
      </c>
      <c r="K72" s="91">
        <f t="shared" si="15"/>
        <v>7.7952492472398802</v>
      </c>
      <c r="L72" s="194">
        <v>2959</v>
      </c>
      <c r="M72" s="194">
        <v>2999</v>
      </c>
      <c r="N72" s="194">
        <v>3024</v>
      </c>
      <c r="O72" s="194">
        <v>2886</v>
      </c>
      <c r="P72" s="194">
        <v>2989</v>
      </c>
      <c r="Q72" s="252"/>
    </row>
    <row r="73" spans="1:17">
      <c r="A73" s="194" t="s">
        <v>73</v>
      </c>
      <c r="B73" s="194">
        <v>68</v>
      </c>
      <c r="C73" s="194">
        <v>75</v>
      </c>
      <c r="D73" s="194">
        <v>62</v>
      </c>
      <c r="E73" s="194">
        <v>54</v>
      </c>
      <c r="F73" s="195">
        <v>49</v>
      </c>
      <c r="G73" s="67">
        <f t="shared" si="15"/>
        <v>7.9161816065192081</v>
      </c>
      <c r="H73" s="71">
        <f t="shared" si="15"/>
        <v>9.67741935483871</v>
      </c>
      <c r="I73" s="71">
        <f t="shared" si="15"/>
        <v>7.8282828282828287</v>
      </c>
      <c r="J73" s="71">
        <f t="shared" si="15"/>
        <v>7.0038910505836576</v>
      </c>
      <c r="K73" s="91">
        <f t="shared" si="15"/>
        <v>6.5595716198125835</v>
      </c>
      <c r="L73" s="194">
        <v>859</v>
      </c>
      <c r="M73" s="194">
        <v>775</v>
      </c>
      <c r="N73" s="194">
        <v>792</v>
      </c>
      <c r="O73" s="194">
        <v>771</v>
      </c>
      <c r="P73" s="194">
        <v>747</v>
      </c>
      <c r="Q73" s="252"/>
    </row>
    <row r="74" spans="1:17">
      <c r="A74" s="194" t="s">
        <v>74</v>
      </c>
      <c r="B74" s="194">
        <v>176</v>
      </c>
      <c r="C74" s="194">
        <v>191</v>
      </c>
      <c r="D74" s="194">
        <v>162</v>
      </c>
      <c r="E74" s="194">
        <v>173</v>
      </c>
      <c r="F74" s="195">
        <v>204</v>
      </c>
      <c r="G74" s="67">
        <f t="shared" si="15"/>
        <v>7.6322636600173466</v>
      </c>
      <c r="H74" s="71">
        <f t="shared" si="15"/>
        <v>7.8342904019688273</v>
      </c>
      <c r="I74" s="71">
        <f t="shared" si="15"/>
        <v>6.9707401032702236</v>
      </c>
      <c r="J74" s="71">
        <f t="shared" si="15"/>
        <v>7.6820603907637661</v>
      </c>
      <c r="K74" s="91">
        <f t="shared" si="15"/>
        <v>9.0666666666666664</v>
      </c>
      <c r="L74" s="194">
        <v>2306</v>
      </c>
      <c r="M74" s="194">
        <v>2438</v>
      </c>
      <c r="N74" s="194">
        <v>2324</v>
      </c>
      <c r="O74" s="194">
        <v>2252</v>
      </c>
      <c r="P74" s="194">
        <v>2250</v>
      </c>
      <c r="Q74" s="252"/>
    </row>
    <row r="75" spans="1:17">
      <c r="A75" s="194" t="s">
        <v>75</v>
      </c>
      <c r="B75" s="194">
        <v>108</v>
      </c>
      <c r="C75" s="194">
        <v>107</v>
      </c>
      <c r="D75" s="194">
        <v>119</v>
      </c>
      <c r="E75" s="194">
        <v>113</v>
      </c>
      <c r="F75" s="195">
        <v>134</v>
      </c>
      <c r="G75" s="67">
        <f t="shared" si="15"/>
        <v>6.6055045871559637</v>
      </c>
      <c r="H75" s="71">
        <f t="shared" si="15"/>
        <v>6.524390243902439</v>
      </c>
      <c r="I75" s="71">
        <f t="shared" si="15"/>
        <v>7.4889867841409687</v>
      </c>
      <c r="J75" s="71">
        <f t="shared" si="15"/>
        <v>7.1383449147188891</v>
      </c>
      <c r="K75" s="91">
        <f t="shared" si="15"/>
        <v>8.497146480659481</v>
      </c>
      <c r="L75" s="194">
        <v>1635</v>
      </c>
      <c r="M75" s="194">
        <v>1640</v>
      </c>
      <c r="N75" s="194">
        <v>1589</v>
      </c>
      <c r="O75" s="194">
        <v>1583</v>
      </c>
      <c r="P75" s="194">
        <v>1577</v>
      </c>
      <c r="Q75" s="252"/>
    </row>
    <row r="76" spans="1:17">
      <c r="A76" s="194" t="s">
        <v>76</v>
      </c>
      <c r="B76" s="194">
        <v>179</v>
      </c>
      <c r="C76" s="194">
        <v>214</v>
      </c>
      <c r="D76" s="194">
        <v>170</v>
      </c>
      <c r="E76" s="194">
        <v>165</v>
      </c>
      <c r="F76" s="195">
        <v>186</v>
      </c>
      <c r="G76" s="67">
        <f t="shared" si="15"/>
        <v>7.4212271973465995</v>
      </c>
      <c r="H76" s="71">
        <f t="shared" si="15"/>
        <v>9.4231616028181424</v>
      </c>
      <c r="I76" s="71">
        <f t="shared" si="15"/>
        <v>7.1398572028559428</v>
      </c>
      <c r="J76" s="71">
        <f t="shared" si="15"/>
        <v>7.0153061224489788</v>
      </c>
      <c r="K76" s="91">
        <f t="shared" si="15"/>
        <v>8.4622383985441303</v>
      </c>
      <c r="L76" s="194">
        <v>2412</v>
      </c>
      <c r="M76" s="194">
        <v>2271</v>
      </c>
      <c r="N76" s="194">
        <v>2381</v>
      </c>
      <c r="O76" s="194">
        <v>2352</v>
      </c>
      <c r="P76" s="194">
        <v>2198</v>
      </c>
      <c r="Q76" s="252"/>
    </row>
    <row r="77" spans="1:17">
      <c r="A77" s="194" t="s">
        <v>77</v>
      </c>
      <c r="B77" s="194">
        <v>75</v>
      </c>
      <c r="C77" s="194">
        <v>68</v>
      </c>
      <c r="D77" s="194">
        <v>70</v>
      </c>
      <c r="E77" s="194">
        <v>45</v>
      </c>
      <c r="F77" s="195">
        <v>80</v>
      </c>
      <c r="G77" s="67">
        <f t="shared" si="15"/>
        <v>8.2236842105263168</v>
      </c>
      <c r="H77" s="71">
        <f t="shared" si="15"/>
        <v>7.2805139186295502</v>
      </c>
      <c r="I77" s="71">
        <f t="shared" si="15"/>
        <v>7.8563411896745237</v>
      </c>
      <c r="J77" s="71">
        <f t="shared" si="15"/>
        <v>5.4479418886198543</v>
      </c>
      <c r="K77" s="91">
        <f t="shared" si="15"/>
        <v>9.1116173120728927</v>
      </c>
      <c r="L77" s="194">
        <v>912</v>
      </c>
      <c r="M77" s="194">
        <v>934</v>
      </c>
      <c r="N77" s="194">
        <v>891</v>
      </c>
      <c r="O77" s="194">
        <v>826</v>
      </c>
      <c r="P77" s="194">
        <v>878</v>
      </c>
      <c r="Q77" s="252"/>
    </row>
    <row r="78" spans="1:17">
      <c r="A78" s="194" t="s">
        <v>78</v>
      </c>
      <c r="B78" s="194">
        <v>343</v>
      </c>
      <c r="C78" s="194">
        <v>296</v>
      </c>
      <c r="D78" s="194">
        <v>334</v>
      </c>
      <c r="E78" s="194">
        <v>322</v>
      </c>
      <c r="F78" s="195">
        <v>315</v>
      </c>
      <c r="G78" s="67">
        <f t="shared" si="15"/>
        <v>8.3333333333333321</v>
      </c>
      <c r="H78" s="71">
        <f t="shared" si="15"/>
        <v>7.2834645669291334</v>
      </c>
      <c r="I78" s="71">
        <f t="shared" si="15"/>
        <v>8.3333333333333321</v>
      </c>
      <c r="J78" s="71">
        <f t="shared" si="15"/>
        <v>8.2818930041152257</v>
      </c>
      <c r="K78" s="91">
        <f t="shared" si="15"/>
        <v>8.1101956745623074</v>
      </c>
      <c r="L78" s="194">
        <v>4116</v>
      </c>
      <c r="M78" s="194">
        <v>4064</v>
      </c>
      <c r="N78" s="194">
        <v>4008</v>
      </c>
      <c r="O78" s="194">
        <v>3888</v>
      </c>
      <c r="P78" s="194">
        <v>3884</v>
      </c>
      <c r="Q78" s="252"/>
    </row>
    <row r="79" spans="1:17">
      <c r="A79" s="194" t="s">
        <v>79</v>
      </c>
      <c r="B79" s="194">
        <v>206</v>
      </c>
      <c r="C79" s="194">
        <v>172</v>
      </c>
      <c r="D79" s="194">
        <v>151</v>
      </c>
      <c r="E79" s="194">
        <v>168</v>
      </c>
      <c r="F79" s="195">
        <v>137</v>
      </c>
      <c r="G79" s="67">
        <f t="shared" si="15"/>
        <v>9.0629124505059391</v>
      </c>
      <c r="H79" s="71">
        <f t="shared" si="15"/>
        <v>7.5938189845474611</v>
      </c>
      <c r="I79" s="71">
        <f t="shared" si="15"/>
        <v>6.9202566452795597</v>
      </c>
      <c r="J79" s="71">
        <f t="shared" si="15"/>
        <v>8.1081081081081088</v>
      </c>
      <c r="K79" s="91">
        <f t="shared" si="15"/>
        <v>6.7288801571709227</v>
      </c>
      <c r="L79" s="194">
        <v>2273</v>
      </c>
      <c r="M79" s="194">
        <v>2265</v>
      </c>
      <c r="N79" s="194">
        <v>2182</v>
      </c>
      <c r="O79" s="194">
        <v>2072</v>
      </c>
      <c r="P79" s="194">
        <v>2036</v>
      </c>
      <c r="Q79" s="252"/>
    </row>
    <row r="80" spans="1:17">
      <c r="A80" s="194" t="s">
        <v>80</v>
      </c>
      <c r="B80" s="194">
        <v>29</v>
      </c>
      <c r="C80" s="194">
        <v>39</v>
      </c>
      <c r="D80" s="194">
        <v>37</v>
      </c>
      <c r="E80" s="194">
        <v>33</v>
      </c>
      <c r="F80" s="195">
        <v>31</v>
      </c>
      <c r="G80" s="67">
        <f t="shared" si="15"/>
        <v>5.6310679611650478</v>
      </c>
      <c r="H80" s="71">
        <f t="shared" si="15"/>
        <v>7.1167883211678831</v>
      </c>
      <c r="I80" s="71">
        <f t="shared" si="15"/>
        <v>6.7889908256880735</v>
      </c>
      <c r="J80" s="71">
        <f t="shared" si="15"/>
        <v>6.1567164179104479</v>
      </c>
      <c r="K80" s="91">
        <f t="shared" si="15"/>
        <v>6.1386138613861387</v>
      </c>
      <c r="L80" s="194">
        <v>515</v>
      </c>
      <c r="M80" s="194">
        <v>548</v>
      </c>
      <c r="N80" s="194">
        <v>545</v>
      </c>
      <c r="O80" s="194">
        <v>536</v>
      </c>
      <c r="P80" s="194">
        <v>505</v>
      </c>
      <c r="Q80" s="252"/>
    </row>
    <row r="81" spans="1:17">
      <c r="A81" s="194" t="s">
        <v>81</v>
      </c>
      <c r="B81" s="194">
        <v>118</v>
      </c>
      <c r="C81" s="194">
        <v>95</v>
      </c>
      <c r="D81" s="194">
        <v>103</v>
      </c>
      <c r="E81" s="194">
        <v>123</v>
      </c>
      <c r="F81" s="195">
        <v>95</v>
      </c>
      <c r="G81" s="67">
        <f t="shared" si="15"/>
        <v>6.7621776504298001</v>
      </c>
      <c r="H81" s="71">
        <f t="shared" si="15"/>
        <v>5.5718475073313778</v>
      </c>
      <c r="I81" s="71">
        <f t="shared" si="15"/>
        <v>6.0058309037900877</v>
      </c>
      <c r="J81" s="71">
        <f t="shared" si="15"/>
        <v>7.3741007194244608</v>
      </c>
      <c r="K81" s="91">
        <f t="shared" si="15"/>
        <v>6.1688311688311686</v>
      </c>
      <c r="L81" s="194">
        <v>1745</v>
      </c>
      <c r="M81" s="194">
        <v>1705</v>
      </c>
      <c r="N81" s="194">
        <v>1715</v>
      </c>
      <c r="O81" s="194">
        <v>1668</v>
      </c>
      <c r="P81" s="194">
        <v>1540</v>
      </c>
      <c r="Q81" s="252"/>
    </row>
    <row r="82" spans="1:17">
      <c r="A82" s="194" t="s">
        <v>82</v>
      </c>
      <c r="B82" s="194">
        <v>21</v>
      </c>
      <c r="C82" s="194">
        <v>36</v>
      </c>
      <c r="D82" s="194">
        <v>42</v>
      </c>
      <c r="E82" s="194">
        <v>31</v>
      </c>
      <c r="F82" s="195">
        <v>38</v>
      </c>
      <c r="G82" s="67">
        <f t="shared" si="15"/>
        <v>4.9528301886792452</v>
      </c>
      <c r="H82" s="71">
        <f t="shared" si="15"/>
        <v>8.6124401913875595</v>
      </c>
      <c r="I82" s="71">
        <f t="shared" si="15"/>
        <v>10.096153846153847</v>
      </c>
      <c r="J82" s="71">
        <f t="shared" si="15"/>
        <v>7.5794621026894866</v>
      </c>
      <c r="K82" s="91">
        <f t="shared" si="15"/>
        <v>9.2009685230024214</v>
      </c>
      <c r="L82" s="194">
        <v>424</v>
      </c>
      <c r="M82" s="194">
        <v>418</v>
      </c>
      <c r="N82" s="194">
        <v>416</v>
      </c>
      <c r="O82" s="194">
        <v>409</v>
      </c>
      <c r="P82" s="194">
        <v>413</v>
      </c>
      <c r="Q82" s="252"/>
    </row>
    <row r="83" spans="1:17">
      <c r="A83" s="194" t="s">
        <v>83</v>
      </c>
      <c r="B83" s="194">
        <v>505</v>
      </c>
      <c r="C83" s="194">
        <v>525</v>
      </c>
      <c r="D83" s="194">
        <v>510</v>
      </c>
      <c r="E83" s="194">
        <v>487</v>
      </c>
      <c r="F83" s="195">
        <v>511</v>
      </c>
      <c r="G83" s="67">
        <f t="shared" si="15"/>
        <v>7.5193567599761755</v>
      </c>
      <c r="H83" s="71">
        <f t="shared" si="15"/>
        <v>7.9449152542372881</v>
      </c>
      <c r="I83" s="71">
        <f t="shared" si="15"/>
        <v>7.5904152403631491</v>
      </c>
      <c r="J83" s="71">
        <f t="shared" si="15"/>
        <v>8.0046022353714665</v>
      </c>
      <c r="K83" s="91">
        <f t="shared" si="15"/>
        <v>8.4434897554527435</v>
      </c>
      <c r="L83" s="194">
        <v>6716</v>
      </c>
      <c r="M83" s="194">
        <v>6608</v>
      </c>
      <c r="N83" s="194">
        <v>6719</v>
      </c>
      <c r="O83" s="194">
        <v>6084</v>
      </c>
      <c r="P83" s="194">
        <v>6052</v>
      </c>
      <c r="Q83" s="252"/>
    </row>
    <row r="84" spans="1:17">
      <c r="A84" s="194" t="s">
        <v>84</v>
      </c>
      <c r="B84" s="194">
        <v>54</v>
      </c>
      <c r="C84" s="194">
        <v>47</v>
      </c>
      <c r="D84" s="194">
        <v>48</v>
      </c>
      <c r="E84" s="194">
        <v>34</v>
      </c>
      <c r="F84" s="195">
        <v>33</v>
      </c>
      <c r="G84" s="67">
        <f t="shared" si="15"/>
        <v>7.9763663220088628</v>
      </c>
      <c r="H84" s="71">
        <f t="shared" si="15"/>
        <v>7.0676691729323311</v>
      </c>
      <c r="I84" s="71">
        <f t="shared" si="15"/>
        <v>7.1005917159763312</v>
      </c>
      <c r="J84" s="71">
        <f t="shared" si="15"/>
        <v>5.9233449477351918</v>
      </c>
      <c r="K84" s="91">
        <f t="shared" si="15"/>
        <v>5.0304878048780495</v>
      </c>
      <c r="L84" s="194">
        <v>677</v>
      </c>
      <c r="M84" s="194">
        <v>665</v>
      </c>
      <c r="N84" s="194">
        <v>676</v>
      </c>
      <c r="O84" s="194">
        <v>574</v>
      </c>
      <c r="P84" s="194">
        <v>656</v>
      </c>
      <c r="Q84" s="252"/>
    </row>
    <row r="85" spans="1:17">
      <c r="A85" s="194" t="s">
        <v>85</v>
      </c>
      <c r="B85" s="194">
        <v>328</v>
      </c>
      <c r="C85" s="194">
        <v>308</v>
      </c>
      <c r="D85" s="194">
        <v>280</v>
      </c>
      <c r="E85" s="194">
        <v>297</v>
      </c>
      <c r="F85" s="195">
        <v>274</v>
      </c>
      <c r="G85" s="67">
        <f t="shared" si="15"/>
        <v>8.791208791208792</v>
      </c>
      <c r="H85" s="71">
        <f t="shared" si="15"/>
        <v>8.171928893605731</v>
      </c>
      <c r="I85" s="71">
        <f t="shared" si="15"/>
        <v>7.5512405609492985</v>
      </c>
      <c r="J85" s="71">
        <f t="shared" si="15"/>
        <v>8.0378890392422182</v>
      </c>
      <c r="K85" s="91">
        <f t="shared" si="15"/>
        <v>7.5669704501518913</v>
      </c>
      <c r="L85" s="194">
        <v>3731</v>
      </c>
      <c r="M85" s="194">
        <v>3769</v>
      </c>
      <c r="N85" s="194">
        <v>3708</v>
      </c>
      <c r="O85" s="194">
        <v>3695</v>
      </c>
      <c r="P85" s="194">
        <v>3621</v>
      </c>
      <c r="Q85" s="252"/>
    </row>
    <row r="86" spans="1:17">
      <c r="A86" s="73" t="s">
        <v>53</v>
      </c>
      <c r="B86" s="73">
        <v>31</v>
      </c>
      <c r="C86" s="73">
        <v>26</v>
      </c>
      <c r="D86" s="73">
        <v>31</v>
      </c>
      <c r="E86" s="73">
        <v>26</v>
      </c>
      <c r="F86" s="85">
        <v>14</v>
      </c>
      <c r="G86" s="191" t="s">
        <v>87</v>
      </c>
      <c r="H86" s="191" t="s">
        <v>87</v>
      </c>
      <c r="I86" s="191" t="s">
        <v>87</v>
      </c>
      <c r="J86" s="191" t="s">
        <v>87</v>
      </c>
      <c r="K86" s="176" t="s">
        <v>87</v>
      </c>
      <c r="L86" s="199">
        <v>282</v>
      </c>
      <c r="M86" s="199">
        <v>248</v>
      </c>
      <c r="N86" s="199">
        <v>236</v>
      </c>
      <c r="O86" s="199">
        <v>194</v>
      </c>
      <c r="P86" s="199">
        <v>214</v>
      </c>
      <c r="Q86" s="200"/>
    </row>
    <row r="87" spans="1:17" s="201" customFormat="1">
      <c r="A87" s="133" t="s">
        <v>437</v>
      </c>
    </row>
    <row r="88" spans="1:17" s="201" customFormat="1">
      <c r="A88" s="133" t="s">
        <v>441</v>
      </c>
    </row>
    <row r="89" spans="1:17" s="201" customFormat="1">
      <c r="A89" s="133"/>
    </row>
    <row r="91" spans="1:17" s="193" customFormat="1" ht="18" customHeight="1">
      <c r="A91" s="211" t="str">
        <f>Contents!B50</f>
        <v>Table 41: Number and percentage of babies born at term with a low birthweight, by maternal age group, baby ethnic group, baby deprivation quintile of residence and baby DHB of residence, 2008–2012</v>
      </c>
    </row>
    <row r="92" spans="1:17" ht="28.5" customHeight="1">
      <c r="A92" s="305" t="s">
        <v>61</v>
      </c>
      <c r="B92" s="303" t="s">
        <v>308</v>
      </c>
      <c r="C92" s="303"/>
      <c r="D92" s="303"/>
      <c r="E92" s="303"/>
      <c r="F92" s="304"/>
      <c r="G92" s="294" t="s">
        <v>465</v>
      </c>
      <c r="H92" s="303"/>
      <c r="I92" s="303"/>
      <c r="J92" s="303"/>
      <c r="K92" s="304"/>
      <c r="L92" s="294" t="s">
        <v>309</v>
      </c>
      <c r="M92" s="303"/>
      <c r="N92" s="303"/>
      <c r="O92" s="303"/>
      <c r="P92" s="303"/>
    </row>
    <row r="93" spans="1:17">
      <c r="A93" s="290"/>
      <c r="B93" s="106">
        <v>2008</v>
      </c>
      <c r="C93" s="106">
        <v>2009</v>
      </c>
      <c r="D93" s="106">
        <v>2010</v>
      </c>
      <c r="E93" s="106">
        <v>2011</v>
      </c>
      <c r="F93" s="225">
        <v>2012</v>
      </c>
      <c r="G93" s="106">
        <v>2008</v>
      </c>
      <c r="H93" s="106">
        <v>2009</v>
      </c>
      <c r="I93" s="106">
        <v>2010</v>
      </c>
      <c r="J93" s="106">
        <v>2011</v>
      </c>
      <c r="K93" s="225">
        <v>2012</v>
      </c>
      <c r="L93" s="106">
        <v>2008</v>
      </c>
      <c r="M93" s="106">
        <v>2009</v>
      </c>
      <c r="N93" s="106">
        <v>2010</v>
      </c>
      <c r="O93" s="106">
        <v>2011</v>
      </c>
      <c r="P93" s="225">
        <v>2012</v>
      </c>
    </row>
    <row r="94" spans="1:17">
      <c r="A94" s="31" t="s">
        <v>253</v>
      </c>
      <c r="B94" s="87"/>
      <c r="C94" s="87"/>
      <c r="D94" s="87"/>
      <c r="E94" s="87"/>
      <c r="F94" s="31"/>
      <c r="G94" s="31"/>
      <c r="H94" s="31"/>
      <c r="I94" s="31"/>
      <c r="J94" s="31"/>
      <c r="K94" s="31"/>
      <c r="L94" s="31"/>
      <c r="M94" s="31"/>
      <c r="N94" s="31"/>
      <c r="O94" s="31"/>
      <c r="P94" s="31"/>
    </row>
    <row r="95" spans="1:17" s="201" customFormat="1">
      <c r="A95" s="180" t="s">
        <v>44</v>
      </c>
      <c r="B95" s="180">
        <v>1053</v>
      </c>
      <c r="C95" s="180">
        <v>1044</v>
      </c>
      <c r="D95" s="180">
        <v>1066</v>
      </c>
      <c r="E95" s="180">
        <v>1004</v>
      </c>
      <c r="F95" s="180">
        <v>1054</v>
      </c>
      <c r="G95" s="66">
        <f>B95/L95*100</f>
        <v>1.848860483899287</v>
      </c>
      <c r="H95" s="65">
        <f t="shared" ref="H95" si="16">C95/M95*100</f>
        <v>1.8383518225039621</v>
      </c>
      <c r="I95" s="65">
        <f t="shared" ref="I95" si="17">D95/N95*100</f>
        <v>1.871127415702726</v>
      </c>
      <c r="J95" s="65">
        <f t="shared" ref="J95" si="18">E95/O95*100</f>
        <v>1.831281349749202</v>
      </c>
      <c r="K95" s="142">
        <f t="shared" ref="K95" si="19">F95/P95*100</f>
        <v>1.9028362008268491</v>
      </c>
      <c r="L95" s="180">
        <v>56954</v>
      </c>
      <c r="M95" s="180">
        <v>56790</v>
      </c>
      <c r="N95" s="180">
        <v>56971</v>
      </c>
      <c r="O95" s="180">
        <v>54825</v>
      </c>
      <c r="P95" s="180">
        <v>55391</v>
      </c>
    </row>
    <row r="96" spans="1:17" s="201" customFormat="1">
      <c r="A96" s="31" t="s">
        <v>243</v>
      </c>
      <c r="B96" s="31"/>
      <c r="C96" s="31"/>
      <c r="D96" s="31"/>
      <c r="E96" s="31"/>
      <c r="F96" s="31"/>
      <c r="G96" s="31"/>
      <c r="H96" s="31"/>
      <c r="I96" s="31"/>
      <c r="J96" s="31"/>
      <c r="K96" s="31"/>
      <c r="L96" s="31"/>
      <c r="M96" s="31"/>
      <c r="N96" s="31"/>
      <c r="O96" s="31"/>
      <c r="P96" s="31"/>
    </row>
    <row r="97" spans="1:16">
      <c r="A97" s="192" t="s">
        <v>63</v>
      </c>
      <c r="B97" s="194">
        <v>100</v>
      </c>
      <c r="C97" s="194">
        <v>101</v>
      </c>
      <c r="D97" s="194">
        <v>86</v>
      </c>
      <c r="E97" s="194">
        <v>72</v>
      </c>
      <c r="F97" s="195">
        <v>76</v>
      </c>
      <c r="G97" s="67">
        <f t="shared" ref="G97:G102" si="20">B97/L97*100</f>
        <v>2.206531332744925</v>
      </c>
      <c r="H97" s="71">
        <f t="shared" ref="H97:H102" si="21">C97/M97*100</f>
        <v>2.3642322097378274</v>
      </c>
      <c r="I97" s="71">
        <f t="shared" ref="I97:I102" si="22">D97/N97*100</f>
        <v>2.1203155818540433</v>
      </c>
      <c r="J97" s="71">
        <f t="shared" ref="J97:J102" si="23">E97/O97*100</f>
        <v>2.0066889632107023</v>
      </c>
      <c r="K97" s="91">
        <f t="shared" ref="K97:K102" si="24">F97/P97*100</f>
        <v>2.2267799589803694</v>
      </c>
      <c r="L97" s="194">
        <v>4532</v>
      </c>
      <c r="M97" s="194">
        <v>4272</v>
      </c>
      <c r="N97" s="194">
        <v>4056</v>
      </c>
      <c r="O97" s="194">
        <v>3588</v>
      </c>
      <c r="P97" s="194">
        <v>3413</v>
      </c>
    </row>
    <row r="98" spans="1:16">
      <c r="A98" s="192" t="s">
        <v>46</v>
      </c>
      <c r="B98" s="194">
        <v>205</v>
      </c>
      <c r="C98" s="194">
        <v>205</v>
      </c>
      <c r="D98" s="194">
        <v>230</v>
      </c>
      <c r="E98" s="194">
        <v>211</v>
      </c>
      <c r="F98" s="195">
        <v>195</v>
      </c>
      <c r="G98" s="67">
        <f t="shared" si="20"/>
        <v>2.021496893797456</v>
      </c>
      <c r="H98" s="71">
        <f t="shared" si="21"/>
        <v>1.9396347809631942</v>
      </c>
      <c r="I98" s="71">
        <f t="shared" si="22"/>
        <v>2.1649096385542168</v>
      </c>
      <c r="J98" s="71">
        <f t="shared" si="23"/>
        <v>2.0237866871283332</v>
      </c>
      <c r="K98" s="91">
        <f t="shared" si="24"/>
        <v>1.9406847133757961</v>
      </c>
      <c r="L98" s="194">
        <v>10141</v>
      </c>
      <c r="M98" s="194">
        <v>10569</v>
      </c>
      <c r="N98" s="194">
        <v>10624</v>
      </c>
      <c r="O98" s="194">
        <v>10426</v>
      </c>
      <c r="P98" s="194">
        <v>10048</v>
      </c>
    </row>
    <row r="99" spans="1:16">
      <c r="A99" s="192" t="s">
        <v>41</v>
      </c>
      <c r="B99" s="194">
        <v>211</v>
      </c>
      <c r="C99" s="194">
        <v>236</v>
      </c>
      <c r="D99" s="194">
        <v>262</v>
      </c>
      <c r="E99" s="194">
        <v>257</v>
      </c>
      <c r="F99" s="195">
        <v>226</v>
      </c>
      <c r="G99" s="67">
        <f t="shared" si="20"/>
        <v>1.5445428592343167</v>
      </c>
      <c r="H99" s="71">
        <f t="shared" si="21"/>
        <v>1.6932127995408237</v>
      </c>
      <c r="I99" s="71">
        <f t="shared" si="22"/>
        <v>1.8389836456797921</v>
      </c>
      <c r="J99" s="71">
        <f t="shared" si="23"/>
        <v>1.8633990719257543</v>
      </c>
      <c r="K99" s="91">
        <f t="shared" si="24"/>
        <v>1.6129032258064515</v>
      </c>
      <c r="L99" s="194">
        <v>13661</v>
      </c>
      <c r="M99" s="194">
        <v>13938</v>
      </c>
      <c r="N99" s="194">
        <v>14247</v>
      </c>
      <c r="O99" s="194">
        <v>13792</v>
      </c>
      <c r="P99" s="194">
        <v>14012</v>
      </c>
    </row>
    <row r="100" spans="1:16">
      <c r="A100" s="192" t="s">
        <v>42</v>
      </c>
      <c r="B100" s="194">
        <v>240</v>
      </c>
      <c r="C100" s="194">
        <v>256</v>
      </c>
      <c r="D100" s="194">
        <v>248</v>
      </c>
      <c r="E100" s="194">
        <v>241</v>
      </c>
      <c r="F100" s="195">
        <v>286</v>
      </c>
      <c r="G100" s="67">
        <f t="shared" si="20"/>
        <v>1.55561317085818</v>
      </c>
      <c r="H100" s="71">
        <f t="shared" si="21"/>
        <v>1.6537467700258397</v>
      </c>
      <c r="I100" s="71">
        <f t="shared" si="22"/>
        <v>1.5789138600623926</v>
      </c>
      <c r="J100" s="71">
        <f t="shared" si="23"/>
        <v>1.5761935905820799</v>
      </c>
      <c r="K100" s="91">
        <f t="shared" si="24"/>
        <v>1.8576253572356456</v>
      </c>
      <c r="L100" s="194">
        <v>15428</v>
      </c>
      <c r="M100" s="194">
        <v>15480</v>
      </c>
      <c r="N100" s="194">
        <v>15707</v>
      </c>
      <c r="O100" s="194">
        <v>15290</v>
      </c>
      <c r="P100" s="194">
        <v>15396</v>
      </c>
    </row>
    <row r="101" spans="1:16">
      <c r="A101" s="192" t="s">
        <v>43</v>
      </c>
      <c r="B101" s="194">
        <v>192</v>
      </c>
      <c r="C101" s="194">
        <v>201</v>
      </c>
      <c r="D101" s="194">
        <v>168</v>
      </c>
      <c r="E101" s="194">
        <v>173</v>
      </c>
      <c r="F101" s="195">
        <v>167</v>
      </c>
      <c r="G101" s="67">
        <f t="shared" si="20"/>
        <v>1.8949861823924201</v>
      </c>
      <c r="H101" s="71">
        <f t="shared" si="21"/>
        <v>1.979905437352246</v>
      </c>
      <c r="I101" s="71">
        <f t="shared" si="22"/>
        <v>1.7137610935427932</v>
      </c>
      <c r="J101" s="71">
        <f t="shared" si="23"/>
        <v>1.8384697130712009</v>
      </c>
      <c r="K101" s="91">
        <f t="shared" si="24"/>
        <v>1.8416409351565945</v>
      </c>
      <c r="L101" s="194">
        <v>10132</v>
      </c>
      <c r="M101" s="194">
        <v>10152</v>
      </c>
      <c r="N101" s="194">
        <v>9803</v>
      </c>
      <c r="O101" s="194">
        <v>9410</v>
      </c>
      <c r="P101" s="194">
        <v>9068</v>
      </c>
    </row>
    <row r="102" spans="1:16">
      <c r="A102" s="192" t="s">
        <v>39</v>
      </c>
      <c r="B102" s="194">
        <v>59</v>
      </c>
      <c r="C102" s="194">
        <v>39</v>
      </c>
      <c r="D102" s="194">
        <v>63</v>
      </c>
      <c r="E102" s="194">
        <v>47</v>
      </c>
      <c r="F102" s="195">
        <v>70</v>
      </c>
      <c r="G102" s="67">
        <f t="shared" si="20"/>
        <v>2.8392685274302214</v>
      </c>
      <c r="H102" s="71">
        <f t="shared" si="21"/>
        <v>1.8114259173246632</v>
      </c>
      <c r="I102" s="71">
        <f t="shared" si="22"/>
        <v>2.7534965034965038</v>
      </c>
      <c r="J102" s="71">
        <f t="shared" si="23"/>
        <v>2.1599264705882351</v>
      </c>
      <c r="K102" s="91">
        <f t="shared" si="24"/>
        <v>3.0501089324618738</v>
      </c>
      <c r="L102" s="194">
        <v>2078</v>
      </c>
      <c r="M102" s="194">
        <v>2153</v>
      </c>
      <c r="N102" s="194">
        <v>2288</v>
      </c>
      <c r="O102" s="194">
        <v>2176</v>
      </c>
      <c r="P102" s="194">
        <v>2295</v>
      </c>
    </row>
    <row r="103" spans="1:16">
      <c r="A103" s="192" t="s">
        <v>53</v>
      </c>
      <c r="B103" s="194">
        <v>46</v>
      </c>
      <c r="C103" s="194">
        <v>6</v>
      </c>
      <c r="D103" s="194">
        <v>9</v>
      </c>
      <c r="E103" s="194">
        <v>3</v>
      </c>
      <c r="F103" s="195">
        <v>34</v>
      </c>
      <c r="G103" s="191" t="s">
        <v>87</v>
      </c>
      <c r="H103" s="191" t="s">
        <v>87</v>
      </c>
      <c r="I103" s="191" t="s">
        <v>87</v>
      </c>
      <c r="J103" s="191" t="s">
        <v>87</v>
      </c>
      <c r="K103" s="176" t="s">
        <v>87</v>
      </c>
      <c r="L103" s="177">
        <v>982</v>
      </c>
      <c r="M103" s="177">
        <v>226</v>
      </c>
      <c r="N103" s="177">
        <v>246</v>
      </c>
      <c r="O103" s="177">
        <v>143</v>
      </c>
      <c r="P103" s="177">
        <v>1159</v>
      </c>
    </row>
    <row r="104" spans="1:16">
      <c r="A104" s="31" t="s">
        <v>64</v>
      </c>
      <c r="B104" s="87"/>
      <c r="C104" s="87"/>
      <c r="D104" s="87"/>
      <c r="E104" s="87"/>
      <c r="F104" s="31"/>
      <c r="G104" s="31"/>
      <c r="H104" s="31"/>
      <c r="I104" s="31"/>
      <c r="J104" s="31"/>
      <c r="K104" s="31"/>
      <c r="L104" s="31"/>
      <c r="M104" s="31"/>
      <c r="N104" s="31"/>
      <c r="O104" s="31"/>
      <c r="P104" s="31"/>
    </row>
    <row r="105" spans="1:16">
      <c r="A105" s="194" t="s">
        <v>65</v>
      </c>
      <c r="B105" s="194">
        <v>359</v>
      </c>
      <c r="C105" s="194">
        <v>345</v>
      </c>
      <c r="D105" s="194">
        <v>345</v>
      </c>
      <c r="E105" s="194">
        <v>333</v>
      </c>
      <c r="F105" s="195">
        <v>337</v>
      </c>
      <c r="G105" s="67">
        <f t="shared" ref="G105:G108" si="25">B105/L105*100</f>
        <v>2.3595136378573778</v>
      </c>
      <c r="H105" s="71">
        <f t="shared" ref="H105:H108" si="26">C105/M105*100</f>
        <v>2.321981424148607</v>
      </c>
      <c r="I105" s="71">
        <f t="shared" ref="I105:I108" si="27">D105/N105*100</f>
        <v>2.3112480739599381</v>
      </c>
      <c r="J105" s="71">
        <f t="shared" ref="J105:J108" si="28">E105/O105*100</f>
        <v>2.3024268823895455</v>
      </c>
      <c r="K105" s="91">
        <f t="shared" ref="K105:K108" si="29">F105/P105*100</f>
        <v>2.3241379310344827</v>
      </c>
      <c r="L105" s="194">
        <v>15215</v>
      </c>
      <c r="M105" s="194">
        <v>14858</v>
      </c>
      <c r="N105" s="194">
        <v>14927</v>
      </c>
      <c r="O105" s="194">
        <v>14463</v>
      </c>
      <c r="P105" s="194">
        <v>14500</v>
      </c>
    </row>
    <row r="106" spans="1:16">
      <c r="A106" s="194" t="s">
        <v>94</v>
      </c>
      <c r="B106" s="194">
        <v>82</v>
      </c>
      <c r="C106" s="194">
        <v>101</v>
      </c>
      <c r="D106" s="194">
        <v>91</v>
      </c>
      <c r="E106" s="194">
        <v>90</v>
      </c>
      <c r="F106" s="195">
        <v>81</v>
      </c>
      <c r="G106" s="67">
        <f t="shared" si="25"/>
        <v>1.2409200968523002</v>
      </c>
      <c r="H106" s="71">
        <f t="shared" si="26"/>
        <v>1.5058893693156403</v>
      </c>
      <c r="I106" s="71">
        <f t="shared" si="27"/>
        <v>1.3467515169453901</v>
      </c>
      <c r="J106" s="71">
        <f t="shared" si="28"/>
        <v>1.40405616224649</v>
      </c>
      <c r="K106" s="91">
        <f t="shared" si="29"/>
        <v>1.2713859676659864</v>
      </c>
      <c r="L106" s="194">
        <v>6608</v>
      </c>
      <c r="M106" s="194">
        <v>6707</v>
      </c>
      <c r="N106" s="194">
        <v>6757</v>
      </c>
      <c r="O106" s="194">
        <v>6410</v>
      </c>
      <c r="P106" s="194">
        <v>6371</v>
      </c>
    </row>
    <row r="107" spans="1:16">
      <c r="A107" s="194" t="s">
        <v>50</v>
      </c>
      <c r="B107" s="194">
        <v>167</v>
      </c>
      <c r="C107" s="194">
        <v>192</v>
      </c>
      <c r="D107" s="194">
        <v>190</v>
      </c>
      <c r="E107" s="194">
        <v>194</v>
      </c>
      <c r="F107" s="195">
        <v>239</v>
      </c>
      <c r="G107" s="67">
        <f t="shared" si="25"/>
        <v>2.9704731412308787</v>
      </c>
      <c r="H107" s="71">
        <f t="shared" si="26"/>
        <v>3.2203958403220394</v>
      </c>
      <c r="I107" s="71">
        <f t="shared" si="27"/>
        <v>2.9298380878951429</v>
      </c>
      <c r="J107" s="71">
        <f t="shared" si="28"/>
        <v>2.8912071535022354</v>
      </c>
      <c r="K107" s="91">
        <f t="shared" si="29"/>
        <v>3.02876694968952</v>
      </c>
      <c r="L107" s="194">
        <v>5622</v>
      </c>
      <c r="M107" s="194">
        <v>5962</v>
      </c>
      <c r="N107" s="194">
        <v>6485</v>
      </c>
      <c r="O107" s="194">
        <v>6710</v>
      </c>
      <c r="P107" s="194">
        <v>7891</v>
      </c>
    </row>
    <row r="108" spans="1:16">
      <c r="A108" s="194" t="s">
        <v>54</v>
      </c>
      <c r="B108" s="194">
        <v>444</v>
      </c>
      <c r="C108" s="194">
        <v>402</v>
      </c>
      <c r="D108" s="194">
        <v>440</v>
      </c>
      <c r="E108" s="194">
        <v>385</v>
      </c>
      <c r="F108" s="195">
        <v>396</v>
      </c>
      <c r="G108" s="67">
        <f t="shared" si="25"/>
        <v>1.5126737530662304</v>
      </c>
      <c r="H108" s="71">
        <f t="shared" si="26"/>
        <v>1.3774199074867226</v>
      </c>
      <c r="I108" s="71">
        <f t="shared" si="27"/>
        <v>1.5297430726975627</v>
      </c>
      <c r="J108" s="71">
        <f t="shared" si="28"/>
        <v>1.4157014157014158</v>
      </c>
      <c r="K108" s="91">
        <f t="shared" si="29"/>
        <v>1.487994589110585</v>
      </c>
      <c r="L108" s="194">
        <v>29352</v>
      </c>
      <c r="M108" s="194">
        <v>29185</v>
      </c>
      <c r="N108" s="194">
        <v>28763</v>
      </c>
      <c r="O108" s="194">
        <v>27195</v>
      </c>
      <c r="P108" s="194">
        <v>26613</v>
      </c>
    </row>
    <row r="109" spans="1:16">
      <c r="A109" s="185" t="s">
        <v>53</v>
      </c>
      <c r="B109" s="194">
        <v>1</v>
      </c>
      <c r="C109" s="194">
        <v>4</v>
      </c>
      <c r="D109" s="194">
        <v>0</v>
      </c>
      <c r="E109" s="194">
        <v>2</v>
      </c>
      <c r="F109" s="195">
        <v>1</v>
      </c>
      <c r="G109" s="191" t="s">
        <v>87</v>
      </c>
      <c r="H109" s="191" t="s">
        <v>87</v>
      </c>
      <c r="I109" s="191" t="s">
        <v>87</v>
      </c>
      <c r="J109" s="191" t="s">
        <v>87</v>
      </c>
      <c r="K109" s="176" t="s">
        <v>87</v>
      </c>
      <c r="L109" s="177">
        <v>157</v>
      </c>
      <c r="M109" s="177">
        <v>78</v>
      </c>
      <c r="N109" s="177">
        <v>39</v>
      </c>
      <c r="O109" s="177">
        <v>47</v>
      </c>
      <c r="P109" s="177">
        <v>16</v>
      </c>
    </row>
    <row r="110" spans="1:16">
      <c r="A110" s="31" t="s">
        <v>91</v>
      </c>
      <c r="B110" s="87"/>
      <c r="C110" s="87"/>
      <c r="D110" s="87"/>
      <c r="E110" s="87"/>
      <c r="F110" s="31"/>
      <c r="G110" s="31"/>
      <c r="H110" s="31"/>
      <c r="I110" s="31"/>
      <c r="J110" s="31"/>
      <c r="K110" s="31"/>
      <c r="L110" s="31"/>
      <c r="M110" s="31"/>
      <c r="N110" s="31"/>
      <c r="O110" s="31"/>
      <c r="P110" s="31"/>
    </row>
    <row r="111" spans="1:16">
      <c r="A111" s="59" t="s">
        <v>92</v>
      </c>
      <c r="B111" s="194">
        <v>105</v>
      </c>
      <c r="C111" s="194">
        <v>126</v>
      </c>
      <c r="D111" s="194">
        <v>114</v>
      </c>
      <c r="E111" s="194">
        <v>115</v>
      </c>
      <c r="F111" s="195">
        <v>120</v>
      </c>
      <c r="G111" s="67">
        <f t="shared" ref="G111:G115" si="30">B111/L111*100</f>
        <v>1.330292664386165</v>
      </c>
      <c r="H111" s="71">
        <f t="shared" ref="H111:H115" si="31">C111/M111*100</f>
        <v>1.5332197614991483</v>
      </c>
      <c r="I111" s="71">
        <f t="shared" ref="I111:I115" si="32">D111/N111*100</f>
        <v>1.3917714564766208</v>
      </c>
      <c r="J111" s="71">
        <f t="shared" ref="J111:J115" si="33">E111/O111*100</f>
        <v>1.4621741894469167</v>
      </c>
      <c r="K111" s="91">
        <f t="shared" ref="K111:K115" si="34">F111/P111*100</f>
        <v>1.4829461196243203</v>
      </c>
      <c r="L111" s="194">
        <v>7893</v>
      </c>
      <c r="M111" s="194">
        <v>8218</v>
      </c>
      <c r="N111" s="194">
        <v>8191</v>
      </c>
      <c r="O111" s="194">
        <v>7865</v>
      </c>
      <c r="P111" s="194">
        <v>8092</v>
      </c>
    </row>
    <row r="112" spans="1:16">
      <c r="A112" s="59">
        <v>2</v>
      </c>
      <c r="B112" s="194">
        <v>143</v>
      </c>
      <c r="C112" s="194">
        <v>149</v>
      </c>
      <c r="D112" s="194">
        <v>149</v>
      </c>
      <c r="E112" s="194">
        <v>125</v>
      </c>
      <c r="F112" s="195">
        <v>132</v>
      </c>
      <c r="G112" s="67">
        <f t="shared" si="30"/>
        <v>1.6080062970875968</v>
      </c>
      <c r="H112" s="71">
        <f t="shared" si="31"/>
        <v>1.6524342907840746</v>
      </c>
      <c r="I112" s="71">
        <f t="shared" si="32"/>
        <v>1.6257501363884344</v>
      </c>
      <c r="J112" s="71">
        <f t="shared" si="33"/>
        <v>1.4074991555005067</v>
      </c>
      <c r="K112" s="91">
        <f t="shared" si="34"/>
        <v>1.4470510852883141</v>
      </c>
      <c r="L112" s="194">
        <v>8893</v>
      </c>
      <c r="M112" s="194">
        <v>9017</v>
      </c>
      <c r="N112" s="194">
        <v>9165</v>
      </c>
      <c r="O112" s="194">
        <v>8881</v>
      </c>
      <c r="P112" s="194">
        <v>9122</v>
      </c>
    </row>
    <row r="113" spans="1:16">
      <c r="A113" s="59">
        <v>3</v>
      </c>
      <c r="B113" s="194">
        <v>191</v>
      </c>
      <c r="C113" s="194">
        <v>178</v>
      </c>
      <c r="D113" s="194">
        <v>188</v>
      </c>
      <c r="E113" s="194">
        <v>180</v>
      </c>
      <c r="F113" s="195">
        <v>175</v>
      </c>
      <c r="G113" s="67">
        <f t="shared" si="30"/>
        <v>1.7914087413243291</v>
      </c>
      <c r="H113" s="71">
        <f t="shared" si="31"/>
        <v>1.6522788452613013</v>
      </c>
      <c r="I113" s="71">
        <f t="shared" si="32"/>
        <v>1.7468871956885339</v>
      </c>
      <c r="J113" s="71">
        <f t="shared" si="33"/>
        <v>1.7467248908296942</v>
      </c>
      <c r="K113" s="91">
        <f t="shared" si="34"/>
        <v>1.6875602700096433</v>
      </c>
      <c r="L113" s="194">
        <v>10662</v>
      </c>
      <c r="M113" s="194">
        <v>10773</v>
      </c>
      <c r="N113" s="194">
        <v>10762</v>
      </c>
      <c r="O113" s="194">
        <v>10305</v>
      </c>
      <c r="P113" s="194">
        <v>10370</v>
      </c>
    </row>
    <row r="114" spans="1:16">
      <c r="A114" s="59">
        <v>4</v>
      </c>
      <c r="B114" s="194">
        <v>248</v>
      </c>
      <c r="C114" s="194">
        <v>239</v>
      </c>
      <c r="D114" s="194">
        <v>255</v>
      </c>
      <c r="E114" s="194">
        <v>241</v>
      </c>
      <c r="F114" s="195">
        <v>250</v>
      </c>
      <c r="G114" s="67">
        <f t="shared" si="30"/>
        <v>1.961870105213195</v>
      </c>
      <c r="H114" s="71">
        <f t="shared" si="31"/>
        <v>1.8727472183043408</v>
      </c>
      <c r="I114" s="71">
        <f t="shared" si="32"/>
        <v>2.0021984924623117</v>
      </c>
      <c r="J114" s="71">
        <f t="shared" si="33"/>
        <v>1.9343446504534876</v>
      </c>
      <c r="K114" s="91">
        <f t="shared" si="34"/>
        <v>2.0041686708353375</v>
      </c>
      <c r="L114" s="194">
        <v>12641</v>
      </c>
      <c r="M114" s="194">
        <v>12762</v>
      </c>
      <c r="N114" s="194">
        <v>12736</v>
      </c>
      <c r="O114" s="194">
        <v>12459</v>
      </c>
      <c r="P114" s="194">
        <v>12474</v>
      </c>
    </row>
    <row r="115" spans="1:16">
      <c r="A115" s="115" t="s">
        <v>93</v>
      </c>
      <c r="B115" s="194">
        <v>361</v>
      </c>
      <c r="C115" s="194">
        <v>351</v>
      </c>
      <c r="D115" s="194">
        <v>360</v>
      </c>
      <c r="E115" s="194">
        <v>340</v>
      </c>
      <c r="F115" s="195">
        <v>375</v>
      </c>
      <c r="G115" s="67">
        <f t="shared" si="30"/>
        <v>2.1607709343388999</v>
      </c>
      <c r="H115" s="71">
        <f t="shared" si="31"/>
        <v>2.1978710081402628</v>
      </c>
      <c r="I115" s="71">
        <f t="shared" si="32"/>
        <v>2.24271118863693</v>
      </c>
      <c r="J115" s="71">
        <f t="shared" si="33"/>
        <v>2.2277552090158563</v>
      </c>
      <c r="K115" s="91">
        <f t="shared" si="34"/>
        <v>2.4583715746689392</v>
      </c>
      <c r="L115" s="194">
        <v>16707</v>
      </c>
      <c r="M115" s="194">
        <v>15970</v>
      </c>
      <c r="N115" s="194">
        <v>16052</v>
      </c>
      <c r="O115" s="194">
        <v>15262</v>
      </c>
      <c r="P115" s="194">
        <v>15254</v>
      </c>
    </row>
    <row r="116" spans="1:16">
      <c r="A116" s="73" t="s">
        <v>53</v>
      </c>
      <c r="B116" s="194">
        <v>5</v>
      </c>
      <c r="C116" s="194">
        <v>1</v>
      </c>
      <c r="D116" s="194">
        <v>0</v>
      </c>
      <c r="E116" s="194">
        <v>3</v>
      </c>
      <c r="F116" s="195">
        <v>2</v>
      </c>
      <c r="G116" s="191" t="s">
        <v>87</v>
      </c>
      <c r="H116" s="191" t="s">
        <v>87</v>
      </c>
      <c r="I116" s="191" t="s">
        <v>87</v>
      </c>
      <c r="J116" s="191" t="s">
        <v>87</v>
      </c>
      <c r="K116" s="176" t="s">
        <v>87</v>
      </c>
      <c r="L116" s="177">
        <v>158</v>
      </c>
      <c r="M116" s="177">
        <v>50</v>
      </c>
      <c r="N116" s="177">
        <v>65</v>
      </c>
      <c r="O116" s="177">
        <v>53</v>
      </c>
      <c r="P116" s="177">
        <v>79</v>
      </c>
    </row>
    <row r="117" spans="1:16">
      <c r="A117" s="31" t="s">
        <v>235</v>
      </c>
      <c r="B117" s="87"/>
      <c r="C117" s="87"/>
      <c r="D117" s="87"/>
      <c r="E117" s="87"/>
      <c r="F117" s="31"/>
      <c r="G117" s="31"/>
      <c r="H117" s="31"/>
      <c r="I117" s="31"/>
      <c r="J117" s="31"/>
      <c r="K117" s="31"/>
      <c r="L117" s="31"/>
      <c r="M117" s="31"/>
      <c r="N117" s="31"/>
      <c r="O117" s="31"/>
      <c r="P117" s="31"/>
    </row>
    <row r="118" spans="1:16">
      <c r="A118" s="194" t="s">
        <v>66</v>
      </c>
      <c r="B118" s="194">
        <v>52</v>
      </c>
      <c r="C118" s="194">
        <v>37</v>
      </c>
      <c r="D118" s="194">
        <v>53</v>
      </c>
      <c r="E118" s="194">
        <v>42</v>
      </c>
      <c r="F118" s="195">
        <v>46</v>
      </c>
      <c r="G118" s="67">
        <f t="shared" ref="G118:G137" si="35">B118/L118*100</f>
        <v>2.7012987012987013</v>
      </c>
      <c r="H118" s="71">
        <f t="shared" ref="H118:H137" si="36">C118/M118*100</f>
        <v>1.8734177215189873</v>
      </c>
      <c r="I118" s="71">
        <f t="shared" ref="I118:I137" si="37">D118/N118*100</f>
        <v>2.5130393551446186</v>
      </c>
      <c r="J118" s="71">
        <f t="shared" ref="J118:J137" si="38">E118/O118*100</f>
        <v>2.1169354838709675</v>
      </c>
      <c r="K118" s="91">
        <f t="shared" ref="K118:K137" si="39">F118/P118*100</f>
        <v>2.3493360572012256</v>
      </c>
      <c r="L118" s="194">
        <v>1925</v>
      </c>
      <c r="M118" s="194">
        <v>1975</v>
      </c>
      <c r="N118" s="194">
        <v>2109</v>
      </c>
      <c r="O118" s="194">
        <v>1984</v>
      </c>
      <c r="P118" s="194">
        <v>1958</v>
      </c>
    </row>
    <row r="119" spans="1:16">
      <c r="A119" s="194" t="s">
        <v>67</v>
      </c>
      <c r="B119" s="194">
        <v>118</v>
      </c>
      <c r="C119" s="194">
        <v>113</v>
      </c>
      <c r="D119" s="194">
        <v>133</v>
      </c>
      <c r="E119" s="194">
        <v>98</v>
      </c>
      <c r="F119" s="195">
        <v>114</v>
      </c>
      <c r="G119" s="67">
        <f t="shared" si="35"/>
        <v>1.6811511611340646</v>
      </c>
      <c r="H119" s="71">
        <f t="shared" si="36"/>
        <v>1.5861875350926444</v>
      </c>
      <c r="I119" s="71">
        <f t="shared" si="37"/>
        <v>1.8515940414868439</v>
      </c>
      <c r="J119" s="71">
        <f t="shared" si="38"/>
        <v>1.3735108619481429</v>
      </c>
      <c r="K119" s="91">
        <f t="shared" si="39"/>
        <v>1.5704642512742801</v>
      </c>
      <c r="L119" s="194">
        <v>7019</v>
      </c>
      <c r="M119" s="194">
        <v>7124</v>
      </c>
      <c r="N119" s="194">
        <v>7183</v>
      </c>
      <c r="O119" s="194">
        <v>7135</v>
      </c>
      <c r="P119" s="194">
        <v>7259</v>
      </c>
    </row>
    <row r="120" spans="1:16">
      <c r="A120" s="194" t="s">
        <v>68</v>
      </c>
      <c r="B120" s="194">
        <v>104</v>
      </c>
      <c r="C120" s="194">
        <v>121</v>
      </c>
      <c r="D120" s="194">
        <v>118</v>
      </c>
      <c r="E120" s="194">
        <v>137</v>
      </c>
      <c r="F120" s="195">
        <v>131</v>
      </c>
      <c r="G120" s="67">
        <f t="shared" si="35"/>
        <v>1.7161716171617163</v>
      </c>
      <c r="H120" s="71">
        <f t="shared" si="36"/>
        <v>1.9292091836734693</v>
      </c>
      <c r="I120" s="71">
        <f t="shared" si="37"/>
        <v>1.9075331393469124</v>
      </c>
      <c r="J120" s="71">
        <f t="shared" si="38"/>
        <v>2.2723503068502238</v>
      </c>
      <c r="K120" s="91">
        <f t="shared" si="39"/>
        <v>2.1349413298565838</v>
      </c>
      <c r="L120" s="194">
        <v>6060</v>
      </c>
      <c r="M120" s="194">
        <v>6272</v>
      </c>
      <c r="N120" s="194">
        <v>6186</v>
      </c>
      <c r="O120" s="194">
        <v>6029</v>
      </c>
      <c r="P120" s="194">
        <v>6136</v>
      </c>
    </row>
    <row r="121" spans="1:16">
      <c r="A121" s="194" t="s">
        <v>69</v>
      </c>
      <c r="B121" s="194">
        <v>172</v>
      </c>
      <c r="C121" s="194">
        <v>149</v>
      </c>
      <c r="D121" s="194">
        <v>176</v>
      </c>
      <c r="E121" s="194">
        <v>159</v>
      </c>
      <c r="F121" s="195">
        <v>164</v>
      </c>
      <c r="G121" s="67">
        <f t="shared" si="35"/>
        <v>2.1329365079365079</v>
      </c>
      <c r="H121" s="71">
        <f t="shared" si="36"/>
        <v>1.8918232605383445</v>
      </c>
      <c r="I121" s="71">
        <f t="shared" si="37"/>
        <v>2.1855209238792996</v>
      </c>
      <c r="J121" s="71">
        <f t="shared" si="38"/>
        <v>1.9952315221483246</v>
      </c>
      <c r="K121" s="91">
        <f t="shared" si="39"/>
        <v>2.0466741544989389</v>
      </c>
      <c r="L121" s="194">
        <v>8064</v>
      </c>
      <c r="M121" s="194">
        <v>7876</v>
      </c>
      <c r="N121" s="194">
        <v>8053</v>
      </c>
      <c r="O121" s="194">
        <v>7969</v>
      </c>
      <c r="P121" s="194">
        <v>8013</v>
      </c>
    </row>
    <row r="122" spans="1:16">
      <c r="A122" s="194" t="s">
        <v>70</v>
      </c>
      <c r="B122" s="194">
        <v>92</v>
      </c>
      <c r="C122" s="194">
        <v>94</v>
      </c>
      <c r="D122" s="194">
        <v>89</v>
      </c>
      <c r="E122" s="194">
        <v>84</v>
      </c>
      <c r="F122" s="195">
        <v>119</v>
      </c>
      <c r="G122" s="67">
        <f t="shared" si="35"/>
        <v>1.8714401952807163</v>
      </c>
      <c r="H122" s="71">
        <f t="shared" si="36"/>
        <v>1.9465727893973908</v>
      </c>
      <c r="I122" s="71">
        <f t="shared" si="37"/>
        <v>1.831275720164609</v>
      </c>
      <c r="J122" s="71">
        <f t="shared" si="38"/>
        <v>1.7987152034261242</v>
      </c>
      <c r="K122" s="91">
        <f t="shared" si="39"/>
        <v>2.467343976777939</v>
      </c>
      <c r="L122" s="194">
        <v>4916</v>
      </c>
      <c r="M122" s="194">
        <v>4829</v>
      </c>
      <c r="N122" s="194">
        <v>4860</v>
      </c>
      <c r="O122" s="194">
        <v>4670</v>
      </c>
      <c r="P122" s="194">
        <v>4823</v>
      </c>
    </row>
    <row r="123" spans="1:16">
      <c r="A123" s="194" t="s">
        <v>71</v>
      </c>
      <c r="B123" s="194">
        <v>34</v>
      </c>
      <c r="C123" s="194">
        <v>40</v>
      </c>
      <c r="D123" s="194">
        <v>33</v>
      </c>
      <c r="E123" s="194">
        <v>31</v>
      </c>
      <c r="F123" s="195">
        <v>44</v>
      </c>
      <c r="G123" s="67">
        <f t="shared" si="35"/>
        <v>2.1144278606965177</v>
      </c>
      <c r="H123" s="71">
        <f t="shared" si="36"/>
        <v>2.6298487836949378</v>
      </c>
      <c r="I123" s="71">
        <f t="shared" si="37"/>
        <v>2.2540983606557377</v>
      </c>
      <c r="J123" s="71">
        <f t="shared" si="38"/>
        <v>2.1830985915492955</v>
      </c>
      <c r="K123" s="91">
        <f t="shared" si="39"/>
        <v>3.1837916063675831</v>
      </c>
      <c r="L123" s="194">
        <v>1608</v>
      </c>
      <c r="M123" s="194">
        <v>1521</v>
      </c>
      <c r="N123" s="194">
        <v>1464</v>
      </c>
      <c r="O123" s="194">
        <v>1420</v>
      </c>
      <c r="P123" s="194">
        <v>1382</v>
      </c>
    </row>
    <row r="124" spans="1:16">
      <c r="A124" s="194" t="s">
        <v>72</v>
      </c>
      <c r="B124" s="194">
        <v>62</v>
      </c>
      <c r="C124" s="194">
        <v>66</v>
      </c>
      <c r="D124" s="194">
        <v>54</v>
      </c>
      <c r="E124" s="194">
        <v>54</v>
      </c>
      <c r="F124" s="195">
        <v>56</v>
      </c>
      <c r="G124" s="67">
        <f t="shared" si="35"/>
        <v>2.4152707440592129</v>
      </c>
      <c r="H124" s="71">
        <f t="shared" si="36"/>
        <v>2.498107494322483</v>
      </c>
      <c r="I124" s="71">
        <f t="shared" si="37"/>
        <v>2.0571428571428569</v>
      </c>
      <c r="J124" s="71">
        <f t="shared" si="38"/>
        <v>2.1565495207667729</v>
      </c>
      <c r="K124" s="91">
        <f t="shared" si="39"/>
        <v>2.147239263803681</v>
      </c>
      <c r="L124" s="194">
        <v>2567</v>
      </c>
      <c r="M124" s="194">
        <v>2642</v>
      </c>
      <c r="N124" s="194">
        <v>2625</v>
      </c>
      <c r="O124" s="194">
        <v>2504</v>
      </c>
      <c r="P124" s="194">
        <v>2608</v>
      </c>
    </row>
    <row r="125" spans="1:16">
      <c r="A125" s="194" t="s">
        <v>73</v>
      </c>
      <c r="B125" s="194">
        <v>15</v>
      </c>
      <c r="C125" s="194">
        <v>28</v>
      </c>
      <c r="D125" s="194">
        <v>19</v>
      </c>
      <c r="E125" s="194">
        <v>26</v>
      </c>
      <c r="F125" s="195">
        <v>14</v>
      </c>
      <c r="G125" s="67">
        <f t="shared" si="35"/>
        <v>1.9973368841544608</v>
      </c>
      <c r="H125" s="71">
        <f t="shared" si="36"/>
        <v>4.2748091603053435</v>
      </c>
      <c r="I125" s="71">
        <f t="shared" si="37"/>
        <v>2.8700906344410875</v>
      </c>
      <c r="J125" s="71">
        <f t="shared" si="38"/>
        <v>4.0625</v>
      </c>
      <c r="K125" s="91">
        <f t="shared" si="39"/>
        <v>2.1840873634945397</v>
      </c>
      <c r="L125" s="194">
        <v>751</v>
      </c>
      <c r="M125" s="194">
        <v>655</v>
      </c>
      <c r="N125" s="194">
        <v>662</v>
      </c>
      <c r="O125" s="194">
        <v>640</v>
      </c>
      <c r="P125" s="194">
        <v>641</v>
      </c>
    </row>
    <row r="126" spans="1:16">
      <c r="A126" s="194" t="s">
        <v>74</v>
      </c>
      <c r="B126" s="194">
        <v>39</v>
      </c>
      <c r="C126" s="194">
        <v>40</v>
      </c>
      <c r="D126" s="194">
        <v>44</v>
      </c>
      <c r="E126" s="194">
        <v>43</v>
      </c>
      <c r="F126" s="195">
        <v>49</v>
      </c>
      <c r="G126" s="67">
        <f t="shared" si="35"/>
        <v>1.9607843137254901</v>
      </c>
      <c r="H126" s="71">
        <f t="shared" si="36"/>
        <v>1.8587360594795539</v>
      </c>
      <c r="I126" s="71">
        <f t="shared" si="37"/>
        <v>2.1235521235521233</v>
      </c>
      <c r="J126" s="71">
        <f t="shared" si="38"/>
        <v>2.2153529108706849</v>
      </c>
      <c r="K126" s="91">
        <f t="shared" si="39"/>
        <v>2.5076765609007166</v>
      </c>
      <c r="L126" s="194">
        <v>1989</v>
      </c>
      <c r="M126" s="194">
        <v>2152</v>
      </c>
      <c r="N126" s="194">
        <v>2072</v>
      </c>
      <c r="O126" s="194">
        <v>1941</v>
      </c>
      <c r="P126" s="194">
        <v>1954</v>
      </c>
    </row>
    <row r="127" spans="1:16">
      <c r="A127" s="194" t="s">
        <v>75</v>
      </c>
      <c r="B127" s="194">
        <v>18</v>
      </c>
      <c r="C127" s="194">
        <v>28</v>
      </c>
      <c r="D127" s="194">
        <v>20</v>
      </c>
      <c r="E127" s="194">
        <v>28</v>
      </c>
      <c r="F127" s="195">
        <v>19</v>
      </c>
      <c r="G127" s="67">
        <f t="shared" si="35"/>
        <v>1.2605042016806722</v>
      </c>
      <c r="H127" s="71">
        <f t="shared" si="36"/>
        <v>1.971830985915493</v>
      </c>
      <c r="I127" s="71">
        <f t="shared" si="37"/>
        <v>1.4760147601476015</v>
      </c>
      <c r="J127" s="71">
        <f t="shared" si="38"/>
        <v>2.074074074074074</v>
      </c>
      <c r="K127" s="91">
        <f t="shared" si="39"/>
        <v>1.4157973174366618</v>
      </c>
      <c r="L127" s="194">
        <v>1428</v>
      </c>
      <c r="M127" s="194">
        <v>1420</v>
      </c>
      <c r="N127" s="194">
        <v>1355</v>
      </c>
      <c r="O127" s="194">
        <v>1350</v>
      </c>
      <c r="P127" s="194">
        <v>1342</v>
      </c>
    </row>
    <row r="128" spans="1:16">
      <c r="A128" s="194" t="s">
        <v>76</v>
      </c>
      <c r="B128" s="194">
        <v>28</v>
      </c>
      <c r="C128" s="194">
        <v>38</v>
      </c>
      <c r="D128" s="194">
        <v>32</v>
      </c>
      <c r="E128" s="194">
        <v>35</v>
      </c>
      <c r="F128" s="195">
        <v>27</v>
      </c>
      <c r="G128" s="67">
        <f t="shared" si="35"/>
        <v>1.3207547169811322</v>
      </c>
      <c r="H128" s="71">
        <f t="shared" si="36"/>
        <v>1.9699326075686883</v>
      </c>
      <c r="I128" s="71">
        <f t="shared" si="37"/>
        <v>1.5259895088221267</v>
      </c>
      <c r="J128" s="71">
        <f t="shared" si="38"/>
        <v>1.7023346303501945</v>
      </c>
      <c r="K128" s="91">
        <f t="shared" si="39"/>
        <v>1.4203051025775908</v>
      </c>
      <c r="L128" s="194">
        <v>2120</v>
      </c>
      <c r="M128" s="194">
        <v>1929</v>
      </c>
      <c r="N128" s="194">
        <v>2097</v>
      </c>
      <c r="O128" s="194">
        <v>2056</v>
      </c>
      <c r="P128" s="194">
        <v>1901</v>
      </c>
    </row>
    <row r="129" spans="1:16">
      <c r="A129" s="194" t="s">
        <v>77</v>
      </c>
      <c r="B129" s="194">
        <v>14</v>
      </c>
      <c r="C129" s="194">
        <v>10</v>
      </c>
      <c r="D129" s="194">
        <v>19</v>
      </c>
      <c r="E129" s="194">
        <v>12</v>
      </c>
      <c r="F129" s="195">
        <v>16</v>
      </c>
      <c r="G129" s="67">
        <f t="shared" si="35"/>
        <v>1.8018018018018018</v>
      </c>
      <c r="H129" s="71">
        <f t="shared" si="36"/>
        <v>1.2330456226880395</v>
      </c>
      <c r="I129" s="71">
        <f t="shared" si="37"/>
        <v>2.445302445302445</v>
      </c>
      <c r="J129" s="71">
        <f t="shared" si="38"/>
        <v>1.602136181575434</v>
      </c>
      <c r="K129" s="91">
        <f t="shared" si="39"/>
        <v>2.1361815754339117</v>
      </c>
      <c r="L129" s="194">
        <v>777</v>
      </c>
      <c r="M129" s="194">
        <v>811</v>
      </c>
      <c r="N129" s="194">
        <v>777</v>
      </c>
      <c r="O129" s="194">
        <v>749</v>
      </c>
      <c r="P129" s="194">
        <v>749</v>
      </c>
    </row>
    <row r="130" spans="1:16">
      <c r="A130" s="194" t="s">
        <v>78</v>
      </c>
      <c r="B130" s="194">
        <v>66</v>
      </c>
      <c r="C130" s="194">
        <v>48</v>
      </c>
      <c r="D130" s="194">
        <v>57</v>
      </c>
      <c r="E130" s="194">
        <v>59</v>
      </c>
      <c r="F130" s="195">
        <v>61</v>
      </c>
      <c r="G130" s="67">
        <f t="shared" si="35"/>
        <v>1.8798063229849047</v>
      </c>
      <c r="H130" s="71">
        <f t="shared" si="36"/>
        <v>1.3464235624123422</v>
      </c>
      <c r="I130" s="71">
        <f t="shared" si="37"/>
        <v>1.6351118760757317</v>
      </c>
      <c r="J130" s="71">
        <f t="shared" si="38"/>
        <v>1.7434988179669031</v>
      </c>
      <c r="K130" s="91">
        <f t="shared" si="39"/>
        <v>1.7722254503195816</v>
      </c>
      <c r="L130" s="194">
        <v>3511</v>
      </c>
      <c r="M130" s="194">
        <v>3565</v>
      </c>
      <c r="N130" s="194">
        <v>3486</v>
      </c>
      <c r="O130" s="194">
        <v>3384</v>
      </c>
      <c r="P130" s="194">
        <v>3442</v>
      </c>
    </row>
    <row r="131" spans="1:16">
      <c r="A131" s="194" t="s">
        <v>79</v>
      </c>
      <c r="B131" s="194">
        <v>35</v>
      </c>
      <c r="C131" s="194">
        <v>38</v>
      </c>
      <c r="D131" s="194">
        <v>35</v>
      </c>
      <c r="E131" s="194">
        <v>33</v>
      </c>
      <c r="F131" s="195">
        <v>28</v>
      </c>
      <c r="G131" s="67">
        <f t="shared" si="35"/>
        <v>1.7517517517517518</v>
      </c>
      <c r="H131" s="71">
        <f t="shared" si="36"/>
        <v>1.8691588785046727</v>
      </c>
      <c r="I131" s="71">
        <f t="shared" si="37"/>
        <v>1.7811704834605597</v>
      </c>
      <c r="J131" s="71">
        <f t="shared" si="38"/>
        <v>1.8013100436681224</v>
      </c>
      <c r="K131" s="91">
        <f t="shared" si="39"/>
        <v>1.5167930660888407</v>
      </c>
      <c r="L131" s="194">
        <v>1998</v>
      </c>
      <c r="M131" s="194">
        <v>2033</v>
      </c>
      <c r="N131" s="194">
        <v>1965</v>
      </c>
      <c r="O131" s="194">
        <v>1832</v>
      </c>
      <c r="P131" s="194">
        <v>1846</v>
      </c>
    </row>
    <row r="132" spans="1:16">
      <c r="A132" s="194" t="s">
        <v>80</v>
      </c>
      <c r="B132" s="194">
        <v>4</v>
      </c>
      <c r="C132" s="194">
        <v>8</v>
      </c>
      <c r="D132" s="194">
        <v>14</v>
      </c>
      <c r="E132" s="194">
        <v>8</v>
      </c>
      <c r="F132" s="195">
        <v>9</v>
      </c>
      <c r="G132" s="67">
        <f t="shared" si="35"/>
        <v>0.85836909871244638</v>
      </c>
      <c r="H132" s="71">
        <f t="shared" si="36"/>
        <v>1.6260162601626018</v>
      </c>
      <c r="I132" s="71">
        <f t="shared" si="37"/>
        <v>2.880658436213992</v>
      </c>
      <c r="J132" s="71">
        <f t="shared" si="38"/>
        <v>1.6842105263157894</v>
      </c>
      <c r="K132" s="91">
        <f t="shared" si="39"/>
        <v>1.9522776572668112</v>
      </c>
      <c r="L132" s="194">
        <v>466</v>
      </c>
      <c r="M132" s="194">
        <v>492</v>
      </c>
      <c r="N132" s="194">
        <v>486</v>
      </c>
      <c r="O132" s="194">
        <v>475</v>
      </c>
      <c r="P132" s="194">
        <v>461</v>
      </c>
    </row>
    <row r="133" spans="1:16">
      <c r="A133" s="194" t="s">
        <v>81</v>
      </c>
      <c r="B133" s="194">
        <v>31</v>
      </c>
      <c r="C133" s="194">
        <v>24</v>
      </c>
      <c r="D133" s="194">
        <v>26</v>
      </c>
      <c r="E133" s="194">
        <v>20</v>
      </c>
      <c r="F133" s="195">
        <v>28</v>
      </c>
      <c r="G133" s="67">
        <f t="shared" si="35"/>
        <v>1.9974226804123709</v>
      </c>
      <c r="H133" s="71">
        <f t="shared" si="36"/>
        <v>1.6118200134318332</v>
      </c>
      <c r="I133" s="71">
        <f t="shared" si="37"/>
        <v>1.7071569271175313</v>
      </c>
      <c r="J133" s="71">
        <f t="shared" si="38"/>
        <v>1.3812154696132597</v>
      </c>
      <c r="K133" s="91">
        <f t="shared" si="39"/>
        <v>2.074074074074074</v>
      </c>
      <c r="L133" s="194">
        <v>1552</v>
      </c>
      <c r="M133" s="194">
        <v>1489</v>
      </c>
      <c r="N133" s="194">
        <v>1523</v>
      </c>
      <c r="O133" s="194">
        <v>1448</v>
      </c>
      <c r="P133" s="194">
        <v>1350</v>
      </c>
    </row>
    <row r="134" spans="1:16">
      <c r="A134" s="194" t="s">
        <v>82</v>
      </c>
      <c r="B134" s="194">
        <v>8</v>
      </c>
      <c r="C134" s="194">
        <v>4</v>
      </c>
      <c r="D134" s="194">
        <v>1</v>
      </c>
      <c r="E134" s="194">
        <v>3</v>
      </c>
      <c r="F134" s="195">
        <v>4</v>
      </c>
      <c r="G134" s="67">
        <f t="shared" si="35"/>
        <v>2.1505376344086025</v>
      </c>
      <c r="H134" s="71">
        <f t="shared" si="36"/>
        <v>1.1627906976744187</v>
      </c>
      <c r="I134" s="71">
        <f t="shared" si="37"/>
        <v>0.31347962382445138</v>
      </c>
      <c r="J134" s="71">
        <f t="shared" si="38"/>
        <v>0.92024539877300615</v>
      </c>
      <c r="K134" s="91">
        <f t="shared" si="39"/>
        <v>1.2269938650306749</v>
      </c>
      <c r="L134" s="194">
        <v>372</v>
      </c>
      <c r="M134" s="194">
        <v>344</v>
      </c>
      <c r="N134" s="194">
        <v>319</v>
      </c>
      <c r="O134" s="194">
        <v>326</v>
      </c>
      <c r="P134" s="194">
        <v>326</v>
      </c>
    </row>
    <row r="135" spans="1:16">
      <c r="A135" s="194" t="s">
        <v>83</v>
      </c>
      <c r="B135" s="194">
        <v>100</v>
      </c>
      <c r="C135" s="194">
        <v>84</v>
      </c>
      <c r="D135" s="194">
        <v>78</v>
      </c>
      <c r="E135" s="194">
        <v>63</v>
      </c>
      <c r="F135" s="195">
        <v>67</v>
      </c>
      <c r="G135" s="67">
        <f t="shared" si="35"/>
        <v>1.6815200941651252</v>
      </c>
      <c r="H135" s="71">
        <f t="shared" si="36"/>
        <v>1.4445399828030954</v>
      </c>
      <c r="I135" s="71">
        <f t="shared" si="37"/>
        <v>1.3142375737152485</v>
      </c>
      <c r="J135" s="71">
        <f t="shared" si="38"/>
        <v>1.2249659731674121</v>
      </c>
      <c r="K135" s="91">
        <f t="shared" si="39"/>
        <v>1.2579797221179123</v>
      </c>
      <c r="L135" s="194">
        <v>5947</v>
      </c>
      <c r="M135" s="194">
        <v>5815</v>
      </c>
      <c r="N135" s="194">
        <v>5935</v>
      </c>
      <c r="O135" s="194">
        <v>5143</v>
      </c>
      <c r="P135" s="194">
        <v>5326</v>
      </c>
    </row>
    <row r="136" spans="1:16">
      <c r="A136" s="194" t="s">
        <v>84</v>
      </c>
      <c r="B136" s="194">
        <v>10</v>
      </c>
      <c r="C136" s="194">
        <v>11</v>
      </c>
      <c r="D136" s="194">
        <v>9</v>
      </c>
      <c r="E136" s="194">
        <v>18</v>
      </c>
      <c r="F136" s="195">
        <v>4</v>
      </c>
      <c r="G136" s="67">
        <f t="shared" si="35"/>
        <v>1.675041876046901</v>
      </c>
      <c r="H136" s="71">
        <f t="shared" si="36"/>
        <v>1.8518518518518516</v>
      </c>
      <c r="I136" s="71">
        <f t="shared" si="37"/>
        <v>1.5025041736227045</v>
      </c>
      <c r="J136" s="71">
        <f t="shared" si="38"/>
        <v>3.5225048923679059</v>
      </c>
      <c r="K136" s="91">
        <f t="shared" si="39"/>
        <v>0.667779632721202</v>
      </c>
      <c r="L136" s="194">
        <v>597</v>
      </c>
      <c r="M136" s="194">
        <v>594</v>
      </c>
      <c r="N136" s="194">
        <v>599</v>
      </c>
      <c r="O136" s="194">
        <v>511</v>
      </c>
      <c r="P136" s="194">
        <v>599</v>
      </c>
    </row>
    <row r="137" spans="1:16">
      <c r="A137" s="194" t="s">
        <v>85</v>
      </c>
      <c r="B137" s="194">
        <v>49</v>
      </c>
      <c r="C137" s="194">
        <v>63</v>
      </c>
      <c r="D137" s="194">
        <v>56</v>
      </c>
      <c r="E137" s="194">
        <v>49</v>
      </c>
      <c r="F137" s="195">
        <v>52</v>
      </c>
      <c r="G137" s="67">
        <f t="shared" si="35"/>
        <v>1.5156201670275287</v>
      </c>
      <c r="H137" s="71">
        <f t="shared" si="36"/>
        <v>1.9516728624535316</v>
      </c>
      <c r="I137" s="71">
        <f t="shared" si="37"/>
        <v>1.7576898932831135</v>
      </c>
      <c r="J137" s="71">
        <f t="shared" si="38"/>
        <v>1.516089108910891</v>
      </c>
      <c r="K137" s="91">
        <f t="shared" si="39"/>
        <v>1.6129032258064515</v>
      </c>
      <c r="L137" s="194">
        <v>3233</v>
      </c>
      <c r="M137" s="194">
        <v>3228</v>
      </c>
      <c r="N137" s="194">
        <v>3186</v>
      </c>
      <c r="O137" s="194">
        <v>3232</v>
      </c>
      <c r="P137" s="194">
        <v>3224</v>
      </c>
    </row>
    <row r="138" spans="1:16">
      <c r="A138" s="73" t="s">
        <v>53</v>
      </c>
      <c r="B138" s="73">
        <v>2</v>
      </c>
      <c r="C138" s="73">
        <v>0</v>
      </c>
      <c r="D138" s="73">
        <v>0</v>
      </c>
      <c r="E138" s="73">
        <v>2</v>
      </c>
      <c r="F138" s="85">
        <v>2</v>
      </c>
      <c r="G138" s="191" t="s">
        <v>87</v>
      </c>
      <c r="H138" s="191" t="s">
        <v>87</v>
      </c>
      <c r="I138" s="191" t="s">
        <v>87</v>
      </c>
      <c r="J138" s="191" t="s">
        <v>87</v>
      </c>
      <c r="K138" s="176" t="s">
        <v>87</v>
      </c>
      <c r="L138" s="199">
        <v>54</v>
      </c>
      <c r="M138" s="199">
        <v>24</v>
      </c>
      <c r="N138" s="199">
        <v>29</v>
      </c>
      <c r="O138" s="199">
        <v>27</v>
      </c>
      <c r="P138" s="199">
        <v>51</v>
      </c>
    </row>
    <row r="139" spans="1:16">
      <c r="A139" s="133" t="s">
        <v>438</v>
      </c>
    </row>
    <row r="140" spans="1:16">
      <c r="A140" s="133" t="s">
        <v>439</v>
      </c>
    </row>
    <row r="141" spans="1:16">
      <c r="A141" s="133"/>
    </row>
    <row r="142" spans="1:16">
      <c r="A142" s="133"/>
    </row>
  </sheetData>
  <mergeCells count="11">
    <mergeCell ref="L92:P92"/>
    <mergeCell ref="B92:F92"/>
    <mergeCell ref="G92:K92"/>
    <mergeCell ref="A6:A7"/>
    <mergeCell ref="B6:K6"/>
    <mergeCell ref="L6:U6"/>
    <mergeCell ref="A40:A41"/>
    <mergeCell ref="B40:F40"/>
    <mergeCell ref="G40:K40"/>
    <mergeCell ref="L40:P40"/>
    <mergeCell ref="A92:A93"/>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4" fitToHeight="0" orientation="landscape" r:id="rId1"/>
  <headerFooter>
    <oddFooter>&amp;L&amp;"Arial,Regular"&amp;8&amp;K01+023Report on Maternity, 2012: accompanying tables&amp;R&amp;"Arial,Regular"&amp;8&amp;K01+023Page &amp;P of &amp;N</oddFooter>
  </headerFooter>
  <rowBreaks count="2" manualBreakCount="2">
    <brk id="38" max="22" man="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Normal="100" workbookViewId="0">
      <pane ySplit="3" topLeftCell="A22" activePane="bottomLeft" state="frozen"/>
      <selection pane="bottomLeft"/>
    </sheetView>
  </sheetViews>
  <sheetFormatPr defaultRowHeight="15"/>
  <cols>
    <col min="1" max="1" width="38.140625" style="202" customWidth="1"/>
    <col min="2" max="2" width="131.5703125" style="202" customWidth="1"/>
    <col min="3" max="5" width="9.140625" style="216" hidden="1" customWidth="1"/>
    <col min="6" max="6" width="3.28515625" style="202" customWidth="1"/>
    <col min="7" max="10" width="9.140625" style="202"/>
    <col min="11" max="11" width="15.5703125" style="202" bestFit="1" customWidth="1"/>
    <col min="12" max="16384" width="9.140625" style="202"/>
  </cols>
  <sheetData>
    <row r="1" spans="1:5" ht="19.5">
      <c r="A1" s="20" t="s">
        <v>27</v>
      </c>
      <c r="C1" s="202"/>
      <c r="D1" s="202"/>
      <c r="E1" s="202"/>
    </row>
    <row r="2" spans="1:5">
      <c r="A2" s="215"/>
      <c r="B2" s="215"/>
    </row>
    <row r="3" spans="1:5" s="162" customFormat="1" ht="18" customHeight="1">
      <c r="A3" s="267" t="s">
        <v>88</v>
      </c>
      <c r="B3" s="268" t="s">
        <v>26</v>
      </c>
      <c r="C3" s="263" t="s">
        <v>102</v>
      </c>
      <c r="D3" s="263" t="s">
        <v>103</v>
      </c>
      <c r="E3" s="263" t="s">
        <v>101</v>
      </c>
    </row>
    <row r="4" spans="1:5" s="162" customFormat="1" ht="18" customHeight="1">
      <c r="A4" s="266" t="s">
        <v>269</v>
      </c>
      <c r="B4" s="264"/>
      <c r="C4" s="265"/>
      <c r="D4" s="265"/>
      <c r="E4" s="265"/>
    </row>
    <row r="5" spans="1:5" s="162" customFormat="1" ht="18" customHeight="1">
      <c r="A5" s="247" t="s">
        <v>37</v>
      </c>
      <c r="B5" s="237" t="s">
        <v>273</v>
      </c>
      <c r="C5" s="216"/>
      <c r="D5" s="216"/>
      <c r="E5" s="216"/>
    </row>
    <row r="6" spans="1:5" s="162" customFormat="1" ht="18" customHeight="1">
      <c r="A6" s="160" t="s">
        <v>272</v>
      </c>
      <c r="B6" s="216" t="s">
        <v>270</v>
      </c>
      <c r="C6" s="216"/>
      <c r="D6" s="216"/>
      <c r="E6" s="216"/>
    </row>
    <row r="7" spans="1:5" s="162" customFormat="1" ht="18" customHeight="1">
      <c r="A7" s="266" t="s">
        <v>28</v>
      </c>
      <c r="B7" s="264"/>
      <c r="C7" s="265"/>
      <c r="D7" s="265"/>
      <c r="E7" s="265"/>
    </row>
    <row r="8" spans="1:5" s="162" customFormat="1" ht="18" customHeight="1">
      <c r="A8" s="154" t="s">
        <v>29</v>
      </c>
      <c r="B8" s="238" t="str">
        <f>"Table "&amp;C8&amp;": "&amp;D8</f>
        <v>Table 1: Number and percentage of women giving birth, by age group, 2003–2012</v>
      </c>
      <c r="C8" s="243">
        <v>1</v>
      </c>
      <c r="D8" s="243" t="s">
        <v>366</v>
      </c>
      <c r="E8" s="243" t="str">
        <f>"Table "&amp;C8</f>
        <v>Table 1</v>
      </c>
    </row>
    <row r="9" spans="1:5" s="162" customFormat="1" ht="18" customHeight="1">
      <c r="A9" s="155"/>
      <c r="B9" s="239" t="str">
        <f>"Table "&amp;C9&amp;": "&amp;D9</f>
        <v>Table 2: Birth rate, by age group, 2003−2012</v>
      </c>
      <c r="C9" s="237">
        <f>C8+1</f>
        <v>2</v>
      </c>
      <c r="D9" s="237" t="s">
        <v>368</v>
      </c>
      <c r="E9" s="237" t="str">
        <f>"Table "&amp;C9</f>
        <v>Table 2</v>
      </c>
    </row>
    <row r="10" spans="1:5" s="162" customFormat="1" ht="18" customHeight="1">
      <c r="A10" s="156" t="s">
        <v>30</v>
      </c>
      <c r="B10" s="240" t="str">
        <f t="shared" ref="B10:B42" si="0">"Table "&amp;C10&amp;": "&amp;D10</f>
        <v>Table 3: Number and percentage of women giving birth, by ethnic group, 2003–2012</v>
      </c>
      <c r="C10" s="244">
        <f t="shared" ref="C10:C29" si="1">C9+1</f>
        <v>3</v>
      </c>
      <c r="D10" s="244" t="s">
        <v>367</v>
      </c>
      <c r="E10" s="216" t="str">
        <f t="shared" ref="E10:E32" si="2">"Table "&amp;C10</f>
        <v>Table 3</v>
      </c>
    </row>
    <row r="11" spans="1:5" s="162" customFormat="1" ht="18" customHeight="1">
      <c r="A11" s="157"/>
      <c r="B11" s="238" t="str">
        <f t="shared" si="0"/>
        <v>Table 4: Birth rate, by ethnic group, 2003−2012</v>
      </c>
      <c r="C11" s="243">
        <f t="shared" si="1"/>
        <v>4</v>
      </c>
      <c r="D11" s="243" t="s">
        <v>369</v>
      </c>
      <c r="E11" s="216" t="str">
        <f t="shared" si="2"/>
        <v>Table 4</v>
      </c>
    </row>
    <row r="12" spans="1:5" s="162" customFormat="1" ht="18" customHeight="1">
      <c r="A12" s="155"/>
      <c r="B12" s="239" t="str">
        <f t="shared" si="0"/>
        <v>Table 5: Number and percentage of women giving birth for each ethnic group, by age , 2012</v>
      </c>
      <c r="C12" s="237">
        <f t="shared" si="1"/>
        <v>5</v>
      </c>
      <c r="D12" s="237" t="s">
        <v>370</v>
      </c>
      <c r="E12" s="216" t="str">
        <f t="shared" si="2"/>
        <v>Table 5</v>
      </c>
    </row>
    <row r="13" spans="1:5" s="162" customFormat="1" ht="18" customHeight="1">
      <c r="A13" s="154" t="s">
        <v>31</v>
      </c>
      <c r="B13" s="238" t="str">
        <f>"Table "&amp;C13&amp;": "&amp;D13</f>
        <v>Table 6: Number and percentage of women giving birth, by deprivation quintile of residence, 2003–2012</v>
      </c>
      <c r="C13" s="243">
        <f t="shared" si="1"/>
        <v>6</v>
      </c>
      <c r="D13" s="243" t="s">
        <v>371</v>
      </c>
      <c r="E13" s="243" t="str">
        <f t="shared" si="2"/>
        <v>Table 6</v>
      </c>
    </row>
    <row r="14" spans="1:5" s="162" customFormat="1" ht="18" customHeight="1">
      <c r="A14" s="157"/>
      <c r="B14" s="238" t="str">
        <f t="shared" si="0"/>
        <v>Table 7: Birth rate, by deprivation quintile of residence, 2008−2012</v>
      </c>
      <c r="C14" s="243">
        <f t="shared" si="1"/>
        <v>7</v>
      </c>
      <c r="D14" s="243" t="s">
        <v>372</v>
      </c>
      <c r="E14" s="243" t="str">
        <f t="shared" si="2"/>
        <v>Table 7</v>
      </c>
    </row>
    <row r="15" spans="1:5" s="162" customFormat="1" ht="18" customHeight="1">
      <c r="A15" s="158"/>
      <c r="B15" s="239" t="str">
        <f t="shared" si="0"/>
        <v>Table 8: Number and percentage of women giving birth, by deprivation quintile of residence for each age group and ethnic group, 2012</v>
      </c>
      <c r="C15" s="237">
        <f t="shared" si="1"/>
        <v>8</v>
      </c>
      <c r="D15" s="237" t="s">
        <v>375</v>
      </c>
      <c r="E15" s="237" t="str">
        <f t="shared" si="2"/>
        <v>Table 8</v>
      </c>
    </row>
    <row r="16" spans="1:5" s="162" customFormat="1" ht="18" customHeight="1">
      <c r="A16" s="156" t="s">
        <v>32</v>
      </c>
      <c r="B16" s="240" t="str">
        <f t="shared" si="0"/>
        <v>Table 9: Birth rate, by DHB of residence, 2008−2012</v>
      </c>
      <c r="C16" s="244">
        <f t="shared" si="1"/>
        <v>9</v>
      </c>
      <c r="D16" s="244" t="s">
        <v>376</v>
      </c>
      <c r="E16" s="244" t="str">
        <f t="shared" si="2"/>
        <v>Table 9</v>
      </c>
    </row>
    <row r="17" spans="1:6" s="162" customFormat="1" ht="18" customHeight="1">
      <c r="A17" s="157"/>
      <c r="B17" s="238" t="str">
        <f t="shared" si="0"/>
        <v>Table 10: Birth rate, by age group and DHB of residence, 2012</v>
      </c>
      <c r="C17" s="243">
        <f t="shared" si="1"/>
        <v>10</v>
      </c>
      <c r="D17" s="243" t="s">
        <v>377</v>
      </c>
      <c r="E17" s="243" t="str">
        <f t="shared" si="2"/>
        <v>Table 10</v>
      </c>
    </row>
    <row r="18" spans="1:6" s="162" customFormat="1" ht="18" customHeight="1">
      <c r="A18" s="157"/>
      <c r="B18" s="238" t="str">
        <f t="shared" si="0"/>
        <v>Table 11: Birth rate, by ethnic group DHB of residence, 2012</v>
      </c>
      <c r="C18" s="243">
        <f t="shared" si="1"/>
        <v>11</v>
      </c>
      <c r="D18" s="243" t="s">
        <v>378</v>
      </c>
      <c r="E18" s="243" t="str">
        <f t="shared" si="2"/>
        <v>Table 11</v>
      </c>
    </row>
    <row r="19" spans="1:6" s="162" customFormat="1" ht="18" customHeight="1">
      <c r="A19" s="155"/>
      <c r="B19" s="239" t="str">
        <f t="shared" si="0"/>
        <v>Table 12: Birth rate, by deprivation quintile and DHB of residence, 2012</v>
      </c>
      <c r="C19" s="237">
        <f t="shared" si="1"/>
        <v>12</v>
      </c>
      <c r="D19" s="237" t="s">
        <v>379</v>
      </c>
      <c r="E19" s="237" t="str">
        <f t="shared" si="2"/>
        <v>Table 12</v>
      </c>
    </row>
    <row r="20" spans="1:6" s="162" customFormat="1" ht="18" customHeight="1">
      <c r="A20" s="156" t="s">
        <v>33</v>
      </c>
      <c r="B20" s="240" t="str">
        <f t="shared" si="0"/>
        <v>Table 13: Number and percentage of women giving birth, by number of previous births (parity), 2008−2012</v>
      </c>
      <c r="C20" s="244">
        <f t="shared" si="1"/>
        <v>13</v>
      </c>
      <c r="D20" s="244" t="s">
        <v>380</v>
      </c>
      <c r="E20" s="244" t="str">
        <f t="shared" si="2"/>
        <v>Table 13</v>
      </c>
    </row>
    <row r="21" spans="1:6" ht="30" customHeight="1">
      <c r="A21" s="155"/>
      <c r="B21" s="239" t="str">
        <f t="shared" si="0"/>
        <v>Table 14: Number and percentage of women giving birth, by number of previous births (parity), age group, ethnic group, deprivation quintile of residence and DHB of residence, 2012</v>
      </c>
      <c r="C21" s="237">
        <f t="shared" si="1"/>
        <v>14</v>
      </c>
      <c r="D21" s="237" t="s">
        <v>448</v>
      </c>
      <c r="E21" s="237" t="str">
        <f t="shared" si="2"/>
        <v>Table 14</v>
      </c>
      <c r="F21" s="162"/>
    </row>
    <row r="22" spans="1:6" ht="30" customHeight="1">
      <c r="A22" s="154" t="s">
        <v>293</v>
      </c>
      <c r="B22" s="239" t="str">
        <f t="shared" si="0"/>
        <v>Table 15: Number and percentage of women giving birth, by body mass index (BMI) weight category at time of registration with a Lead Maternity Carer (LMC), age group, ethnic group, deprivation quintile of residence and DHB of residence, 2012</v>
      </c>
      <c r="C22" s="237">
        <f t="shared" si="1"/>
        <v>15</v>
      </c>
      <c r="D22" s="237" t="s">
        <v>446</v>
      </c>
      <c r="E22" s="237" t="str">
        <f t="shared" si="2"/>
        <v>Table 15</v>
      </c>
      <c r="F22" s="162"/>
    </row>
    <row r="23" spans="1:6" s="162" customFormat="1" ht="18" customHeight="1">
      <c r="A23" s="156" t="s">
        <v>292</v>
      </c>
      <c r="B23" s="240" t="str">
        <f t="shared" si="0"/>
        <v>Table 16: Number and percentage of women identified as smokers at two weeks after birth, 2008−2012</v>
      </c>
      <c r="C23" s="244">
        <f>C22+1</f>
        <v>16</v>
      </c>
      <c r="D23" s="244" t="s">
        <v>381</v>
      </c>
      <c r="E23" s="244" t="str">
        <f t="shared" si="2"/>
        <v>Table 16</v>
      </c>
    </row>
    <row r="24" spans="1:6" ht="30" customHeight="1">
      <c r="A24" s="159"/>
      <c r="B24" s="239" t="str">
        <f t="shared" si="0"/>
        <v>Table 17: Number and percentage of women identified as smokers at two weeks after birth, by age group, ethnic group, deprivation quintile of residence and DHB of residence, 2012</v>
      </c>
      <c r="C24" s="237">
        <f t="shared" si="1"/>
        <v>17</v>
      </c>
      <c r="D24" s="237" t="s">
        <v>447</v>
      </c>
      <c r="E24" s="237" t="str">
        <f t="shared" si="2"/>
        <v>Table 17</v>
      </c>
      <c r="F24" s="162"/>
    </row>
    <row r="25" spans="1:6" s="162" customFormat="1" ht="18" customHeight="1">
      <c r="A25" s="160" t="s">
        <v>34</v>
      </c>
      <c r="B25" s="241" t="str">
        <f t="shared" si="0"/>
        <v>Table 18: Number and percentage of women registered with a Lead Maternity Carer (LMC), by trimester of registration, 2008−2012</v>
      </c>
      <c r="C25" s="216">
        <f t="shared" si="1"/>
        <v>18</v>
      </c>
      <c r="D25" s="216" t="s">
        <v>382</v>
      </c>
      <c r="E25" s="216" t="str">
        <f t="shared" si="2"/>
        <v>Table 18</v>
      </c>
    </row>
    <row r="26" spans="1:6" s="162" customFormat="1" ht="18" customHeight="1">
      <c r="A26" s="161"/>
      <c r="B26" s="241" t="str">
        <f t="shared" si="0"/>
        <v>Table 19: Number and percentage of women registered with a Lead Maternity Carer (LMC), by DHB of residence, 2008−2012</v>
      </c>
      <c r="C26" s="216">
        <f t="shared" si="1"/>
        <v>19</v>
      </c>
      <c r="D26" s="216" t="s">
        <v>365</v>
      </c>
      <c r="E26" s="216" t="str">
        <f t="shared" si="2"/>
        <v>Table 19</v>
      </c>
    </row>
    <row r="27" spans="1:6" ht="30" customHeight="1">
      <c r="A27" s="162"/>
      <c r="B27" s="241" t="str">
        <f t="shared" si="0"/>
        <v>Table 20: Number and percentage of women registered with a Lead Maternity Carer (LMC) within the first trimester of pregnancy, by DHB of residence, 2008−2012</v>
      </c>
      <c r="C27" s="216">
        <f t="shared" si="1"/>
        <v>20</v>
      </c>
      <c r="D27" s="216" t="s">
        <v>383</v>
      </c>
      <c r="E27" s="216" t="str">
        <f t="shared" si="2"/>
        <v>Table 20</v>
      </c>
      <c r="F27" s="162"/>
    </row>
    <row r="28" spans="1:6" ht="30" customHeight="1">
      <c r="A28" s="162"/>
      <c r="B28" s="241" t="str">
        <f t="shared" si="0"/>
        <v>Table 21: Number and percentage of women registered with a Lead Maternity Carer (LMC), by trimester of registration, age group, ethnic group, deprivation quintile of residence, 2012</v>
      </c>
      <c r="C28" s="216">
        <f t="shared" si="1"/>
        <v>21</v>
      </c>
      <c r="D28" s="216" t="s">
        <v>384</v>
      </c>
      <c r="E28" s="216" t="str">
        <f t="shared" si="2"/>
        <v>Table 21</v>
      </c>
      <c r="F28" s="162"/>
    </row>
    <row r="29" spans="1:6" s="162" customFormat="1" ht="18" customHeight="1">
      <c r="B29" s="241" t="str">
        <f t="shared" si="0"/>
        <v>Table 22: Number and percentage of women registered with a Lead Maternity Carer (LMC), by type of LMC, 2008–2012</v>
      </c>
      <c r="C29" s="216">
        <f t="shared" si="1"/>
        <v>22</v>
      </c>
      <c r="D29" s="216" t="s">
        <v>385</v>
      </c>
      <c r="E29" s="216" t="str">
        <f t="shared" si="2"/>
        <v>Table 22</v>
      </c>
    </row>
    <row r="30" spans="1:6" s="162" customFormat="1" ht="18" customHeight="1">
      <c r="A30" s="266" t="s">
        <v>35</v>
      </c>
      <c r="B30" s="264"/>
      <c r="C30" s="265"/>
      <c r="D30" s="265"/>
      <c r="E30" s="265"/>
    </row>
    <row r="31" spans="1:6" s="162" customFormat="1" ht="18" customHeight="1">
      <c r="A31" s="160" t="s">
        <v>104</v>
      </c>
      <c r="B31" s="241" t="str">
        <f t="shared" si="0"/>
        <v>Table 23: Number and percentage of women giving birth, by type of birth, 2003–2012</v>
      </c>
      <c r="C31" s="245">
        <f>C29+1</f>
        <v>23</v>
      </c>
      <c r="D31" s="245" t="s">
        <v>386</v>
      </c>
      <c r="E31" s="245" t="str">
        <f t="shared" si="2"/>
        <v>Table 23</v>
      </c>
    </row>
    <row r="32" spans="1:6" s="162" customFormat="1" ht="18" customHeight="1">
      <c r="A32" s="161"/>
      <c r="B32" s="241" t="str">
        <f>"Table "&amp;C32&amp;": "&amp;D32</f>
        <v>Table 24: Number and percentage of caesarean sections, by type of caesarean section, age group, ethnic group and deprivation quintile of residence, 2012</v>
      </c>
      <c r="C32" s="245">
        <f>C31+1</f>
        <v>24</v>
      </c>
      <c r="D32" s="245" t="s">
        <v>387</v>
      </c>
      <c r="E32" s="245" t="str">
        <f t="shared" si="2"/>
        <v>Table 24</v>
      </c>
    </row>
    <row r="33" spans="1:6" s="162" customFormat="1" ht="18" customHeight="1">
      <c r="A33" s="161"/>
      <c r="B33" s="241" t="str">
        <f t="shared" si="0"/>
        <v>Table 25: Number and percentage of emergency caesarean sections, by DHB of residence, 2008–2012</v>
      </c>
      <c r="C33" s="245">
        <f t="shared" ref="C33:C42" si="3">C32+1</f>
        <v>25</v>
      </c>
      <c r="D33" s="245" t="s">
        <v>388</v>
      </c>
      <c r="E33" s="245" t="str">
        <f t="shared" ref="E33:E42" si="4">"Table "&amp;C33</f>
        <v>Table 25</v>
      </c>
    </row>
    <row r="34" spans="1:6" s="162" customFormat="1" ht="18" customHeight="1">
      <c r="A34" s="161"/>
      <c r="B34" s="241" t="str">
        <f t="shared" si="0"/>
        <v>Table 26: Number and percentage of elective caesarean sections, by DHB of residence, 2008–2012</v>
      </c>
      <c r="C34" s="245">
        <f t="shared" si="3"/>
        <v>26</v>
      </c>
      <c r="D34" s="245" t="s">
        <v>389</v>
      </c>
      <c r="E34" s="245" t="str">
        <f t="shared" si="4"/>
        <v>Table 26</v>
      </c>
    </row>
    <row r="35" spans="1:6" s="162" customFormat="1" ht="18" customHeight="1">
      <c r="A35" s="156" t="s">
        <v>105</v>
      </c>
      <c r="B35" s="240" t="str">
        <f t="shared" si="0"/>
        <v>Table 27: Number and percentage of women giving birth, by plurality, 2003–2012</v>
      </c>
      <c r="C35" s="246">
        <f>C34+1</f>
        <v>27</v>
      </c>
      <c r="D35" s="246" t="s">
        <v>390</v>
      </c>
      <c r="E35" s="246" t="str">
        <f t="shared" si="4"/>
        <v>Table 27</v>
      </c>
    </row>
    <row r="36" spans="1:6" s="162" customFormat="1" ht="18" customHeight="1">
      <c r="A36" s="156" t="s">
        <v>106</v>
      </c>
      <c r="B36" s="240" t="str">
        <f t="shared" si="0"/>
        <v>Table 28: Number and percentage of women having an intervention during labour and birth, by type of intervention, 2003–2012</v>
      </c>
      <c r="C36" s="246">
        <f t="shared" si="3"/>
        <v>28</v>
      </c>
      <c r="D36" s="246" t="s">
        <v>391</v>
      </c>
      <c r="E36" s="246" t="str">
        <f t="shared" si="4"/>
        <v>Table 28</v>
      </c>
    </row>
    <row r="37" spans="1:6" ht="30" customHeight="1">
      <c r="A37" s="161"/>
      <c r="B37" s="241" t="str">
        <f t="shared" si="0"/>
        <v>Table 29: Number and percentage of women having an intervention during  labour and birth, by type of intervention, age group, ethnic group and deprivation quintile of residence, 2012</v>
      </c>
      <c r="C37" s="245">
        <f t="shared" si="3"/>
        <v>29</v>
      </c>
      <c r="D37" s="245" t="s">
        <v>392</v>
      </c>
      <c r="E37" s="245" t="str">
        <f t="shared" si="4"/>
        <v>Table 29</v>
      </c>
      <c r="F37" s="162"/>
    </row>
    <row r="38" spans="1:6" ht="18" customHeight="1">
      <c r="A38" s="156" t="s">
        <v>107</v>
      </c>
      <c r="B38" s="240" t="str">
        <f t="shared" si="0"/>
        <v>Table 30: Number and percentage of women giving birth, by place of birth, 2003–2012</v>
      </c>
      <c r="C38" s="246">
        <f t="shared" si="3"/>
        <v>30</v>
      </c>
      <c r="D38" s="246" t="s">
        <v>394</v>
      </c>
      <c r="E38" s="246" t="str">
        <f t="shared" si="4"/>
        <v>Table 30</v>
      </c>
      <c r="F38" s="162"/>
    </row>
    <row r="39" spans="1:6" ht="18" customHeight="1">
      <c r="A39" s="162"/>
      <c r="B39" s="241" t="str">
        <f t="shared" si="0"/>
        <v>Table 31: Number of women giving birth at a maternity facility, by facility of birth, 2008–2012</v>
      </c>
      <c r="C39" s="245">
        <f t="shared" si="3"/>
        <v>31</v>
      </c>
      <c r="D39" s="245" t="s">
        <v>395</v>
      </c>
      <c r="E39" s="245" t="str">
        <f t="shared" si="4"/>
        <v>Table 31</v>
      </c>
      <c r="F39" s="162"/>
    </row>
    <row r="40" spans="1:6" ht="18" customHeight="1">
      <c r="A40" s="161"/>
      <c r="B40" s="241" t="str">
        <f t="shared" si="0"/>
        <v>Table 32: Number and percentage of women giving birth, by place of birth, age group, ethnic group, deprivation quintile of residence, and DHB of residence 2012</v>
      </c>
      <c r="C40" s="245">
        <f t="shared" si="3"/>
        <v>32</v>
      </c>
      <c r="D40" s="245" t="s">
        <v>396</v>
      </c>
      <c r="E40" s="245" t="str">
        <f t="shared" si="4"/>
        <v>Table 32</v>
      </c>
      <c r="F40" s="162"/>
    </row>
    <row r="41" spans="1:6" ht="18" customHeight="1">
      <c r="A41" s="161"/>
      <c r="B41" s="241" t="str">
        <f t="shared" si="0"/>
        <v>Table 33: Number of women giving birth at a maternity facility, by DHB of residence and DHB of birth facility, 2012</v>
      </c>
      <c r="C41" s="245">
        <f t="shared" si="3"/>
        <v>33</v>
      </c>
      <c r="D41" s="245" t="s">
        <v>397</v>
      </c>
      <c r="E41" s="245" t="str">
        <f t="shared" si="4"/>
        <v>Table 33</v>
      </c>
      <c r="F41" s="162"/>
    </row>
    <row r="42" spans="1:6" ht="18" customHeight="1">
      <c r="A42" s="161"/>
      <c r="B42" s="241" t="str">
        <f t="shared" si="0"/>
        <v>Table 34: Number and percentage of home births, by DHB of residence, 2008–2012</v>
      </c>
      <c r="C42" s="245">
        <f t="shared" si="3"/>
        <v>34</v>
      </c>
      <c r="D42" s="245" t="s">
        <v>398</v>
      </c>
      <c r="E42" s="245" t="str">
        <f t="shared" si="4"/>
        <v>Table 34</v>
      </c>
      <c r="F42" s="162"/>
    </row>
    <row r="43" spans="1:6" ht="18" customHeight="1">
      <c r="A43" s="31" t="s">
        <v>36</v>
      </c>
      <c r="B43" s="31"/>
      <c r="C43" s="262"/>
      <c r="D43" s="262"/>
      <c r="E43" s="262"/>
      <c r="F43" s="162"/>
    </row>
    <row r="44" spans="1:6" ht="18" customHeight="1">
      <c r="A44" s="247" t="s">
        <v>239</v>
      </c>
      <c r="B44" s="239" t="str">
        <f t="shared" ref="B44:B53" si="5">"Table "&amp;C44&amp;": "&amp;D44</f>
        <v>Table 35: Number and percentage of male and female babies, by maternal age group, baby ethnic goup and baby deprivation quintile of residence, 2012</v>
      </c>
      <c r="C44" s="245">
        <f>C42+1</f>
        <v>35</v>
      </c>
      <c r="D44" s="245" t="s">
        <v>401</v>
      </c>
      <c r="E44" s="245" t="str">
        <f t="shared" ref="E44:E53" si="6">"Table "&amp;C44</f>
        <v>Table 35</v>
      </c>
      <c r="F44" s="162"/>
    </row>
    <row r="45" spans="1:6" ht="18" customHeight="1">
      <c r="A45" s="156" t="s">
        <v>248</v>
      </c>
      <c r="B45" s="240" t="str">
        <f t="shared" si="5"/>
        <v>Table 36: Number and percentage of babies, by birthweight group, and the average birthweight, 2003–2012</v>
      </c>
      <c r="C45" s="245">
        <f t="shared" ref="C45:C53" si="7">C44+1</f>
        <v>36</v>
      </c>
      <c r="D45" s="245" t="s">
        <v>399</v>
      </c>
      <c r="E45" s="245" t="str">
        <f t="shared" si="6"/>
        <v>Table 36</v>
      </c>
      <c r="F45" s="162"/>
    </row>
    <row r="46" spans="1:6" ht="33" customHeight="1">
      <c r="A46" s="214"/>
      <c r="B46" s="238" t="str">
        <f t="shared" si="5"/>
        <v>Table 37: Average birthweight of male and female babies, by maternal age group, baby ethnic group, baby deprivation quintile of residence and baby DHB of residence, 2012</v>
      </c>
      <c r="C46" s="245">
        <f t="shared" si="7"/>
        <v>37</v>
      </c>
      <c r="D46" s="245" t="s">
        <v>402</v>
      </c>
      <c r="E46" s="245" t="str">
        <f t="shared" si="6"/>
        <v>Table 37</v>
      </c>
      <c r="F46" s="162"/>
    </row>
    <row r="47" spans="1:6" ht="33" customHeight="1">
      <c r="A47" s="159"/>
      <c r="B47" s="239" t="str">
        <f t="shared" si="5"/>
        <v>Table 38: Number and percentage of babies born with a low birthweight, by maternal age group, baby ethnic group, baby deprivation quintile of residence and baby DHB of residence, 2008–2012</v>
      </c>
      <c r="C47" s="245">
        <f t="shared" si="7"/>
        <v>38</v>
      </c>
      <c r="D47" s="216" t="s">
        <v>403</v>
      </c>
      <c r="E47" s="245" t="str">
        <f t="shared" si="6"/>
        <v>Table 38</v>
      </c>
      <c r="F47" s="162"/>
    </row>
    <row r="48" spans="1:6" ht="18" customHeight="1">
      <c r="A48" s="156" t="s">
        <v>249</v>
      </c>
      <c r="B48" s="240" t="str">
        <f t="shared" si="5"/>
        <v>Table 39: Number and percentage of babies, by gestation, 2003–2012</v>
      </c>
      <c r="C48" s="245">
        <f t="shared" si="7"/>
        <v>39</v>
      </c>
      <c r="D48" s="245" t="s">
        <v>400</v>
      </c>
      <c r="E48" s="245" t="str">
        <f t="shared" si="6"/>
        <v>Table 39</v>
      </c>
      <c r="F48" s="162"/>
    </row>
    <row r="49" spans="1:11" ht="33" customHeight="1">
      <c r="A49" s="214"/>
      <c r="B49" s="238" t="str">
        <f t="shared" si="5"/>
        <v>Table 40: Number and percentage of babies born preterm, by maternal age group, baby ethnic group, baby deprivation quintile of residence and baby DHB of residence, 2008–2012</v>
      </c>
      <c r="C49" s="245">
        <f t="shared" si="7"/>
        <v>40</v>
      </c>
      <c r="D49" s="245" t="s">
        <v>404</v>
      </c>
      <c r="E49" s="245" t="str">
        <f t="shared" si="6"/>
        <v>Table 40</v>
      </c>
      <c r="F49" s="162"/>
    </row>
    <row r="50" spans="1:11" ht="33" customHeight="1">
      <c r="A50" s="159"/>
      <c r="B50" s="239" t="str">
        <f t="shared" si="5"/>
        <v>Table 41: Number and percentage of babies born at term with a low birthweight, by maternal age group, baby ethnic group, baby deprivation quintile of residence and baby DHB of residence, 2008–2012</v>
      </c>
      <c r="C50" s="245">
        <f t="shared" si="7"/>
        <v>41</v>
      </c>
      <c r="D50" s="216" t="s">
        <v>405</v>
      </c>
      <c r="E50" s="245" t="str">
        <f t="shared" si="6"/>
        <v>Table 41</v>
      </c>
      <c r="F50" s="162"/>
    </row>
    <row r="51" spans="1:11" ht="33" customHeight="1">
      <c r="A51" s="156" t="s">
        <v>244</v>
      </c>
      <c r="B51" s="240" t="str">
        <f t="shared" si="5"/>
        <v>Table 42: Number and percentage of babies, by breastfeeding status at two weeks after birth, maternal age group, baby ethnic group and baby deprivation quintile of residence, 2012</v>
      </c>
      <c r="C51" s="245">
        <f t="shared" si="7"/>
        <v>42</v>
      </c>
      <c r="D51" s="245" t="s">
        <v>406</v>
      </c>
      <c r="E51" s="245" t="str">
        <f t="shared" si="6"/>
        <v>Table 42</v>
      </c>
      <c r="F51" s="162"/>
    </row>
    <row r="52" spans="1:11" ht="18" customHeight="1">
      <c r="A52" s="158"/>
      <c r="B52" s="239" t="str">
        <f t="shared" si="5"/>
        <v>Table 43: Number and percentage of babies breastfed exclusively/fully at two weeks after birth, by DHB of residence, 2008–2012</v>
      </c>
      <c r="C52" s="245">
        <f t="shared" si="7"/>
        <v>43</v>
      </c>
      <c r="D52" s="245" t="s">
        <v>407</v>
      </c>
      <c r="E52" s="245" t="str">
        <f t="shared" si="6"/>
        <v>Table 43</v>
      </c>
      <c r="F52" s="162"/>
    </row>
    <row r="53" spans="1:11" ht="18" customHeight="1">
      <c r="A53" s="247" t="s">
        <v>310</v>
      </c>
      <c r="B53" s="239" t="str">
        <f t="shared" si="5"/>
        <v>Table 44: Number and percentage of women referred to a general practitioner and babies to a Well Child / Tamariki Ora provider, 2008–2012</v>
      </c>
      <c r="C53" s="245">
        <f t="shared" si="7"/>
        <v>44</v>
      </c>
      <c r="D53" s="245" t="s">
        <v>408</v>
      </c>
      <c r="E53" s="245" t="str">
        <f t="shared" si="6"/>
        <v>Table 44</v>
      </c>
      <c r="F53" s="162"/>
    </row>
    <row r="54" spans="1:11">
      <c r="A54" s="162"/>
      <c r="B54" s="241"/>
      <c r="C54" s="245"/>
      <c r="D54" s="245"/>
      <c r="E54" s="245"/>
    </row>
    <row r="55" spans="1:11">
      <c r="A55" s="10"/>
      <c r="B55" s="10"/>
      <c r="C55" s="245"/>
      <c r="D55" s="245"/>
      <c r="E55" s="245"/>
    </row>
    <row r="56" spans="1:11">
      <c r="B56" s="10"/>
      <c r="C56" s="245"/>
      <c r="D56" s="245"/>
      <c r="E56" s="245"/>
    </row>
    <row r="57" spans="1:11">
      <c r="A57" s="10"/>
      <c r="B57" s="10"/>
      <c r="C57" s="245"/>
      <c r="D57" s="245"/>
      <c r="E57" s="245"/>
      <c r="J57" s="248"/>
      <c r="K57" s="248"/>
    </row>
  </sheetData>
  <hyperlinks>
    <hyperlink ref="A8" location="Age!A1" display="Age"/>
    <hyperlink ref="A10" location="Ethnic!A1" display="Ethnicity"/>
    <hyperlink ref="A13" location="Dep!A1" display="Deprivation"/>
    <hyperlink ref="A16" location="Geo!A1" display="Geographic distribution"/>
    <hyperlink ref="A20" location="Parity!A1" display="Parity"/>
    <hyperlink ref="A23" location="Smoking!A1" display="Smoking"/>
    <hyperlink ref="A25" location="RegLMC!A1" display="Registration with a Lead Maternity Carer"/>
    <hyperlink ref="A31" location="BirthType!A1" display="Type of birth"/>
    <hyperlink ref="A35" location="Plurality!A1" display="Plurality"/>
    <hyperlink ref="A36" location="Interv!A1" display="Interventions"/>
    <hyperlink ref="A38" location="PlaceOfBirth!A1" display="Place of birth"/>
    <hyperlink ref="A44" location="SMED!A1" display="Sex, maternal age, ethnicity and deprivation"/>
    <hyperlink ref="A45" location="Birthweight!A1" display="Birthweight"/>
    <hyperlink ref="A51" location="Bfeed!A1" display="Breastfeeding"/>
    <hyperlink ref="A53" location="Referral!A1" display="Continuity of care"/>
    <hyperlink ref="A48" location="Gestation!A1" display="Gestation"/>
    <hyperlink ref="A5" location="About!A1" display="About the publication"/>
    <hyperlink ref="A22" location="BMI!A1" display="Body mass index"/>
  </hyperlinks>
  <pageMargins left="0.51181102362204722" right="0.51181102362204722" top="0.55118110236220474" bottom="0.55118110236220474" header="0.11811023622047245" footer="0.11811023622047245"/>
  <pageSetup paperSize="9" scale="78" fitToHeight="0" orientation="landscape" r:id="rId1"/>
  <headerFooter>
    <oddFooter>&amp;L&amp;"Arial,Regular"&amp;8&amp;K01+023Report on Maternity, 2012: accompanying tables&amp;R&amp;"Arial,Regular"&amp;8&amp;K01+023Page &amp;P of &amp;N</oddFooter>
  </headerFooter>
  <rowBreaks count="2" manualBreakCount="2">
    <brk id="29" max="5" man="1"/>
    <brk id="5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zoomScaleNormal="100" workbookViewId="0">
      <pane ySplit="3" topLeftCell="A4" activePane="bottomLeft" state="frozen"/>
      <selection activeCell="B54" sqref="B54"/>
      <selection pane="bottomLeft" activeCell="A3" sqref="A3"/>
    </sheetView>
  </sheetViews>
  <sheetFormatPr defaultRowHeight="15"/>
  <cols>
    <col min="1" max="1" width="16.28515625" customWidth="1"/>
  </cols>
  <sheetData>
    <row r="1" spans="1:11" s="202" customFormat="1">
      <c r="A1" s="8" t="s">
        <v>27</v>
      </c>
      <c r="C1" s="8" t="s">
        <v>37</v>
      </c>
    </row>
    <row r="2" spans="1:11" s="202" customFormat="1" ht="10.5" customHeight="1"/>
    <row r="3" spans="1:11" s="202" customFormat="1" ht="19.5">
      <c r="A3" s="20" t="s">
        <v>258</v>
      </c>
    </row>
    <row r="5" spans="1:11" s="193" customFormat="1" ht="18" customHeight="1">
      <c r="A5" s="207" t="str">
        <f>Contents!B51</f>
        <v>Table 42: Number and percentage of babies, by breastfeeding status at two weeks after birth, maternal age group, baby ethnic group and baby deprivation quintile of residence, 2012</v>
      </c>
    </row>
    <row r="6" spans="1:11">
      <c r="A6" s="305" t="s">
        <v>61</v>
      </c>
      <c r="B6" s="284" t="s">
        <v>36</v>
      </c>
      <c r="C6" s="284"/>
      <c r="D6" s="284"/>
      <c r="E6" s="284"/>
      <c r="F6" s="284"/>
      <c r="G6" s="285"/>
      <c r="H6" s="284" t="s">
        <v>462</v>
      </c>
      <c r="I6" s="284"/>
      <c r="J6" s="284"/>
      <c r="K6" s="284"/>
    </row>
    <row r="7" spans="1:11">
      <c r="A7" s="290"/>
      <c r="B7" s="44" t="s">
        <v>259</v>
      </c>
      <c r="C7" s="44" t="s">
        <v>260</v>
      </c>
      <c r="D7" s="44" t="s">
        <v>261</v>
      </c>
      <c r="E7" s="44" t="s">
        <v>262</v>
      </c>
      <c r="F7" s="44" t="s">
        <v>53</v>
      </c>
      <c r="G7" s="37" t="s">
        <v>44</v>
      </c>
      <c r="H7" s="128" t="str">
        <f>B7</f>
        <v>Exclusive</v>
      </c>
      <c r="I7" s="128" t="str">
        <f t="shared" ref="I7:K7" si="0">C7</f>
        <v>Fully</v>
      </c>
      <c r="J7" s="128" t="str">
        <f t="shared" si="0"/>
        <v>Partial</v>
      </c>
      <c r="K7" s="128" t="str">
        <f t="shared" si="0"/>
        <v>Artificial</v>
      </c>
    </row>
    <row r="8" spans="1:11">
      <c r="A8" s="31" t="s">
        <v>253</v>
      </c>
      <c r="B8" s="31"/>
      <c r="C8" s="31"/>
      <c r="D8" s="31"/>
      <c r="E8" s="31"/>
      <c r="F8" s="31"/>
      <c r="G8" s="31"/>
      <c r="H8" s="31"/>
      <c r="I8" s="31"/>
      <c r="J8" s="31"/>
      <c r="K8" s="31"/>
    </row>
    <row r="9" spans="1:11">
      <c r="A9" s="180" t="s">
        <v>44</v>
      </c>
      <c r="B9" s="192">
        <v>34680</v>
      </c>
      <c r="C9" s="192">
        <v>4753</v>
      </c>
      <c r="D9" s="192">
        <v>6309</v>
      </c>
      <c r="E9" s="192">
        <v>3793</v>
      </c>
      <c r="F9" s="192">
        <v>5851</v>
      </c>
      <c r="G9" s="187">
        <v>55386</v>
      </c>
      <c r="H9" s="25">
        <f>B9/($G9-$F9)*100</f>
        <v>70.011103260320979</v>
      </c>
      <c r="I9" s="25">
        <f t="shared" ref="I9:K9" si="1">C9/($G9-$F9)*100</f>
        <v>9.5952356919349953</v>
      </c>
      <c r="J9" s="25">
        <f t="shared" si="1"/>
        <v>12.736448975471889</v>
      </c>
      <c r="K9" s="25">
        <f t="shared" si="1"/>
        <v>7.6572120722721309</v>
      </c>
    </row>
    <row r="10" spans="1:11">
      <c r="A10" s="31" t="s">
        <v>243</v>
      </c>
      <c r="B10" s="129"/>
      <c r="C10" s="129"/>
      <c r="D10" s="129"/>
      <c r="E10" s="129"/>
      <c r="F10" s="129"/>
      <c r="G10" s="129"/>
      <c r="H10" s="129"/>
      <c r="I10" s="129"/>
      <c r="J10" s="129"/>
      <c r="K10" s="129"/>
    </row>
    <row r="11" spans="1:11">
      <c r="A11" s="192" t="s">
        <v>63</v>
      </c>
      <c r="B11" s="192">
        <v>1776</v>
      </c>
      <c r="C11" s="192">
        <v>277</v>
      </c>
      <c r="D11" s="192">
        <v>430</v>
      </c>
      <c r="E11" s="192">
        <v>468</v>
      </c>
      <c r="F11" s="192">
        <v>420</v>
      </c>
      <c r="G11" s="187">
        <v>3371</v>
      </c>
      <c r="H11" s="25">
        <f t="shared" ref="H11:H16" si="2">B11/($G11-$F11)*100</f>
        <v>60.182988817350051</v>
      </c>
      <c r="I11" s="25">
        <f t="shared" ref="I11:I16" si="3">C11/($G11-$F11)*100</f>
        <v>9.3866485936970516</v>
      </c>
      <c r="J11" s="25">
        <f t="shared" ref="J11:J16" si="4">D11/($G11-$F11)*100</f>
        <v>14.571331751948492</v>
      </c>
      <c r="K11" s="25">
        <f t="shared" ref="K11:K16" si="5">E11/($G11-$F11)*100</f>
        <v>15.859030837004406</v>
      </c>
    </row>
    <row r="12" spans="1:11">
      <c r="A12" s="192" t="s">
        <v>46</v>
      </c>
      <c r="B12" s="192">
        <v>6025</v>
      </c>
      <c r="C12" s="192">
        <v>828</v>
      </c>
      <c r="D12" s="192">
        <v>1030</v>
      </c>
      <c r="E12" s="192">
        <v>1025</v>
      </c>
      <c r="F12" s="192">
        <v>1103</v>
      </c>
      <c r="G12" s="187">
        <v>10011</v>
      </c>
      <c r="H12" s="25">
        <f t="shared" si="2"/>
        <v>67.635832959137858</v>
      </c>
      <c r="I12" s="25">
        <f t="shared" si="3"/>
        <v>9.2950157162101483</v>
      </c>
      <c r="J12" s="25">
        <f t="shared" si="4"/>
        <v>11.562640323304894</v>
      </c>
      <c r="K12" s="25">
        <f t="shared" si="5"/>
        <v>11.506511001347103</v>
      </c>
    </row>
    <row r="13" spans="1:11">
      <c r="A13" s="192" t="s">
        <v>41</v>
      </c>
      <c r="B13" s="192">
        <v>9279</v>
      </c>
      <c r="C13" s="192">
        <v>1150</v>
      </c>
      <c r="D13" s="192">
        <v>1580</v>
      </c>
      <c r="E13" s="192">
        <v>888</v>
      </c>
      <c r="F13" s="192">
        <v>1388</v>
      </c>
      <c r="G13" s="187">
        <v>14285</v>
      </c>
      <c r="H13" s="25">
        <f t="shared" si="2"/>
        <v>71.946964410327979</v>
      </c>
      <c r="I13" s="25">
        <f t="shared" si="3"/>
        <v>8.9168023571373176</v>
      </c>
      <c r="J13" s="25">
        <f t="shared" si="4"/>
        <v>12.250911064588664</v>
      </c>
      <c r="K13" s="25">
        <f t="shared" si="5"/>
        <v>6.8853221679460344</v>
      </c>
    </row>
    <row r="14" spans="1:11">
      <c r="A14" s="192" t="s">
        <v>42</v>
      </c>
      <c r="B14" s="192">
        <v>10449</v>
      </c>
      <c r="C14" s="192">
        <v>1392</v>
      </c>
      <c r="D14" s="192">
        <v>1814</v>
      </c>
      <c r="E14" s="192">
        <v>753</v>
      </c>
      <c r="F14" s="192">
        <v>1567</v>
      </c>
      <c r="G14" s="187">
        <v>15975</v>
      </c>
      <c r="H14" s="25">
        <f t="shared" si="2"/>
        <v>72.522209883398119</v>
      </c>
      <c r="I14" s="25">
        <f t="shared" si="3"/>
        <v>9.6612992781787899</v>
      </c>
      <c r="J14" s="25">
        <f t="shared" si="4"/>
        <v>12.590227651304831</v>
      </c>
      <c r="K14" s="25">
        <f t="shared" si="5"/>
        <v>5.2262631871182679</v>
      </c>
    </row>
    <row r="15" spans="1:11">
      <c r="A15" s="192" t="s">
        <v>43</v>
      </c>
      <c r="B15" s="192">
        <v>5904</v>
      </c>
      <c r="C15" s="192">
        <v>886</v>
      </c>
      <c r="D15" s="192">
        <v>1112</v>
      </c>
      <c r="E15" s="192">
        <v>483</v>
      </c>
      <c r="F15" s="192">
        <v>1060</v>
      </c>
      <c r="G15" s="187">
        <v>9445</v>
      </c>
      <c r="H15" s="25">
        <f t="shared" si="2"/>
        <v>70.411449016100178</v>
      </c>
      <c r="I15" s="25">
        <f t="shared" si="3"/>
        <v>10.566487775790101</v>
      </c>
      <c r="J15" s="25">
        <f t="shared" si="4"/>
        <v>13.261776982707216</v>
      </c>
      <c r="K15" s="25">
        <f t="shared" si="5"/>
        <v>5.7602862254025045</v>
      </c>
    </row>
    <row r="16" spans="1:11">
      <c r="A16" s="192" t="s">
        <v>39</v>
      </c>
      <c r="B16" s="192">
        <v>1245</v>
      </c>
      <c r="C16" s="192">
        <v>220</v>
      </c>
      <c r="D16" s="192">
        <v>342</v>
      </c>
      <c r="E16" s="192">
        <v>176</v>
      </c>
      <c r="F16" s="192">
        <v>312</v>
      </c>
      <c r="G16" s="187">
        <v>2295</v>
      </c>
      <c r="H16" s="25">
        <f t="shared" si="2"/>
        <v>62.783661119515891</v>
      </c>
      <c r="I16" s="25">
        <f t="shared" si="3"/>
        <v>11.094301563287948</v>
      </c>
      <c r="J16" s="25">
        <f t="shared" si="4"/>
        <v>17.246596066565807</v>
      </c>
      <c r="K16" s="25">
        <f t="shared" si="5"/>
        <v>8.8754412506303595</v>
      </c>
    </row>
    <row r="17" spans="1:11" s="201" customFormat="1">
      <c r="A17" s="192" t="s">
        <v>53</v>
      </c>
      <c r="B17" s="192">
        <v>2</v>
      </c>
      <c r="C17" s="192">
        <v>0</v>
      </c>
      <c r="D17" s="192">
        <v>1</v>
      </c>
      <c r="E17" s="192">
        <v>0</v>
      </c>
      <c r="F17" s="192">
        <v>1</v>
      </c>
      <c r="G17" s="187">
        <v>4</v>
      </c>
      <c r="H17" s="152" t="s">
        <v>87</v>
      </c>
      <c r="I17" s="152" t="s">
        <v>87</v>
      </c>
      <c r="J17" s="152" t="s">
        <v>87</v>
      </c>
      <c r="K17" s="152" t="s">
        <v>87</v>
      </c>
    </row>
    <row r="18" spans="1:11">
      <c r="A18" s="31" t="s">
        <v>64</v>
      </c>
      <c r="B18" s="129"/>
      <c r="C18" s="129"/>
      <c r="D18" s="129"/>
      <c r="E18" s="129"/>
      <c r="F18" s="129"/>
      <c r="G18" s="129"/>
      <c r="H18" s="129"/>
      <c r="I18" s="129"/>
      <c r="J18" s="129"/>
      <c r="K18" s="129"/>
    </row>
    <row r="19" spans="1:11">
      <c r="A19" s="194" t="s">
        <v>65</v>
      </c>
      <c r="B19" s="192">
        <v>9224</v>
      </c>
      <c r="C19" s="192">
        <v>1085</v>
      </c>
      <c r="D19" s="192">
        <v>1555</v>
      </c>
      <c r="E19" s="192">
        <v>1534</v>
      </c>
      <c r="F19" s="192">
        <v>1590</v>
      </c>
      <c r="G19" s="187">
        <v>14988</v>
      </c>
      <c r="H19" s="25">
        <f t="shared" ref="H19:H22" si="6">B19/($G19-$F19)*100</f>
        <v>68.846096432303327</v>
      </c>
      <c r="I19" s="25">
        <f t="shared" ref="I19:I22" si="7">C19/($G19-$F19)*100</f>
        <v>8.0982236154649954</v>
      </c>
      <c r="J19" s="25">
        <f t="shared" ref="J19:J22" si="8">D19/($G19-$F19)*100</f>
        <v>11.606209882071951</v>
      </c>
      <c r="K19" s="25">
        <f t="shared" ref="K19:K22" si="9">E19/($G19-$F19)*100</f>
        <v>11.449470070159725</v>
      </c>
    </row>
    <row r="20" spans="1:11">
      <c r="A20" s="194" t="s">
        <v>94</v>
      </c>
      <c r="B20" s="192">
        <v>2792</v>
      </c>
      <c r="C20" s="192">
        <v>400</v>
      </c>
      <c r="D20" s="192">
        <v>627</v>
      </c>
      <c r="E20" s="192">
        <v>344</v>
      </c>
      <c r="F20" s="192">
        <v>461</v>
      </c>
      <c r="G20" s="187">
        <v>4624</v>
      </c>
      <c r="H20" s="25">
        <f t="shared" si="6"/>
        <v>67.067018976699501</v>
      </c>
      <c r="I20" s="25">
        <f t="shared" si="7"/>
        <v>9.6084554407878926</v>
      </c>
      <c r="J20" s="25">
        <f t="shared" si="8"/>
        <v>15.061253903435023</v>
      </c>
      <c r="K20" s="25">
        <f t="shared" si="9"/>
        <v>8.2632716790775884</v>
      </c>
    </row>
    <row r="21" spans="1:11">
      <c r="A21" s="194" t="s">
        <v>50</v>
      </c>
      <c r="B21" s="192">
        <v>4029</v>
      </c>
      <c r="C21" s="192">
        <v>904</v>
      </c>
      <c r="D21" s="192">
        <v>1424</v>
      </c>
      <c r="E21" s="192">
        <v>174</v>
      </c>
      <c r="F21" s="192">
        <v>658</v>
      </c>
      <c r="G21" s="187">
        <v>7189</v>
      </c>
      <c r="H21" s="25">
        <f t="shared" si="6"/>
        <v>61.690399632521817</v>
      </c>
      <c r="I21" s="25">
        <f t="shared" si="7"/>
        <v>13.841678150359824</v>
      </c>
      <c r="J21" s="25">
        <f t="shared" si="8"/>
        <v>21.803705404991579</v>
      </c>
      <c r="K21" s="25">
        <f t="shared" si="9"/>
        <v>2.6642168121267797</v>
      </c>
    </row>
    <row r="22" spans="1:11">
      <c r="A22" s="194" t="s">
        <v>54</v>
      </c>
      <c r="B22" s="192">
        <v>18631</v>
      </c>
      <c r="C22" s="192">
        <v>2362</v>
      </c>
      <c r="D22" s="192">
        <v>2703</v>
      </c>
      <c r="E22" s="192">
        <v>1738</v>
      </c>
      <c r="F22" s="192">
        <v>3105</v>
      </c>
      <c r="G22" s="187">
        <v>28539</v>
      </c>
      <c r="H22" s="25">
        <f t="shared" si="6"/>
        <v>73.252339388220491</v>
      </c>
      <c r="I22" s="25">
        <f t="shared" si="7"/>
        <v>9.2867814736179923</v>
      </c>
      <c r="J22" s="25">
        <f t="shared" si="8"/>
        <v>10.627506487379099</v>
      </c>
      <c r="K22" s="25">
        <f t="shared" si="9"/>
        <v>6.8333726507824171</v>
      </c>
    </row>
    <row r="23" spans="1:11" s="201" customFormat="1">
      <c r="A23" s="194" t="s">
        <v>53</v>
      </c>
      <c r="B23" s="192">
        <v>4</v>
      </c>
      <c r="C23" s="192">
        <v>2</v>
      </c>
      <c r="D23" s="192">
        <v>0</v>
      </c>
      <c r="E23" s="192">
        <v>3</v>
      </c>
      <c r="F23" s="192">
        <v>37</v>
      </c>
      <c r="G23" s="187">
        <v>46</v>
      </c>
      <c r="H23" s="152" t="s">
        <v>87</v>
      </c>
      <c r="I23" s="152" t="s">
        <v>87</v>
      </c>
      <c r="J23" s="152" t="s">
        <v>87</v>
      </c>
      <c r="K23" s="152" t="s">
        <v>87</v>
      </c>
    </row>
    <row r="24" spans="1:11">
      <c r="A24" s="31" t="s">
        <v>91</v>
      </c>
      <c r="B24" s="129"/>
      <c r="C24" s="129"/>
      <c r="D24" s="129"/>
      <c r="E24" s="129"/>
      <c r="F24" s="129"/>
      <c r="G24" s="129"/>
      <c r="H24" s="129"/>
      <c r="I24" s="129"/>
      <c r="J24" s="129"/>
      <c r="K24" s="129"/>
    </row>
    <row r="25" spans="1:11">
      <c r="A25" s="59" t="s">
        <v>92</v>
      </c>
      <c r="B25" s="192">
        <v>5381</v>
      </c>
      <c r="C25" s="192">
        <v>786</v>
      </c>
      <c r="D25" s="192">
        <v>925</v>
      </c>
      <c r="E25" s="192">
        <v>443</v>
      </c>
      <c r="F25" s="192">
        <v>959</v>
      </c>
      <c r="G25" s="187">
        <v>8494</v>
      </c>
      <c r="H25" s="25">
        <f t="shared" ref="H25:H29" si="10">B25/($G25-$F25)*100</f>
        <v>71.413404114134039</v>
      </c>
      <c r="I25" s="25">
        <f t="shared" ref="I25:I29" si="11">C25/($G25-$F25)*100</f>
        <v>10.431320504313204</v>
      </c>
      <c r="J25" s="25">
        <f t="shared" ref="J25:J29" si="12">D25/($G25-$F25)*100</f>
        <v>12.276045122760451</v>
      </c>
      <c r="K25" s="25">
        <f t="shared" ref="K25:K29" si="13">E25/($G25-$F25)*100</f>
        <v>5.8792302587923029</v>
      </c>
    </row>
    <row r="26" spans="1:11">
      <c r="A26" s="59">
        <v>2</v>
      </c>
      <c r="B26" s="192">
        <v>6175</v>
      </c>
      <c r="C26" s="192">
        <v>851</v>
      </c>
      <c r="D26" s="192">
        <v>1046</v>
      </c>
      <c r="E26" s="192">
        <v>523</v>
      </c>
      <c r="F26" s="192">
        <v>893</v>
      </c>
      <c r="G26" s="187">
        <v>9488</v>
      </c>
      <c r="H26" s="25">
        <f t="shared" si="10"/>
        <v>71.844095404304824</v>
      </c>
      <c r="I26" s="25">
        <f t="shared" si="11"/>
        <v>9.9011052937754513</v>
      </c>
      <c r="J26" s="25">
        <f t="shared" si="12"/>
        <v>12.169866201279813</v>
      </c>
      <c r="K26" s="25">
        <f t="shared" si="13"/>
        <v>6.0849331006399066</v>
      </c>
    </row>
    <row r="27" spans="1:11">
      <c r="A27" s="59">
        <v>3</v>
      </c>
      <c r="B27" s="192">
        <v>6921</v>
      </c>
      <c r="C27" s="192">
        <v>951</v>
      </c>
      <c r="D27" s="192">
        <v>1258</v>
      </c>
      <c r="E27" s="192">
        <v>637</v>
      </c>
      <c r="F27" s="192">
        <v>1082</v>
      </c>
      <c r="G27" s="187">
        <v>10849</v>
      </c>
      <c r="H27" s="25">
        <f t="shared" si="10"/>
        <v>70.861062762363062</v>
      </c>
      <c r="I27" s="25">
        <f t="shared" si="11"/>
        <v>9.7368690488379226</v>
      </c>
      <c r="J27" s="25">
        <f t="shared" si="12"/>
        <v>12.880106481007475</v>
      </c>
      <c r="K27" s="25">
        <f t="shared" si="13"/>
        <v>6.5219617077915428</v>
      </c>
    </row>
    <row r="28" spans="1:11">
      <c r="A28" s="59">
        <v>4</v>
      </c>
      <c r="B28" s="192">
        <v>7910</v>
      </c>
      <c r="C28" s="192">
        <v>1028</v>
      </c>
      <c r="D28" s="192">
        <v>1467</v>
      </c>
      <c r="E28" s="192">
        <v>923</v>
      </c>
      <c r="F28" s="192">
        <v>1418</v>
      </c>
      <c r="G28" s="187">
        <v>12746</v>
      </c>
      <c r="H28" s="25">
        <f t="shared" si="10"/>
        <v>69.826977401129938</v>
      </c>
      <c r="I28" s="25">
        <f t="shared" si="11"/>
        <v>9.0748587570621471</v>
      </c>
      <c r="J28" s="25">
        <f t="shared" si="12"/>
        <v>12.95021186440678</v>
      </c>
      <c r="K28" s="25">
        <f t="shared" si="13"/>
        <v>8.1479519774011298</v>
      </c>
    </row>
    <row r="29" spans="1:11">
      <c r="A29" s="115" t="s">
        <v>93</v>
      </c>
      <c r="B29" s="192">
        <v>8143</v>
      </c>
      <c r="C29" s="192">
        <v>1128</v>
      </c>
      <c r="D29" s="192">
        <v>1600</v>
      </c>
      <c r="E29" s="192">
        <v>1262</v>
      </c>
      <c r="F29" s="192">
        <v>1440</v>
      </c>
      <c r="G29" s="187">
        <v>13573</v>
      </c>
      <c r="H29" s="186">
        <f t="shared" si="10"/>
        <v>67.114481167065037</v>
      </c>
      <c r="I29" s="186">
        <f t="shared" si="11"/>
        <v>9.2969587076568043</v>
      </c>
      <c r="J29" s="186">
        <f t="shared" si="12"/>
        <v>13.187175471853621</v>
      </c>
      <c r="K29" s="186">
        <f t="shared" si="13"/>
        <v>10.401384653424545</v>
      </c>
    </row>
    <row r="30" spans="1:11" s="201" customFormat="1">
      <c r="A30" s="204" t="s">
        <v>53</v>
      </c>
      <c r="B30" s="185">
        <v>150</v>
      </c>
      <c r="C30" s="185">
        <v>9</v>
      </c>
      <c r="D30" s="185">
        <v>13</v>
      </c>
      <c r="E30" s="185">
        <v>5</v>
      </c>
      <c r="F30" s="185">
        <v>59</v>
      </c>
      <c r="G30" s="189">
        <v>236</v>
      </c>
      <c r="H30" s="190" t="s">
        <v>87</v>
      </c>
      <c r="I30" s="191" t="s">
        <v>87</v>
      </c>
      <c r="J30" s="191" t="s">
        <v>87</v>
      </c>
      <c r="K30" s="191" t="s">
        <v>87</v>
      </c>
    </row>
    <row r="31" spans="1:11" s="201" customFormat="1">
      <c r="A31" s="31" t="s">
        <v>235</v>
      </c>
      <c r="B31" s="129"/>
      <c r="C31" s="129"/>
      <c r="D31" s="129"/>
      <c r="E31" s="129"/>
      <c r="F31" s="129"/>
      <c r="G31" s="129"/>
      <c r="H31" s="129"/>
      <c r="I31" s="129"/>
      <c r="J31" s="129"/>
      <c r="K31" s="129"/>
    </row>
    <row r="32" spans="1:11" s="201" customFormat="1">
      <c r="A32" s="115" t="s">
        <v>66</v>
      </c>
      <c r="B32" s="192">
        <v>1556</v>
      </c>
      <c r="C32" s="192">
        <v>82</v>
      </c>
      <c r="D32" s="192">
        <v>193</v>
      </c>
      <c r="E32" s="192">
        <v>152</v>
      </c>
      <c r="F32" s="192">
        <v>173</v>
      </c>
      <c r="G32" s="187">
        <v>2156</v>
      </c>
      <c r="H32" s="25">
        <f t="shared" ref="H32:H49" si="14">B32/($G32-$F32)*100</f>
        <v>78.466969238527483</v>
      </c>
      <c r="I32" s="25">
        <f t="shared" ref="I32:I49" si="15">C32/($G32-$F32)*100</f>
        <v>4.1351487644982354</v>
      </c>
      <c r="J32" s="25">
        <f t="shared" ref="J32:J49" si="16">D32/($G32-$F32)*100</f>
        <v>9.7327281896116986</v>
      </c>
      <c r="K32" s="25">
        <f t="shared" ref="K32:K49" si="17">E32/($G32-$F32)*100</f>
        <v>7.6651538073625822</v>
      </c>
    </row>
    <row r="33" spans="1:11" s="201" customFormat="1">
      <c r="A33" s="115" t="s">
        <v>67</v>
      </c>
      <c r="B33" s="192">
        <v>4860</v>
      </c>
      <c r="C33" s="192">
        <v>688</v>
      </c>
      <c r="D33" s="192">
        <v>936</v>
      </c>
      <c r="E33" s="192">
        <v>369</v>
      </c>
      <c r="F33" s="192">
        <v>672</v>
      </c>
      <c r="G33" s="187">
        <v>7525</v>
      </c>
      <c r="H33" s="25">
        <f t="shared" si="14"/>
        <v>70.917846198745067</v>
      </c>
      <c r="I33" s="25">
        <f t="shared" si="15"/>
        <v>10.039398803443747</v>
      </c>
      <c r="J33" s="25">
        <f t="shared" si="16"/>
        <v>13.658251860499051</v>
      </c>
      <c r="K33" s="25">
        <f t="shared" si="17"/>
        <v>5.3845031373121257</v>
      </c>
    </row>
    <row r="34" spans="1:11" s="201" customFormat="1">
      <c r="A34" s="115" t="s">
        <v>68</v>
      </c>
      <c r="B34" s="192">
        <v>3300</v>
      </c>
      <c r="C34" s="192">
        <v>577</v>
      </c>
      <c r="D34" s="192">
        <v>695</v>
      </c>
      <c r="E34" s="192">
        <v>167</v>
      </c>
      <c r="F34" s="192">
        <v>310</v>
      </c>
      <c r="G34" s="187">
        <v>5049</v>
      </c>
      <c r="H34" s="25">
        <f t="shared" si="14"/>
        <v>69.634944081029744</v>
      </c>
      <c r="I34" s="25">
        <f t="shared" si="15"/>
        <v>12.17556446507702</v>
      </c>
      <c r="J34" s="25">
        <f t="shared" si="16"/>
        <v>14.665541253428993</v>
      </c>
      <c r="K34" s="25">
        <f t="shared" si="17"/>
        <v>3.5239502004642329</v>
      </c>
    </row>
    <row r="35" spans="1:11" s="201" customFormat="1">
      <c r="A35" s="115" t="s">
        <v>69</v>
      </c>
      <c r="B35" s="192">
        <v>3527</v>
      </c>
      <c r="C35" s="192">
        <v>523</v>
      </c>
      <c r="D35" s="192">
        <v>808</v>
      </c>
      <c r="E35" s="192">
        <v>427</v>
      </c>
      <c r="F35" s="192">
        <v>472</v>
      </c>
      <c r="G35" s="187">
        <v>5757</v>
      </c>
      <c r="H35" s="25">
        <f t="shared" si="14"/>
        <v>66.736045411542094</v>
      </c>
      <c r="I35" s="25">
        <f t="shared" si="15"/>
        <v>9.895931882686849</v>
      </c>
      <c r="J35" s="25">
        <f t="shared" si="16"/>
        <v>15.288552507095554</v>
      </c>
      <c r="K35" s="25">
        <f t="shared" si="17"/>
        <v>8.0794701986754962</v>
      </c>
    </row>
    <row r="36" spans="1:11" s="201" customFormat="1">
      <c r="A36" s="115" t="s">
        <v>70</v>
      </c>
      <c r="B36" s="192">
        <v>3596</v>
      </c>
      <c r="C36" s="192">
        <v>270</v>
      </c>
      <c r="D36" s="192">
        <v>512</v>
      </c>
      <c r="E36" s="192">
        <v>411</v>
      </c>
      <c r="F36" s="192">
        <v>387</v>
      </c>
      <c r="G36" s="187">
        <v>5176</v>
      </c>
      <c r="H36" s="25">
        <f t="shared" si="14"/>
        <v>75.088745040718308</v>
      </c>
      <c r="I36" s="25">
        <f t="shared" si="15"/>
        <v>5.6379202338692842</v>
      </c>
      <c r="J36" s="25">
        <f t="shared" si="16"/>
        <v>10.691167258300272</v>
      </c>
      <c r="K36" s="25">
        <f t="shared" si="17"/>
        <v>8.5821674671121322</v>
      </c>
    </row>
    <row r="37" spans="1:11" s="201" customFormat="1">
      <c r="A37" s="115" t="s">
        <v>71</v>
      </c>
      <c r="B37" s="192">
        <v>981</v>
      </c>
      <c r="C37" s="192">
        <v>200</v>
      </c>
      <c r="D37" s="192">
        <v>99</v>
      </c>
      <c r="E37" s="192">
        <v>127</v>
      </c>
      <c r="F37" s="192">
        <v>122</v>
      </c>
      <c r="G37" s="187">
        <v>1529</v>
      </c>
      <c r="H37" s="25">
        <f t="shared" si="14"/>
        <v>69.7228144989339</v>
      </c>
      <c r="I37" s="25">
        <f t="shared" si="15"/>
        <v>14.214641080312724</v>
      </c>
      <c r="J37" s="25">
        <f t="shared" si="16"/>
        <v>7.0362473347547976</v>
      </c>
      <c r="K37" s="25">
        <f t="shared" si="17"/>
        <v>9.0262970859985785</v>
      </c>
    </row>
    <row r="38" spans="1:11" s="201" customFormat="1">
      <c r="A38" s="115" t="s">
        <v>72</v>
      </c>
      <c r="B38" s="192">
        <v>1993</v>
      </c>
      <c r="C38" s="192">
        <v>224</v>
      </c>
      <c r="D38" s="192">
        <v>322</v>
      </c>
      <c r="E38" s="192">
        <v>238</v>
      </c>
      <c r="F38" s="192">
        <v>185</v>
      </c>
      <c r="G38" s="187">
        <v>2962</v>
      </c>
      <c r="H38" s="25">
        <f t="shared" si="14"/>
        <v>71.768095066618656</v>
      </c>
      <c r="I38" s="25">
        <f t="shared" si="15"/>
        <v>8.0662585523946699</v>
      </c>
      <c r="J38" s="25">
        <f t="shared" si="16"/>
        <v>11.595246669067338</v>
      </c>
      <c r="K38" s="25">
        <f t="shared" si="17"/>
        <v>8.570399711919336</v>
      </c>
    </row>
    <row r="39" spans="1:11" s="201" customFormat="1">
      <c r="A39" s="115" t="s">
        <v>73</v>
      </c>
      <c r="B39" s="192">
        <v>536</v>
      </c>
      <c r="C39" s="192">
        <v>44</v>
      </c>
      <c r="D39" s="192">
        <v>51</v>
      </c>
      <c r="E39" s="192">
        <v>58</v>
      </c>
      <c r="F39" s="192">
        <v>47</v>
      </c>
      <c r="G39" s="187">
        <v>736</v>
      </c>
      <c r="H39" s="25">
        <f t="shared" si="14"/>
        <v>77.793904208998541</v>
      </c>
      <c r="I39" s="25">
        <f t="shared" si="15"/>
        <v>6.3860667634252533</v>
      </c>
      <c r="J39" s="25">
        <f t="shared" si="16"/>
        <v>7.4020319303338171</v>
      </c>
      <c r="K39" s="25">
        <f t="shared" si="17"/>
        <v>8.417997097242381</v>
      </c>
    </row>
    <row r="40" spans="1:11" s="201" customFormat="1">
      <c r="A40" s="115" t="s">
        <v>74</v>
      </c>
      <c r="B40" s="192">
        <v>1241</v>
      </c>
      <c r="C40" s="192">
        <v>233</v>
      </c>
      <c r="D40" s="192">
        <v>210</v>
      </c>
      <c r="E40" s="192">
        <v>172</v>
      </c>
      <c r="F40" s="192">
        <v>260</v>
      </c>
      <c r="G40" s="187">
        <v>2116</v>
      </c>
      <c r="H40" s="25">
        <f t="shared" si="14"/>
        <v>66.864224137931032</v>
      </c>
      <c r="I40" s="25">
        <f t="shared" si="15"/>
        <v>12.553879310344829</v>
      </c>
      <c r="J40" s="25">
        <f t="shared" si="16"/>
        <v>11.314655172413794</v>
      </c>
      <c r="K40" s="25">
        <f t="shared" si="17"/>
        <v>9.2672413793103452</v>
      </c>
    </row>
    <row r="41" spans="1:11" s="201" customFormat="1">
      <c r="A41" s="115" t="s">
        <v>75</v>
      </c>
      <c r="B41" s="192">
        <v>764</v>
      </c>
      <c r="C41" s="192">
        <v>102</v>
      </c>
      <c r="D41" s="192">
        <v>127</v>
      </c>
      <c r="E41" s="192">
        <v>125</v>
      </c>
      <c r="F41" s="192">
        <v>426</v>
      </c>
      <c r="G41" s="187">
        <v>1544</v>
      </c>
      <c r="H41" s="25">
        <f t="shared" si="14"/>
        <v>68.336314847942759</v>
      </c>
      <c r="I41" s="25">
        <f t="shared" si="15"/>
        <v>9.1234347048300535</v>
      </c>
      <c r="J41" s="25">
        <f t="shared" si="16"/>
        <v>11.359570661896242</v>
      </c>
      <c r="K41" s="25">
        <f t="shared" si="17"/>
        <v>11.180679785330948</v>
      </c>
    </row>
    <row r="42" spans="1:11" s="201" customFormat="1">
      <c r="A42" s="115" t="s">
        <v>76</v>
      </c>
      <c r="B42" s="192">
        <v>1249</v>
      </c>
      <c r="C42" s="192">
        <v>152</v>
      </c>
      <c r="D42" s="192">
        <v>252</v>
      </c>
      <c r="E42" s="192">
        <v>188</v>
      </c>
      <c r="F42" s="192">
        <v>236</v>
      </c>
      <c r="G42" s="187">
        <v>2077</v>
      </c>
      <c r="H42" s="25">
        <f t="shared" si="14"/>
        <v>67.843563280825634</v>
      </c>
      <c r="I42" s="25">
        <f t="shared" si="15"/>
        <v>8.2563824008690929</v>
      </c>
      <c r="J42" s="25">
        <f t="shared" si="16"/>
        <v>13.688212927756654</v>
      </c>
      <c r="K42" s="25">
        <f t="shared" si="17"/>
        <v>10.211841390548615</v>
      </c>
    </row>
    <row r="43" spans="1:11" s="201" customFormat="1">
      <c r="A43" s="115" t="s">
        <v>77</v>
      </c>
      <c r="B43" s="192">
        <v>468</v>
      </c>
      <c r="C43" s="192">
        <v>39</v>
      </c>
      <c r="D43" s="192">
        <v>78</v>
      </c>
      <c r="E43" s="192">
        <v>91</v>
      </c>
      <c r="F43" s="192">
        <v>139</v>
      </c>
      <c r="G43" s="187">
        <v>815</v>
      </c>
      <c r="H43" s="25">
        <f t="shared" si="14"/>
        <v>69.230769230769226</v>
      </c>
      <c r="I43" s="25">
        <f t="shared" si="15"/>
        <v>5.7692307692307692</v>
      </c>
      <c r="J43" s="25">
        <f t="shared" si="16"/>
        <v>11.538461538461538</v>
      </c>
      <c r="K43" s="25">
        <f t="shared" si="17"/>
        <v>13.461538461538462</v>
      </c>
    </row>
    <row r="44" spans="1:11" s="201" customFormat="1">
      <c r="A44" s="115" t="s">
        <v>78</v>
      </c>
      <c r="B44" s="192">
        <v>2022</v>
      </c>
      <c r="C44" s="192">
        <v>311</v>
      </c>
      <c r="D44" s="192">
        <v>388</v>
      </c>
      <c r="E44" s="192">
        <v>165</v>
      </c>
      <c r="F44" s="192">
        <v>645</v>
      </c>
      <c r="G44" s="187">
        <v>3531</v>
      </c>
      <c r="H44" s="25">
        <f t="shared" si="14"/>
        <v>70.062370062370064</v>
      </c>
      <c r="I44" s="25">
        <f t="shared" si="15"/>
        <v>10.776160776160776</v>
      </c>
      <c r="J44" s="25">
        <f t="shared" si="16"/>
        <v>13.444213444213442</v>
      </c>
      <c r="K44" s="25">
        <f t="shared" si="17"/>
        <v>5.7172557172557177</v>
      </c>
    </row>
    <row r="45" spans="1:11" s="201" customFormat="1">
      <c r="A45" s="115" t="s">
        <v>79</v>
      </c>
      <c r="B45" s="192">
        <v>992</v>
      </c>
      <c r="C45" s="192">
        <v>135</v>
      </c>
      <c r="D45" s="192">
        <v>227</v>
      </c>
      <c r="E45" s="192">
        <v>138</v>
      </c>
      <c r="F45" s="192">
        <v>430</v>
      </c>
      <c r="G45" s="187">
        <v>1922</v>
      </c>
      <c r="H45" s="25">
        <f t="shared" si="14"/>
        <v>66.487935656836456</v>
      </c>
      <c r="I45" s="25">
        <f t="shared" si="15"/>
        <v>9.048257372654156</v>
      </c>
      <c r="J45" s="25">
        <f t="shared" si="16"/>
        <v>15.214477211796245</v>
      </c>
      <c r="K45" s="25">
        <f t="shared" si="17"/>
        <v>9.249329758713138</v>
      </c>
    </row>
    <row r="46" spans="1:11" s="201" customFormat="1">
      <c r="A46" s="115" t="s">
        <v>80</v>
      </c>
      <c r="B46" s="192">
        <v>317</v>
      </c>
      <c r="C46" s="192">
        <v>38</v>
      </c>
      <c r="D46" s="192">
        <v>51</v>
      </c>
      <c r="E46" s="192">
        <v>41</v>
      </c>
      <c r="F46" s="192">
        <v>48</v>
      </c>
      <c r="G46" s="187">
        <v>495</v>
      </c>
      <c r="H46" s="25">
        <f t="shared" si="14"/>
        <v>70.917225950783006</v>
      </c>
      <c r="I46" s="25">
        <f t="shared" si="15"/>
        <v>8.5011185682326627</v>
      </c>
      <c r="J46" s="25">
        <f t="shared" si="16"/>
        <v>11.409395973154362</v>
      </c>
      <c r="K46" s="25">
        <f t="shared" si="17"/>
        <v>9.1722595078299776</v>
      </c>
    </row>
    <row r="47" spans="1:11" s="201" customFormat="1">
      <c r="A47" s="115" t="s">
        <v>81</v>
      </c>
      <c r="B47" s="192">
        <v>940</v>
      </c>
      <c r="C47" s="192">
        <v>78</v>
      </c>
      <c r="D47" s="192">
        <v>154</v>
      </c>
      <c r="E47" s="192">
        <v>94</v>
      </c>
      <c r="F47" s="192">
        <v>54</v>
      </c>
      <c r="G47" s="187">
        <v>1320</v>
      </c>
      <c r="H47" s="25">
        <f t="shared" si="14"/>
        <v>74.24960505529225</v>
      </c>
      <c r="I47" s="25">
        <f t="shared" si="15"/>
        <v>6.1611374407582939</v>
      </c>
      <c r="J47" s="25">
        <f t="shared" si="16"/>
        <v>12.164296998420221</v>
      </c>
      <c r="K47" s="25">
        <f t="shared" si="17"/>
        <v>7.4249605055292252</v>
      </c>
    </row>
    <row r="48" spans="1:11" s="201" customFormat="1">
      <c r="A48" s="115" t="s">
        <v>82</v>
      </c>
      <c r="B48" s="192">
        <v>75</v>
      </c>
      <c r="C48" s="192">
        <v>5</v>
      </c>
      <c r="D48" s="192">
        <v>1</v>
      </c>
      <c r="E48" s="192">
        <v>5</v>
      </c>
      <c r="F48" s="192">
        <v>175</v>
      </c>
      <c r="G48" s="187">
        <v>261</v>
      </c>
      <c r="H48" s="25">
        <f t="shared" si="14"/>
        <v>87.20930232558139</v>
      </c>
      <c r="I48" s="25">
        <f t="shared" si="15"/>
        <v>5.8139534883720927</v>
      </c>
      <c r="J48" s="25">
        <f t="shared" si="16"/>
        <v>1.1627906976744187</v>
      </c>
      <c r="K48" s="25">
        <f t="shared" si="17"/>
        <v>5.8139534883720927</v>
      </c>
    </row>
    <row r="49" spans="1:16" s="201" customFormat="1">
      <c r="A49" s="115" t="s">
        <v>83</v>
      </c>
      <c r="B49" s="192">
        <v>3653</v>
      </c>
      <c r="C49" s="192">
        <v>721</v>
      </c>
      <c r="D49" s="192">
        <v>780</v>
      </c>
      <c r="E49" s="192">
        <v>463</v>
      </c>
      <c r="F49" s="192">
        <v>386</v>
      </c>
      <c r="G49" s="187">
        <v>6003</v>
      </c>
      <c r="H49" s="25">
        <f t="shared" si="14"/>
        <v>65.034716040591064</v>
      </c>
      <c r="I49" s="25">
        <f t="shared" si="15"/>
        <v>12.836033469823748</v>
      </c>
      <c r="J49" s="25">
        <f t="shared" si="16"/>
        <v>13.88641623642514</v>
      </c>
      <c r="K49" s="25">
        <f t="shared" si="17"/>
        <v>8.2428342531600496</v>
      </c>
    </row>
    <row r="50" spans="1:16" s="201" customFormat="1">
      <c r="A50" s="115" t="s">
        <v>84</v>
      </c>
      <c r="B50" s="192">
        <v>148</v>
      </c>
      <c r="C50" s="192">
        <v>18</v>
      </c>
      <c r="D50" s="192">
        <v>16</v>
      </c>
      <c r="E50" s="192">
        <v>14</v>
      </c>
      <c r="F50" s="192">
        <v>457</v>
      </c>
      <c r="G50" s="187">
        <v>653</v>
      </c>
      <c r="H50" s="25">
        <f t="shared" ref="H50:H51" si="18">B50/($G50-$F50)*100</f>
        <v>75.510204081632651</v>
      </c>
      <c r="I50" s="25">
        <f t="shared" ref="I50:I51" si="19">C50/($G50-$F50)*100</f>
        <v>9.183673469387756</v>
      </c>
      <c r="J50" s="25">
        <f t="shared" ref="J50:J51" si="20">D50/($G50-$F50)*100</f>
        <v>8.1632653061224492</v>
      </c>
      <c r="K50" s="25">
        <f t="shared" ref="K50:K51" si="21">E50/($G50-$F50)*100</f>
        <v>7.1428571428571423</v>
      </c>
    </row>
    <row r="51" spans="1:16" s="201" customFormat="1">
      <c r="A51" s="115" t="s">
        <v>85</v>
      </c>
      <c r="B51" s="192">
        <v>2335</v>
      </c>
      <c r="C51" s="192">
        <v>306</v>
      </c>
      <c r="D51" s="192">
        <v>399</v>
      </c>
      <c r="E51" s="192">
        <v>343</v>
      </c>
      <c r="F51" s="192">
        <v>172</v>
      </c>
      <c r="G51" s="187">
        <v>3555</v>
      </c>
      <c r="H51" s="186">
        <f t="shared" si="18"/>
        <v>69.021578480638496</v>
      </c>
      <c r="I51" s="186">
        <f t="shared" si="19"/>
        <v>9.0452261306532673</v>
      </c>
      <c r="J51" s="186">
        <f t="shared" si="20"/>
        <v>11.794265444871415</v>
      </c>
      <c r="K51" s="186">
        <f t="shared" si="21"/>
        <v>10.138929943836832</v>
      </c>
    </row>
    <row r="52" spans="1:16" s="201" customFormat="1">
      <c r="A52" s="204" t="s">
        <v>53</v>
      </c>
      <c r="B52" s="185">
        <v>127</v>
      </c>
      <c r="C52" s="185">
        <v>7</v>
      </c>
      <c r="D52" s="185">
        <v>10</v>
      </c>
      <c r="E52" s="185">
        <v>5</v>
      </c>
      <c r="F52" s="185">
        <v>55</v>
      </c>
      <c r="G52" s="189">
        <v>204</v>
      </c>
      <c r="H52" s="190" t="s">
        <v>87</v>
      </c>
      <c r="I52" s="191" t="s">
        <v>87</v>
      </c>
      <c r="J52" s="191" t="s">
        <v>87</v>
      </c>
      <c r="K52" s="191" t="s">
        <v>87</v>
      </c>
    </row>
    <row r="53" spans="1:16">
      <c r="A53" s="28" t="s">
        <v>442</v>
      </c>
    </row>
    <row r="56" spans="1:16" s="193" customFormat="1" ht="18" customHeight="1">
      <c r="A56" s="207" t="str">
        <f>Contents!B52</f>
        <v>Table 43: Number and percentage of babies breastfed exclusively/fully at two weeks after birth, by DHB of residence, 2008–2012</v>
      </c>
    </row>
    <row r="57" spans="1:16">
      <c r="A57" s="305" t="s">
        <v>235</v>
      </c>
      <c r="B57" s="295" t="s">
        <v>264</v>
      </c>
      <c r="C57" s="295"/>
      <c r="D57" s="295"/>
      <c r="E57" s="295"/>
      <c r="F57" s="297"/>
      <c r="G57" s="296" t="s">
        <v>466</v>
      </c>
      <c r="H57" s="295"/>
      <c r="I57" s="295"/>
      <c r="J57" s="295"/>
      <c r="K57" s="297"/>
      <c r="L57" s="295" t="s">
        <v>443</v>
      </c>
      <c r="M57" s="295"/>
      <c r="N57" s="295"/>
      <c r="O57" s="295"/>
      <c r="P57" s="295"/>
    </row>
    <row r="58" spans="1:16">
      <c r="A58" s="305"/>
      <c r="B58" s="44">
        <v>2008</v>
      </c>
      <c r="C58" s="44">
        <v>2009</v>
      </c>
      <c r="D58" s="44">
        <v>2010</v>
      </c>
      <c r="E58" s="44">
        <v>2011</v>
      </c>
      <c r="F58" s="37">
        <v>2012</v>
      </c>
      <c r="G58" s="55">
        <v>2008</v>
      </c>
      <c r="H58" s="44">
        <v>2009</v>
      </c>
      <c r="I58" s="44">
        <v>2010</v>
      </c>
      <c r="J58" s="44">
        <v>2011</v>
      </c>
      <c r="K58" s="37">
        <v>2012</v>
      </c>
      <c r="L58" s="44">
        <v>2008</v>
      </c>
      <c r="M58" s="44">
        <v>2009</v>
      </c>
      <c r="N58" s="44">
        <v>2010</v>
      </c>
      <c r="O58" s="44">
        <v>2011</v>
      </c>
      <c r="P58" s="44">
        <v>2012</v>
      </c>
    </row>
    <row r="59" spans="1:16">
      <c r="A59" s="168" t="s">
        <v>66</v>
      </c>
      <c r="B59" s="192">
        <v>1096</v>
      </c>
      <c r="C59" s="192">
        <v>1202</v>
      </c>
      <c r="D59" s="192">
        <v>1381</v>
      </c>
      <c r="E59" s="192">
        <v>1509</v>
      </c>
      <c r="F59" s="187">
        <v>1638</v>
      </c>
      <c r="G59" s="143">
        <f>B59/L59*100</f>
        <v>83.728036669213139</v>
      </c>
      <c r="H59" s="144">
        <f t="shared" ref="H59:K74" si="22">C59/M59*100</f>
        <v>85.007072135785009</v>
      </c>
      <c r="I59" s="144">
        <f t="shared" si="22"/>
        <v>82.992788461538453</v>
      </c>
      <c r="J59" s="144">
        <f t="shared" si="22"/>
        <v>82.504100601421541</v>
      </c>
      <c r="K59" s="145">
        <f t="shared" si="22"/>
        <v>82.602118003025709</v>
      </c>
      <c r="L59" s="168">
        <v>1309</v>
      </c>
      <c r="M59" s="168">
        <v>1414</v>
      </c>
      <c r="N59" s="168">
        <v>1664</v>
      </c>
      <c r="O59" s="168">
        <v>1829</v>
      </c>
      <c r="P59" s="168">
        <v>1983</v>
      </c>
    </row>
    <row r="60" spans="1:16">
      <c r="A60" s="168" t="s">
        <v>67</v>
      </c>
      <c r="B60" s="192">
        <v>4456</v>
      </c>
      <c r="C60" s="192">
        <v>4688</v>
      </c>
      <c r="D60" s="192">
        <v>5132</v>
      </c>
      <c r="E60" s="192">
        <v>5419</v>
      </c>
      <c r="F60" s="187">
        <v>5548</v>
      </c>
      <c r="G60" s="143">
        <f t="shared" ref="G60:K78" si="23">B60/L60*100</f>
        <v>82.077730705470614</v>
      </c>
      <c r="H60" s="144">
        <f t="shared" si="22"/>
        <v>82.332279592553576</v>
      </c>
      <c r="I60" s="144">
        <f t="shared" si="22"/>
        <v>81.087059567072203</v>
      </c>
      <c r="J60" s="144">
        <f t="shared" si="22"/>
        <v>81.464221286831034</v>
      </c>
      <c r="K60" s="145">
        <f t="shared" si="22"/>
        <v>80.957245002188827</v>
      </c>
      <c r="L60" s="168">
        <v>5429</v>
      </c>
      <c r="M60" s="168">
        <v>5694</v>
      </c>
      <c r="N60" s="168">
        <v>6329</v>
      </c>
      <c r="O60" s="168">
        <v>6652</v>
      </c>
      <c r="P60" s="168">
        <v>6853</v>
      </c>
    </row>
    <row r="61" spans="1:16">
      <c r="A61" s="168" t="s">
        <v>68</v>
      </c>
      <c r="B61" s="192">
        <v>3542</v>
      </c>
      <c r="C61" s="192">
        <v>3659</v>
      </c>
      <c r="D61" s="192">
        <v>3899</v>
      </c>
      <c r="E61" s="192">
        <v>3891</v>
      </c>
      <c r="F61" s="187">
        <v>3877</v>
      </c>
      <c r="G61" s="143">
        <f t="shared" si="23"/>
        <v>82.834424695977546</v>
      </c>
      <c r="H61" s="144">
        <f t="shared" si="22"/>
        <v>82.391353298806578</v>
      </c>
      <c r="I61" s="144">
        <f t="shared" si="22"/>
        <v>83.490364025695925</v>
      </c>
      <c r="J61" s="144">
        <f t="shared" si="22"/>
        <v>83.659428079982803</v>
      </c>
      <c r="K61" s="145">
        <f t="shared" si="22"/>
        <v>81.810508546106774</v>
      </c>
      <c r="L61" s="168">
        <v>4276</v>
      </c>
      <c r="M61" s="168">
        <v>4441</v>
      </c>
      <c r="N61" s="168">
        <v>4670</v>
      </c>
      <c r="O61" s="168">
        <v>4651</v>
      </c>
      <c r="P61" s="168">
        <v>4739</v>
      </c>
    </row>
    <row r="62" spans="1:16">
      <c r="A62" s="168" t="s">
        <v>69</v>
      </c>
      <c r="B62" s="192">
        <v>3577</v>
      </c>
      <c r="C62" s="192">
        <v>3724</v>
      </c>
      <c r="D62" s="192">
        <v>4167</v>
      </c>
      <c r="E62" s="192">
        <v>4272</v>
      </c>
      <c r="F62" s="187">
        <v>4050</v>
      </c>
      <c r="G62" s="143">
        <f t="shared" si="23"/>
        <v>75.912563667232604</v>
      </c>
      <c r="H62" s="144">
        <f t="shared" si="22"/>
        <v>75.583519382991682</v>
      </c>
      <c r="I62" s="144">
        <f t="shared" si="22"/>
        <v>76.040145985401466</v>
      </c>
      <c r="J62" s="144">
        <f t="shared" si="22"/>
        <v>79.716364993468929</v>
      </c>
      <c r="K62" s="145">
        <f t="shared" si="22"/>
        <v>76.631977294228946</v>
      </c>
      <c r="L62" s="168">
        <v>4712</v>
      </c>
      <c r="M62" s="168">
        <v>4927</v>
      </c>
      <c r="N62" s="168">
        <v>5480</v>
      </c>
      <c r="O62" s="168">
        <v>5359</v>
      </c>
      <c r="P62" s="168">
        <v>5285</v>
      </c>
    </row>
    <row r="63" spans="1:16">
      <c r="A63" s="168" t="s">
        <v>70</v>
      </c>
      <c r="B63" s="192">
        <v>3841</v>
      </c>
      <c r="C63" s="192">
        <v>3628</v>
      </c>
      <c r="D63" s="192">
        <v>3971</v>
      </c>
      <c r="E63" s="192">
        <v>3813</v>
      </c>
      <c r="F63" s="187">
        <v>3866</v>
      </c>
      <c r="G63" s="143">
        <f t="shared" si="23"/>
        <v>81.985058697972264</v>
      </c>
      <c r="H63" s="144">
        <f t="shared" si="22"/>
        <v>82.323576128885861</v>
      </c>
      <c r="I63" s="144">
        <f t="shared" si="22"/>
        <v>81.489841986455986</v>
      </c>
      <c r="J63" s="144">
        <f t="shared" si="22"/>
        <v>80.989804587935438</v>
      </c>
      <c r="K63" s="145">
        <f t="shared" si="22"/>
        <v>80.726665274587589</v>
      </c>
      <c r="L63" s="168">
        <v>4685</v>
      </c>
      <c r="M63" s="168">
        <v>4407</v>
      </c>
      <c r="N63" s="168">
        <v>4873</v>
      </c>
      <c r="O63" s="168">
        <v>4708</v>
      </c>
      <c r="P63" s="168">
        <v>4789</v>
      </c>
    </row>
    <row r="64" spans="1:16">
      <c r="A64" s="168" t="s">
        <v>71</v>
      </c>
      <c r="B64" s="192">
        <v>1091</v>
      </c>
      <c r="C64" s="192">
        <v>1160</v>
      </c>
      <c r="D64" s="192">
        <v>1103</v>
      </c>
      <c r="E64" s="192">
        <v>1234</v>
      </c>
      <c r="F64" s="187">
        <v>1181</v>
      </c>
      <c r="G64" s="143">
        <f t="shared" si="23"/>
        <v>84.117193523515809</v>
      </c>
      <c r="H64" s="144">
        <f t="shared" si="22"/>
        <v>84.179970972423803</v>
      </c>
      <c r="I64" s="144">
        <f t="shared" si="22"/>
        <v>80.628654970760238</v>
      </c>
      <c r="J64" s="144">
        <f t="shared" si="22"/>
        <v>84.92773571920165</v>
      </c>
      <c r="K64" s="145">
        <f t="shared" si="22"/>
        <v>83.937455579246617</v>
      </c>
      <c r="L64" s="168">
        <v>1297</v>
      </c>
      <c r="M64" s="168">
        <v>1378</v>
      </c>
      <c r="N64" s="168">
        <v>1368</v>
      </c>
      <c r="O64" s="168">
        <v>1453</v>
      </c>
      <c r="P64" s="168">
        <v>1407</v>
      </c>
    </row>
    <row r="65" spans="1:16">
      <c r="A65" s="168" t="s">
        <v>72</v>
      </c>
      <c r="B65" s="192">
        <v>2169</v>
      </c>
      <c r="C65" s="192">
        <v>2095</v>
      </c>
      <c r="D65" s="192">
        <v>2242</v>
      </c>
      <c r="E65" s="192">
        <v>2155</v>
      </c>
      <c r="F65" s="187">
        <v>2217</v>
      </c>
      <c r="G65" s="143">
        <f t="shared" si="23"/>
        <v>81.266391907081299</v>
      </c>
      <c r="H65" s="144">
        <f t="shared" si="22"/>
        <v>80.484056857472154</v>
      </c>
      <c r="I65" s="144">
        <f t="shared" si="22"/>
        <v>80.880230880230883</v>
      </c>
      <c r="J65" s="144">
        <f t="shared" si="22"/>
        <v>80.052005943536415</v>
      </c>
      <c r="K65" s="145">
        <f t="shared" si="22"/>
        <v>79.834353619013314</v>
      </c>
      <c r="L65" s="168">
        <v>2669</v>
      </c>
      <c r="M65" s="168">
        <v>2603</v>
      </c>
      <c r="N65" s="168">
        <v>2772</v>
      </c>
      <c r="O65" s="168">
        <v>2692</v>
      </c>
      <c r="P65" s="168">
        <v>2777</v>
      </c>
    </row>
    <row r="66" spans="1:16">
      <c r="A66" s="168" t="s">
        <v>73</v>
      </c>
      <c r="B66" s="192">
        <v>616</v>
      </c>
      <c r="C66" s="192">
        <v>600</v>
      </c>
      <c r="D66" s="192">
        <v>603</v>
      </c>
      <c r="E66" s="192">
        <v>564</v>
      </c>
      <c r="F66" s="187">
        <v>580</v>
      </c>
      <c r="G66" s="143">
        <f t="shared" si="23"/>
        <v>81.914893617021278</v>
      </c>
      <c r="H66" s="144">
        <f t="shared" si="22"/>
        <v>84.745762711864401</v>
      </c>
      <c r="I66" s="144">
        <f t="shared" si="22"/>
        <v>83.057851239669418</v>
      </c>
      <c r="J66" s="144">
        <f t="shared" si="22"/>
        <v>83.928571428571431</v>
      </c>
      <c r="K66" s="145">
        <f t="shared" si="22"/>
        <v>84.179970972423803</v>
      </c>
      <c r="L66" s="168">
        <v>752</v>
      </c>
      <c r="M66" s="168">
        <v>708</v>
      </c>
      <c r="N66" s="168">
        <v>726</v>
      </c>
      <c r="O66" s="168">
        <v>672</v>
      </c>
      <c r="P66" s="168">
        <v>689</v>
      </c>
    </row>
    <row r="67" spans="1:16">
      <c r="A67" s="168" t="s">
        <v>74</v>
      </c>
      <c r="B67" s="192">
        <v>1189</v>
      </c>
      <c r="C67" s="192">
        <v>1396</v>
      </c>
      <c r="D67" s="192">
        <v>1348</v>
      </c>
      <c r="E67" s="192">
        <v>1487</v>
      </c>
      <c r="F67" s="187">
        <v>1474</v>
      </c>
      <c r="G67" s="143">
        <f t="shared" si="23"/>
        <v>79.055851063829792</v>
      </c>
      <c r="H67" s="144">
        <f t="shared" si="22"/>
        <v>80.974477958236662</v>
      </c>
      <c r="I67" s="144">
        <f t="shared" si="22"/>
        <v>79.10798122065728</v>
      </c>
      <c r="J67" s="144">
        <f t="shared" si="22"/>
        <v>80.991285403050099</v>
      </c>
      <c r="K67" s="145">
        <f t="shared" si="22"/>
        <v>79.418103448275872</v>
      </c>
      <c r="L67" s="168">
        <v>1504</v>
      </c>
      <c r="M67" s="168">
        <v>1724</v>
      </c>
      <c r="N67" s="168">
        <v>1704</v>
      </c>
      <c r="O67" s="168">
        <v>1836</v>
      </c>
      <c r="P67" s="168">
        <v>1856</v>
      </c>
    </row>
    <row r="68" spans="1:16">
      <c r="A68" s="168" t="s">
        <v>75</v>
      </c>
      <c r="B68" s="192">
        <v>813</v>
      </c>
      <c r="C68" s="192">
        <v>892</v>
      </c>
      <c r="D68" s="192">
        <v>920</v>
      </c>
      <c r="E68" s="192">
        <v>865</v>
      </c>
      <c r="F68" s="187">
        <v>866</v>
      </c>
      <c r="G68" s="143">
        <f t="shared" si="23"/>
        <v>78.17307692307692</v>
      </c>
      <c r="H68" s="144">
        <f t="shared" si="22"/>
        <v>81.017257039055409</v>
      </c>
      <c r="I68" s="144">
        <f t="shared" si="22"/>
        <v>80.772607550482874</v>
      </c>
      <c r="J68" s="144">
        <f t="shared" si="22"/>
        <v>80.540037243947864</v>
      </c>
      <c r="K68" s="145">
        <f t="shared" si="22"/>
        <v>77.459749552772806</v>
      </c>
      <c r="L68" s="168">
        <v>1040</v>
      </c>
      <c r="M68" s="168">
        <v>1101</v>
      </c>
      <c r="N68" s="168">
        <v>1139</v>
      </c>
      <c r="O68" s="168">
        <v>1074</v>
      </c>
      <c r="P68" s="168">
        <v>1118</v>
      </c>
    </row>
    <row r="69" spans="1:16">
      <c r="A69" s="168" t="s">
        <v>76</v>
      </c>
      <c r="B69" s="192">
        <v>1416</v>
      </c>
      <c r="C69" s="192">
        <v>1377</v>
      </c>
      <c r="D69" s="192">
        <v>1469</v>
      </c>
      <c r="E69" s="192">
        <v>1442</v>
      </c>
      <c r="F69" s="187">
        <v>1401</v>
      </c>
      <c r="G69" s="143">
        <f t="shared" si="23"/>
        <v>76.998368678629689</v>
      </c>
      <c r="H69" s="144">
        <f t="shared" si="22"/>
        <v>78.327645051194537</v>
      </c>
      <c r="I69" s="144">
        <f t="shared" si="22"/>
        <v>78.430325680726114</v>
      </c>
      <c r="J69" s="144">
        <f t="shared" si="22"/>
        <v>76.539278131634831</v>
      </c>
      <c r="K69" s="145">
        <f t="shared" si="22"/>
        <v>76.099945681694734</v>
      </c>
      <c r="L69" s="168">
        <v>1839</v>
      </c>
      <c r="M69" s="168">
        <v>1758</v>
      </c>
      <c r="N69" s="168">
        <v>1873</v>
      </c>
      <c r="O69" s="168">
        <v>1884</v>
      </c>
      <c r="P69" s="168">
        <v>1841</v>
      </c>
    </row>
    <row r="70" spans="1:16">
      <c r="A70" s="168" t="s">
        <v>77</v>
      </c>
      <c r="B70" s="192">
        <v>310</v>
      </c>
      <c r="C70" s="192">
        <v>311</v>
      </c>
      <c r="D70" s="192">
        <v>390</v>
      </c>
      <c r="E70" s="192">
        <v>477</v>
      </c>
      <c r="F70" s="187">
        <v>507</v>
      </c>
      <c r="G70" s="143">
        <f t="shared" si="23"/>
        <v>80.729166666666657</v>
      </c>
      <c r="H70" s="144">
        <f t="shared" si="22"/>
        <v>81.627296587926509</v>
      </c>
      <c r="I70" s="144">
        <f t="shared" si="22"/>
        <v>80.082135523613957</v>
      </c>
      <c r="J70" s="144">
        <f t="shared" si="22"/>
        <v>81.678082191780817</v>
      </c>
      <c r="K70" s="145">
        <f t="shared" si="22"/>
        <v>75</v>
      </c>
      <c r="L70" s="168">
        <v>384</v>
      </c>
      <c r="M70" s="168">
        <v>381</v>
      </c>
      <c r="N70" s="168">
        <v>487</v>
      </c>
      <c r="O70" s="168">
        <v>584</v>
      </c>
      <c r="P70" s="168">
        <v>676</v>
      </c>
    </row>
    <row r="71" spans="1:16">
      <c r="A71" s="168" t="s">
        <v>78</v>
      </c>
      <c r="B71" s="192">
        <v>2472</v>
      </c>
      <c r="C71" s="192">
        <v>2365</v>
      </c>
      <c r="D71" s="192">
        <v>2416</v>
      </c>
      <c r="E71" s="192">
        <v>2254</v>
      </c>
      <c r="F71" s="187">
        <v>2333</v>
      </c>
      <c r="G71" s="143">
        <f t="shared" si="23"/>
        <v>79.974118408282109</v>
      </c>
      <c r="H71" s="144">
        <f t="shared" si="22"/>
        <v>79.65644998315932</v>
      </c>
      <c r="I71" s="144">
        <f t="shared" si="22"/>
        <v>80.026498840675714</v>
      </c>
      <c r="J71" s="144">
        <f t="shared" si="22"/>
        <v>79.004556607080261</v>
      </c>
      <c r="K71" s="145">
        <f t="shared" si="22"/>
        <v>80.838530838530843</v>
      </c>
      <c r="L71" s="168">
        <v>3091</v>
      </c>
      <c r="M71" s="168">
        <v>2969</v>
      </c>
      <c r="N71" s="168">
        <v>3019</v>
      </c>
      <c r="O71" s="168">
        <v>2853</v>
      </c>
      <c r="P71" s="168">
        <v>2886</v>
      </c>
    </row>
    <row r="72" spans="1:16">
      <c r="A72" s="168" t="s">
        <v>79</v>
      </c>
      <c r="B72" s="192">
        <v>1043</v>
      </c>
      <c r="C72" s="192">
        <v>1160</v>
      </c>
      <c r="D72" s="192">
        <v>1110</v>
      </c>
      <c r="E72" s="192">
        <v>973</v>
      </c>
      <c r="F72" s="187">
        <v>1127</v>
      </c>
      <c r="G72" s="143">
        <f t="shared" si="23"/>
        <v>73.192982456140356</v>
      </c>
      <c r="H72" s="144">
        <f t="shared" si="22"/>
        <v>77.643908969210173</v>
      </c>
      <c r="I72" s="144">
        <f t="shared" si="22"/>
        <v>75</v>
      </c>
      <c r="J72" s="144">
        <f t="shared" si="22"/>
        <v>77.406523468575969</v>
      </c>
      <c r="K72" s="145">
        <f t="shared" si="22"/>
        <v>75.536193029490619</v>
      </c>
      <c r="L72" s="168">
        <v>1425</v>
      </c>
      <c r="M72" s="168">
        <v>1494</v>
      </c>
      <c r="N72" s="168">
        <v>1480</v>
      </c>
      <c r="O72" s="168">
        <v>1257</v>
      </c>
      <c r="P72" s="168">
        <v>1492</v>
      </c>
    </row>
    <row r="73" spans="1:16">
      <c r="A73" s="168" t="s">
        <v>80</v>
      </c>
      <c r="B73" s="192">
        <v>316</v>
      </c>
      <c r="C73" s="192">
        <v>267</v>
      </c>
      <c r="D73" s="192">
        <v>363</v>
      </c>
      <c r="E73" s="192">
        <v>413</v>
      </c>
      <c r="F73" s="187">
        <v>355</v>
      </c>
      <c r="G73" s="143">
        <f t="shared" si="23"/>
        <v>82.077922077922082</v>
      </c>
      <c r="H73" s="144">
        <f t="shared" si="22"/>
        <v>81.651376146788991</v>
      </c>
      <c r="I73" s="144">
        <f t="shared" si="22"/>
        <v>79.955947136563879</v>
      </c>
      <c r="J73" s="144">
        <f t="shared" si="22"/>
        <v>82.765531062124253</v>
      </c>
      <c r="K73" s="145">
        <f t="shared" si="22"/>
        <v>79.418344519015662</v>
      </c>
      <c r="L73" s="168">
        <v>385</v>
      </c>
      <c r="M73" s="168">
        <v>327</v>
      </c>
      <c r="N73" s="168">
        <v>454</v>
      </c>
      <c r="O73" s="168">
        <v>499</v>
      </c>
      <c r="P73" s="168">
        <v>447</v>
      </c>
    </row>
    <row r="74" spans="1:16">
      <c r="A74" s="168" t="s">
        <v>81</v>
      </c>
      <c r="B74" s="192">
        <v>970</v>
      </c>
      <c r="C74" s="192">
        <v>977</v>
      </c>
      <c r="D74" s="192">
        <v>1051</v>
      </c>
      <c r="E74" s="192">
        <v>1058</v>
      </c>
      <c r="F74" s="187">
        <v>1018</v>
      </c>
      <c r="G74" s="143">
        <f t="shared" si="23"/>
        <v>83.047945205479451</v>
      </c>
      <c r="H74" s="144">
        <f t="shared" si="22"/>
        <v>83.078231292517003</v>
      </c>
      <c r="I74" s="144">
        <f t="shared" si="22"/>
        <v>82.625786163522008</v>
      </c>
      <c r="J74" s="144">
        <f t="shared" si="22"/>
        <v>80.456273764258555</v>
      </c>
      <c r="K74" s="145">
        <f t="shared" si="22"/>
        <v>80.41074249605056</v>
      </c>
      <c r="L74" s="168">
        <v>1168</v>
      </c>
      <c r="M74" s="168">
        <v>1176</v>
      </c>
      <c r="N74" s="168">
        <v>1272</v>
      </c>
      <c r="O74" s="168">
        <v>1315</v>
      </c>
      <c r="P74" s="168">
        <v>1266</v>
      </c>
    </row>
    <row r="75" spans="1:16">
      <c r="A75" s="168" t="s">
        <v>82</v>
      </c>
      <c r="B75" s="192">
        <v>93</v>
      </c>
      <c r="C75" s="192">
        <v>92</v>
      </c>
      <c r="D75" s="192">
        <v>85</v>
      </c>
      <c r="E75" s="192">
        <v>90</v>
      </c>
      <c r="F75" s="187">
        <v>80</v>
      </c>
      <c r="G75" s="143">
        <f t="shared" si="23"/>
        <v>90.291262135922338</v>
      </c>
      <c r="H75" s="144">
        <f t="shared" si="23"/>
        <v>88.461538461538453</v>
      </c>
      <c r="I75" s="144">
        <f t="shared" si="23"/>
        <v>92.391304347826093</v>
      </c>
      <c r="J75" s="144">
        <f t="shared" si="23"/>
        <v>90</v>
      </c>
      <c r="K75" s="145">
        <f t="shared" si="23"/>
        <v>93.023255813953483</v>
      </c>
      <c r="L75" s="168">
        <v>103</v>
      </c>
      <c r="M75" s="168">
        <v>104</v>
      </c>
      <c r="N75" s="168">
        <v>92</v>
      </c>
      <c r="O75" s="168">
        <v>100</v>
      </c>
      <c r="P75" s="168">
        <v>86</v>
      </c>
    </row>
    <row r="76" spans="1:16">
      <c r="A76" s="168" t="s">
        <v>83</v>
      </c>
      <c r="B76" s="192">
        <v>4185</v>
      </c>
      <c r="C76" s="192">
        <v>4372</v>
      </c>
      <c r="D76" s="192">
        <v>4526</v>
      </c>
      <c r="E76" s="192">
        <v>4237</v>
      </c>
      <c r="F76" s="187">
        <v>4374</v>
      </c>
      <c r="G76" s="143">
        <f t="shared" si="23"/>
        <v>78.151260504201687</v>
      </c>
      <c r="H76" s="144">
        <f t="shared" si="23"/>
        <v>76.904133685136316</v>
      </c>
      <c r="I76" s="144">
        <f t="shared" si="23"/>
        <v>76.00335852225021</v>
      </c>
      <c r="J76" s="144">
        <f t="shared" si="23"/>
        <v>77.543923865300144</v>
      </c>
      <c r="K76" s="145">
        <f t="shared" si="23"/>
        <v>77.870749510414811</v>
      </c>
      <c r="L76" s="168">
        <v>5355</v>
      </c>
      <c r="M76" s="168">
        <v>5685</v>
      </c>
      <c r="N76" s="168">
        <v>5955</v>
      </c>
      <c r="O76" s="168">
        <v>5464</v>
      </c>
      <c r="P76" s="168">
        <v>5617</v>
      </c>
    </row>
    <row r="77" spans="1:16">
      <c r="A77" s="168" t="s">
        <v>84</v>
      </c>
      <c r="B77" s="192">
        <v>92</v>
      </c>
      <c r="C77" s="192">
        <v>87</v>
      </c>
      <c r="D77" s="192">
        <v>111</v>
      </c>
      <c r="E77" s="192">
        <v>106</v>
      </c>
      <c r="F77" s="187">
        <v>166</v>
      </c>
      <c r="G77" s="143">
        <f t="shared" si="23"/>
        <v>80</v>
      </c>
      <c r="H77" s="144">
        <f t="shared" si="23"/>
        <v>82.857142857142861</v>
      </c>
      <c r="I77" s="144">
        <f t="shared" si="23"/>
        <v>84.732824427480907</v>
      </c>
      <c r="J77" s="144">
        <f t="shared" si="23"/>
        <v>77.372262773722639</v>
      </c>
      <c r="K77" s="145">
        <f t="shared" si="23"/>
        <v>84.693877551020407</v>
      </c>
      <c r="L77" s="168">
        <v>115</v>
      </c>
      <c r="M77" s="168">
        <v>105</v>
      </c>
      <c r="N77" s="168">
        <v>131</v>
      </c>
      <c r="O77" s="168">
        <v>137</v>
      </c>
      <c r="P77" s="168">
        <v>196</v>
      </c>
    </row>
    <row r="78" spans="1:16">
      <c r="A78" s="168" t="s">
        <v>85</v>
      </c>
      <c r="B78" s="192">
        <v>2498</v>
      </c>
      <c r="C78" s="192">
        <v>2616</v>
      </c>
      <c r="D78" s="192">
        <v>2714</v>
      </c>
      <c r="E78" s="192">
        <v>2794</v>
      </c>
      <c r="F78" s="187">
        <v>2641</v>
      </c>
      <c r="G78" s="143">
        <f t="shared" si="23"/>
        <v>78.975656022763189</v>
      </c>
      <c r="H78" s="144">
        <f t="shared" si="23"/>
        <v>77.168141592920364</v>
      </c>
      <c r="I78" s="144">
        <f t="shared" si="23"/>
        <v>78.964212976432933</v>
      </c>
      <c r="J78" s="144">
        <f t="shared" si="23"/>
        <v>80.426021876799084</v>
      </c>
      <c r="K78" s="145">
        <f t="shared" si="23"/>
        <v>78.066804611291758</v>
      </c>
      <c r="L78" s="168">
        <v>3163</v>
      </c>
      <c r="M78" s="168">
        <v>3390</v>
      </c>
      <c r="N78" s="168">
        <v>3437</v>
      </c>
      <c r="O78" s="168">
        <v>3474</v>
      </c>
      <c r="P78" s="168">
        <v>3383</v>
      </c>
    </row>
    <row r="79" spans="1:16">
      <c r="A79" s="169" t="s">
        <v>53</v>
      </c>
      <c r="B79" s="192">
        <v>152</v>
      </c>
      <c r="C79" s="192">
        <v>134</v>
      </c>
      <c r="D79" s="192">
        <v>149</v>
      </c>
      <c r="E79" s="192">
        <v>112</v>
      </c>
      <c r="F79" s="187">
        <v>134</v>
      </c>
      <c r="G79" s="170" t="s">
        <v>87</v>
      </c>
      <c r="H79" s="171" t="s">
        <v>87</v>
      </c>
      <c r="I79" s="171" t="s">
        <v>87</v>
      </c>
      <c r="J79" s="171" t="s">
        <v>87</v>
      </c>
      <c r="K79" s="172" t="s">
        <v>87</v>
      </c>
      <c r="L79" s="171">
        <v>179</v>
      </c>
      <c r="M79" s="171">
        <v>164</v>
      </c>
      <c r="N79" s="171">
        <v>169</v>
      </c>
      <c r="O79" s="171">
        <v>127</v>
      </c>
      <c r="P79" s="171">
        <v>149</v>
      </c>
    </row>
    <row r="80" spans="1:16">
      <c r="A80" s="74" t="s">
        <v>44</v>
      </c>
      <c r="B80" s="74">
        <v>35937</v>
      </c>
      <c r="C80" s="74">
        <v>36802</v>
      </c>
      <c r="D80" s="74">
        <v>39150</v>
      </c>
      <c r="E80" s="74">
        <v>39165</v>
      </c>
      <c r="F80" s="88">
        <v>39433</v>
      </c>
      <c r="G80" s="58">
        <f t="shared" ref="G80:K80" si="24">B80/L80*100</f>
        <v>80.07352941176471</v>
      </c>
      <c r="H80" s="103">
        <f t="shared" si="24"/>
        <v>80.091403699673563</v>
      </c>
      <c r="I80" s="103">
        <f t="shared" si="24"/>
        <v>79.744979019839491</v>
      </c>
      <c r="J80" s="103">
        <f t="shared" si="24"/>
        <v>80.553270259152612</v>
      </c>
      <c r="K80" s="76">
        <f t="shared" si="24"/>
        <v>79.606338952255982</v>
      </c>
      <c r="L80" s="74">
        <v>44880</v>
      </c>
      <c r="M80" s="74">
        <v>45950</v>
      </c>
      <c r="N80" s="74">
        <v>49094</v>
      </c>
      <c r="O80" s="74">
        <v>48620</v>
      </c>
      <c r="P80" s="74">
        <v>49535</v>
      </c>
    </row>
    <row r="81" spans="1:16">
      <c r="A81" s="133" t="s">
        <v>417</v>
      </c>
      <c r="B81" s="201"/>
      <c r="C81" s="201"/>
      <c r="D81" s="201"/>
      <c r="E81" s="201"/>
      <c r="F81" s="201"/>
      <c r="G81" s="201"/>
      <c r="H81" s="201"/>
      <c r="I81" s="201"/>
      <c r="J81" s="201"/>
      <c r="K81" s="201"/>
      <c r="L81" s="201"/>
      <c r="M81" s="201"/>
      <c r="N81" s="201"/>
      <c r="O81" s="201"/>
      <c r="P81" s="201"/>
    </row>
    <row r="82" spans="1:16">
      <c r="A82" s="134" t="s">
        <v>444</v>
      </c>
      <c r="B82" s="201"/>
      <c r="C82" s="201"/>
      <c r="D82" s="201"/>
      <c r="E82" s="201"/>
      <c r="F82" s="201"/>
      <c r="G82" s="201"/>
      <c r="H82" s="201"/>
      <c r="I82" s="201"/>
      <c r="J82" s="201"/>
      <c r="K82" s="201"/>
      <c r="L82" s="201"/>
      <c r="M82" s="201"/>
      <c r="N82" s="201"/>
      <c r="O82" s="201"/>
      <c r="P82" s="201"/>
    </row>
    <row r="83" spans="1:16">
      <c r="A83" s="52" t="s">
        <v>263</v>
      </c>
    </row>
  </sheetData>
  <mergeCells count="7">
    <mergeCell ref="L57:P57"/>
    <mergeCell ref="A6:A7"/>
    <mergeCell ref="B6:G6"/>
    <mergeCell ref="H6:K6"/>
    <mergeCell ref="A57:A58"/>
    <mergeCell ref="B57:F57"/>
    <mergeCell ref="G57:K57"/>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5" fitToHeight="0" orientation="landscape" r:id="rId1"/>
  <headerFooter>
    <oddFooter>&amp;L&amp;"Arial,Regular"&amp;8&amp;K01+023Report on Maternity, 2012: accompanying tables&amp;R&amp;"Arial,Regular"&amp;8&amp;K01+023Page &amp;P of &amp;N</oddFooter>
  </headerFooter>
  <rowBreaks count="1" manualBreakCount="1">
    <brk id="54"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pane ySplit="3" topLeftCell="A4" activePane="bottomLeft" state="frozen"/>
      <selection activeCell="B54" sqref="B54"/>
      <selection pane="bottomLeft" activeCell="A3" sqref="A3"/>
    </sheetView>
  </sheetViews>
  <sheetFormatPr defaultRowHeight="15"/>
  <cols>
    <col min="6" max="6" width="10.42578125" customWidth="1"/>
  </cols>
  <sheetData>
    <row r="1" spans="1:6" s="202" customFormat="1">
      <c r="A1" s="8" t="s">
        <v>27</v>
      </c>
      <c r="C1" s="8" t="s">
        <v>37</v>
      </c>
    </row>
    <row r="2" spans="1:6" s="202" customFormat="1" ht="10.5" customHeight="1"/>
    <row r="3" spans="1:6" s="202" customFormat="1" ht="19.5">
      <c r="A3" s="20" t="s">
        <v>311</v>
      </c>
    </row>
    <row r="5" spans="1:6" s="193" customFormat="1" ht="18" customHeight="1">
      <c r="A5" s="207" t="str">
        <f>Contents!B53</f>
        <v>Table 44: Number and percentage of women referred to a general practitioner and babies to a Well Child / Tamariki Ora provider, 2008–2012</v>
      </c>
    </row>
    <row r="6" spans="1:6" ht="36">
      <c r="A6" s="213" t="s">
        <v>40</v>
      </c>
      <c r="B6" s="166" t="s">
        <v>265</v>
      </c>
      <c r="C6" s="166" t="s">
        <v>266</v>
      </c>
      <c r="D6" s="166" t="s">
        <v>53</v>
      </c>
      <c r="E6" s="167" t="s">
        <v>44</v>
      </c>
      <c r="F6" s="174" t="s">
        <v>267</v>
      </c>
    </row>
    <row r="7" spans="1:6" s="201" customFormat="1">
      <c r="A7" s="31" t="s">
        <v>306</v>
      </c>
      <c r="B7" s="31"/>
      <c r="C7" s="31"/>
      <c r="D7" s="31"/>
      <c r="E7" s="31"/>
      <c r="F7" s="31"/>
    </row>
    <row r="8" spans="1:6">
      <c r="A8" s="59">
        <v>2008</v>
      </c>
      <c r="B8" s="194">
        <v>47613</v>
      </c>
      <c r="C8" s="194">
        <v>2123</v>
      </c>
      <c r="D8" s="194">
        <v>3592</v>
      </c>
      <c r="E8" s="195">
        <v>53328</v>
      </c>
      <c r="F8" s="182">
        <f>B8/SUM(B8:C8)*100</f>
        <v>95.731462119993566</v>
      </c>
    </row>
    <row r="9" spans="1:6">
      <c r="A9" s="59">
        <v>2009</v>
      </c>
      <c r="B9" s="194">
        <v>48554</v>
      </c>
      <c r="C9" s="194">
        <v>2087</v>
      </c>
      <c r="D9" s="194">
        <v>3237</v>
      </c>
      <c r="E9" s="195">
        <v>53878</v>
      </c>
      <c r="F9" s="182">
        <f t="shared" ref="F9:F12" si="0">B9/SUM(B9:C9)*100</f>
        <v>95.878833356371317</v>
      </c>
    </row>
    <row r="10" spans="1:6">
      <c r="A10" s="59">
        <v>2010</v>
      </c>
      <c r="B10" s="194">
        <v>50435</v>
      </c>
      <c r="C10" s="194">
        <v>2040</v>
      </c>
      <c r="D10" s="194">
        <v>2753</v>
      </c>
      <c r="E10" s="195">
        <v>55228</v>
      </c>
      <c r="F10" s="182">
        <f t="shared" si="0"/>
        <v>96.112434492615535</v>
      </c>
    </row>
    <row r="11" spans="1:6">
      <c r="A11" s="59">
        <v>2011</v>
      </c>
      <c r="B11" s="194">
        <v>49699</v>
      </c>
      <c r="C11" s="194">
        <v>2055</v>
      </c>
      <c r="D11" s="194">
        <v>2744</v>
      </c>
      <c r="E11" s="195">
        <v>54498</v>
      </c>
      <c r="F11" s="182">
        <f t="shared" si="0"/>
        <v>96.029292421841788</v>
      </c>
    </row>
    <row r="12" spans="1:6">
      <c r="A12" s="204">
        <v>2012</v>
      </c>
      <c r="B12" s="73">
        <v>49905</v>
      </c>
      <c r="C12" s="73">
        <v>2475</v>
      </c>
      <c r="D12" s="73">
        <v>2951</v>
      </c>
      <c r="E12" s="85">
        <v>55331</v>
      </c>
      <c r="F12" s="65">
        <f t="shared" si="0"/>
        <v>95.274914089347078</v>
      </c>
    </row>
    <row r="13" spans="1:6">
      <c r="A13" s="31" t="s">
        <v>307</v>
      </c>
      <c r="B13" s="31"/>
      <c r="C13" s="31"/>
      <c r="D13" s="31"/>
      <c r="E13" s="31"/>
      <c r="F13" s="31"/>
    </row>
    <row r="14" spans="1:6">
      <c r="A14" s="59">
        <v>2008</v>
      </c>
      <c r="B14" s="194">
        <v>48916</v>
      </c>
      <c r="C14" s="194">
        <v>1018</v>
      </c>
      <c r="D14" s="194">
        <v>3421</v>
      </c>
      <c r="E14" s="195">
        <v>53355</v>
      </c>
      <c r="F14" s="182">
        <f>B14/SUM(B14:C14)*100</f>
        <v>97.961308927784671</v>
      </c>
    </row>
    <row r="15" spans="1:6">
      <c r="A15" s="59">
        <v>2009</v>
      </c>
      <c r="B15" s="194">
        <v>49604</v>
      </c>
      <c r="C15" s="194">
        <v>1219</v>
      </c>
      <c r="D15" s="194">
        <v>3255</v>
      </c>
      <c r="E15" s="195">
        <v>54078</v>
      </c>
      <c r="F15" s="182">
        <f t="shared" ref="F15:F18" si="1">B15/SUM(B15:C15)*100</f>
        <v>97.601479645042602</v>
      </c>
    </row>
    <row r="16" spans="1:6">
      <c r="A16" s="59">
        <v>2010</v>
      </c>
      <c r="B16" s="194">
        <v>51461</v>
      </c>
      <c r="C16" s="194">
        <v>1252</v>
      </c>
      <c r="D16" s="194">
        <v>2767</v>
      </c>
      <c r="E16" s="195">
        <v>55480</v>
      </c>
      <c r="F16" s="182">
        <f t="shared" si="1"/>
        <v>97.624874319427846</v>
      </c>
    </row>
    <row r="17" spans="1:6">
      <c r="A17" s="59">
        <v>2011</v>
      </c>
      <c r="B17" s="194">
        <v>50598</v>
      </c>
      <c r="C17" s="194">
        <v>1339</v>
      </c>
      <c r="D17" s="194">
        <v>2744</v>
      </c>
      <c r="E17" s="195">
        <v>54681</v>
      </c>
      <c r="F17" s="182">
        <f t="shared" si="1"/>
        <v>97.421876504226276</v>
      </c>
    </row>
    <row r="18" spans="1:6">
      <c r="A18" s="204">
        <v>2012</v>
      </c>
      <c r="B18" s="73">
        <v>51079</v>
      </c>
      <c r="C18" s="73">
        <v>1620</v>
      </c>
      <c r="D18" s="73">
        <v>2687</v>
      </c>
      <c r="E18" s="85">
        <v>55386</v>
      </c>
      <c r="F18" s="65">
        <f t="shared" si="1"/>
        <v>96.925937873583933</v>
      </c>
    </row>
    <row r="19" spans="1:6">
      <c r="A19" s="133" t="s">
        <v>445</v>
      </c>
    </row>
    <row r="20" spans="1:6">
      <c r="A20" s="133"/>
    </row>
    <row r="21" spans="1:6">
      <c r="A21" s="133"/>
    </row>
  </sheetData>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81" fitToHeight="0" orientation="landscape" r:id="rId1"/>
  <headerFooter>
    <oddFooter>&amp;L&amp;"Arial,Regular"&amp;8&amp;K01+023Report on Maternity, 2012: accompanying tables&amp;R&amp;"Arial,Regular"&amp;8&amp;K01+023Page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Normal="100" workbookViewId="0">
      <pane ySplit="3" topLeftCell="A4" activePane="bottomLeft" state="frozen"/>
      <selection pane="bottomLeft" activeCell="A3" sqref="A3"/>
    </sheetView>
  </sheetViews>
  <sheetFormatPr defaultRowHeight="15"/>
  <cols>
    <col min="1" max="1" width="23.42578125" style="162" customWidth="1"/>
    <col min="2" max="2" width="132" style="217" customWidth="1"/>
    <col min="3" max="16384" width="9.140625" style="202"/>
  </cols>
  <sheetData>
    <row r="1" spans="1:3">
      <c r="A1" s="160" t="s">
        <v>27</v>
      </c>
      <c r="C1" s="8"/>
    </row>
    <row r="2" spans="1:3" ht="10.5" customHeight="1"/>
    <row r="3" spans="1:3" ht="19.5">
      <c r="A3" s="220" t="s">
        <v>37</v>
      </c>
    </row>
    <row r="4" spans="1:3" s="210" customFormat="1" ht="12.75">
      <c r="A4" s="216"/>
      <c r="B4" s="218"/>
    </row>
    <row r="5" spans="1:3" s="210" customFormat="1" ht="12.75">
      <c r="A5" s="29" t="s">
        <v>287</v>
      </c>
      <c r="B5" s="29"/>
    </row>
    <row r="6" spans="1:3" s="210" customFormat="1" ht="12.75" customHeight="1">
      <c r="A6" s="210" t="s">
        <v>289</v>
      </c>
      <c r="B6" s="219" t="s">
        <v>467</v>
      </c>
    </row>
    <row r="7" spans="1:3" s="210" customFormat="1" ht="12.75">
      <c r="A7" s="232"/>
      <c r="B7" s="232"/>
    </row>
    <row r="8" spans="1:3" s="210" customFormat="1" ht="12.75">
      <c r="A8" s="29" t="s">
        <v>286</v>
      </c>
      <c r="B8" s="29"/>
    </row>
    <row r="9" spans="1:3" s="210" customFormat="1" ht="12.75">
      <c r="A9" s="279" t="s">
        <v>282</v>
      </c>
      <c r="B9" s="279"/>
    </row>
    <row r="10" spans="1:3" s="210" customFormat="1" ht="12.75">
      <c r="A10" s="233"/>
      <c r="B10" s="233"/>
    </row>
    <row r="11" spans="1:3" s="210" customFormat="1" ht="12.75">
      <c r="A11" s="29" t="s">
        <v>285</v>
      </c>
      <c r="B11" s="29"/>
    </row>
    <row r="12" spans="1:3" s="210" customFormat="1" ht="12.75">
      <c r="A12" s="279" t="s">
        <v>283</v>
      </c>
      <c r="B12" s="279"/>
    </row>
    <row r="13" spans="1:3" s="210" customFormat="1" ht="12.75">
      <c r="A13" s="234" t="s">
        <v>284</v>
      </c>
      <c r="B13" s="233"/>
    </row>
    <row r="14" spans="1:3" s="210" customFormat="1" ht="12.75">
      <c r="A14" s="233"/>
      <c r="B14" s="233"/>
    </row>
    <row r="15" spans="1:3" s="210" customFormat="1" ht="12.75">
      <c r="A15" s="29" t="s">
        <v>364</v>
      </c>
      <c r="B15" s="29"/>
    </row>
    <row r="16" spans="1:3" s="210" customFormat="1" ht="12.75">
      <c r="A16" s="234" t="s">
        <v>288</v>
      </c>
      <c r="B16" s="233"/>
    </row>
    <row r="17" spans="1:2" s="210" customFormat="1" ht="12.75">
      <c r="A17" s="235" t="s">
        <v>270</v>
      </c>
      <c r="B17" s="233"/>
    </row>
    <row r="18" spans="1:2" s="210" customFormat="1" ht="12.75">
      <c r="A18" s="233"/>
      <c r="B18" s="233"/>
    </row>
    <row r="19" spans="1:2" s="210" customFormat="1" ht="12.75">
      <c r="A19" s="29" t="s">
        <v>274</v>
      </c>
      <c r="B19" s="29"/>
    </row>
    <row r="20" spans="1:2" s="210" customFormat="1" ht="51" customHeight="1">
      <c r="A20" s="216" t="s">
        <v>30</v>
      </c>
      <c r="B20" s="218" t="s">
        <v>277</v>
      </c>
    </row>
    <row r="21" spans="1:2" s="210" customFormat="1" ht="12.75">
      <c r="A21" s="216"/>
      <c r="B21" s="218"/>
    </row>
    <row r="22" spans="1:2" s="210" customFormat="1" ht="25.5">
      <c r="A22" s="216" t="s">
        <v>31</v>
      </c>
      <c r="B22" s="218" t="s">
        <v>276</v>
      </c>
    </row>
    <row r="23" spans="1:2" s="210" customFormat="1" ht="12.75">
      <c r="A23" s="216"/>
      <c r="B23" s="218"/>
    </row>
    <row r="24" spans="1:2" s="210" customFormat="1" ht="25.5">
      <c r="A24" s="216" t="s">
        <v>279</v>
      </c>
      <c r="B24" s="218" t="s">
        <v>280</v>
      </c>
    </row>
    <row r="25" spans="1:2" s="210" customFormat="1" ht="12.75"/>
    <row r="26" spans="1:2" s="210" customFormat="1" ht="38.25">
      <c r="A26" s="216" t="s">
        <v>104</v>
      </c>
      <c r="B26" s="218" t="s">
        <v>275</v>
      </c>
    </row>
    <row r="27" spans="1:2" s="210" customFormat="1" ht="12.75">
      <c r="A27" s="216"/>
      <c r="B27" s="218"/>
    </row>
    <row r="28" spans="1:2" s="210" customFormat="1" ht="51">
      <c r="A28" s="216" t="s">
        <v>278</v>
      </c>
      <c r="B28" s="218" t="s">
        <v>290</v>
      </c>
    </row>
    <row r="29" spans="1:2" s="210" customFormat="1" ht="12.75">
      <c r="A29" s="216"/>
      <c r="B29" s="218"/>
    </row>
    <row r="30" spans="1:2" s="210" customFormat="1" ht="25.5">
      <c r="A30" s="216" t="s">
        <v>281</v>
      </c>
      <c r="B30" s="218" t="s">
        <v>291</v>
      </c>
    </row>
    <row r="31" spans="1:2" s="210" customFormat="1" ht="12.75">
      <c r="A31" s="237"/>
      <c r="B31" s="236"/>
    </row>
  </sheetData>
  <mergeCells count="2">
    <mergeCell ref="A9:B9"/>
    <mergeCell ref="A12:B12"/>
  </mergeCells>
  <hyperlinks>
    <hyperlink ref="A1" location="Contents!A1" display="Contents"/>
    <hyperlink ref="B6" r:id="rId1"/>
    <hyperlink ref="A17" location="FigureIndex!A1" display="List of figures in publication and links to relevant accompanying tables"/>
  </hyperlinks>
  <pageMargins left="0.51181102362204722" right="0.51181102362204722" top="0.55118110236220474" bottom="0.55118110236220474" header="0.11811023622047245" footer="0.11811023622047245"/>
  <pageSetup paperSize="9" scale="87" fitToHeight="0" orientation="landscape" r:id="rId2"/>
  <headerFooter>
    <oddFooter>&amp;L&amp;"Arial,Regular"&amp;8&amp;K01+023Report on Maternity, 2012: accompanying tables&amp;R&amp;"Arial,Regular"&amp;8&amp;K01+023Page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pane ySplit="5" topLeftCell="A16" activePane="bottomLeft" state="frozen"/>
      <selection pane="bottomLeft" activeCell="C21" sqref="C21"/>
    </sheetView>
  </sheetViews>
  <sheetFormatPr defaultRowHeight="15"/>
  <cols>
    <col min="1" max="1" width="38.5703125" style="254" customWidth="1"/>
    <col min="2" max="2" width="113" style="254" customWidth="1"/>
    <col min="3" max="3" width="26.5703125" style="254" customWidth="1"/>
    <col min="4" max="7" width="9" style="254" customWidth="1"/>
    <col min="8" max="16384" width="9.140625" style="254"/>
  </cols>
  <sheetData>
    <row r="1" spans="1:3">
      <c r="A1" s="8" t="s">
        <v>27</v>
      </c>
      <c r="B1" s="8"/>
    </row>
    <row r="2" spans="1:3" ht="10.5" customHeight="1"/>
    <row r="3" spans="1:3" ht="19.5">
      <c r="A3" s="20" t="s">
        <v>270</v>
      </c>
      <c r="B3" s="20"/>
    </row>
    <row r="5" spans="1:3">
      <c r="A5" s="29" t="s">
        <v>88</v>
      </c>
      <c r="B5" s="29" t="s">
        <v>45</v>
      </c>
      <c r="C5" s="29" t="s">
        <v>410</v>
      </c>
    </row>
    <row r="6" spans="1:3">
      <c r="A6" s="31" t="s">
        <v>28</v>
      </c>
      <c r="B6" s="31"/>
      <c r="C6" s="31"/>
    </row>
    <row r="7" spans="1:3">
      <c r="A7" s="154" t="s">
        <v>29</v>
      </c>
      <c r="B7" s="269" t="s">
        <v>315</v>
      </c>
      <c r="C7" s="8" t="str">
        <f>Contents!E8</f>
        <v>Table 1</v>
      </c>
    </row>
    <row r="8" spans="1:3">
      <c r="A8" s="158"/>
      <c r="B8" s="270" t="s">
        <v>316</v>
      </c>
      <c r="C8" s="242" t="str">
        <f>Contents!E9</f>
        <v>Table 2</v>
      </c>
    </row>
    <row r="9" spans="1:3" ht="18" customHeight="1">
      <c r="A9" s="156" t="s">
        <v>30</v>
      </c>
      <c r="B9" s="269" t="s">
        <v>317</v>
      </c>
      <c r="C9" s="160" t="str">
        <f>Contents!E10</f>
        <v>Table 3</v>
      </c>
    </row>
    <row r="10" spans="1:3" ht="18" customHeight="1">
      <c r="A10" s="161"/>
      <c r="B10" s="269" t="s">
        <v>318</v>
      </c>
      <c r="C10" s="160" t="str">
        <f>Contents!E12</f>
        <v>Table 5</v>
      </c>
    </row>
    <row r="11" spans="1:3" ht="18" customHeight="1">
      <c r="A11" s="158"/>
      <c r="B11" s="270" t="s">
        <v>319</v>
      </c>
      <c r="C11" s="247" t="str">
        <f>Contents!E11</f>
        <v>Table 4</v>
      </c>
    </row>
    <row r="12" spans="1:3" ht="18" customHeight="1">
      <c r="A12" s="154" t="s">
        <v>31</v>
      </c>
      <c r="B12" s="269" t="s">
        <v>320</v>
      </c>
      <c r="C12" s="160" t="str">
        <f>Contents!E13</f>
        <v>Table 6</v>
      </c>
    </row>
    <row r="13" spans="1:3" ht="18" customHeight="1">
      <c r="A13" s="161"/>
      <c r="B13" s="269" t="s">
        <v>321</v>
      </c>
      <c r="C13" s="160" t="str">
        <f>Contents!E15</f>
        <v>Table 8</v>
      </c>
    </row>
    <row r="14" spans="1:3" ht="18" customHeight="1">
      <c r="A14" s="161"/>
      <c r="B14" s="269" t="s">
        <v>322</v>
      </c>
      <c r="C14" s="160" t="str">
        <f>Contents!E15</f>
        <v>Table 8</v>
      </c>
    </row>
    <row r="15" spans="1:3" ht="18" customHeight="1">
      <c r="A15" s="158"/>
      <c r="B15" s="270" t="s">
        <v>373</v>
      </c>
      <c r="C15" s="247" t="str">
        <f>Contents!E14</f>
        <v>Table 7</v>
      </c>
    </row>
    <row r="16" spans="1:3" ht="18" customHeight="1">
      <c r="A16" s="156" t="s">
        <v>32</v>
      </c>
      <c r="B16" s="269" t="s">
        <v>374</v>
      </c>
      <c r="C16" s="160" t="str">
        <f>Contents!E16</f>
        <v>Table 9</v>
      </c>
    </row>
    <row r="17" spans="1:8" ht="18" customHeight="1">
      <c r="A17" s="161"/>
      <c r="B17" s="269" t="s">
        <v>323</v>
      </c>
      <c r="C17" s="160" t="str">
        <f>Contents!E17</f>
        <v>Table 10</v>
      </c>
    </row>
    <row r="18" spans="1:8" ht="18" customHeight="1">
      <c r="A18" s="161"/>
      <c r="B18" s="269" t="s">
        <v>324</v>
      </c>
      <c r="C18" s="160" t="str">
        <f>Contents!E18</f>
        <v>Table 11</v>
      </c>
    </row>
    <row r="19" spans="1:8" ht="30" customHeight="1">
      <c r="A19" s="158"/>
      <c r="B19" s="270" t="s">
        <v>325</v>
      </c>
      <c r="C19" s="247" t="str">
        <f>Contents!E19</f>
        <v>Table 12</v>
      </c>
    </row>
    <row r="20" spans="1:8" ht="18" customHeight="1">
      <c r="A20" s="156" t="s">
        <v>33</v>
      </c>
      <c r="B20" s="269" t="s">
        <v>326</v>
      </c>
      <c r="C20" s="160" t="str">
        <f>Contents!E20</f>
        <v>Table 13</v>
      </c>
      <c r="H20" s="249"/>
    </row>
    <row r="21" spans="1:8" ht="18" customHeight="1">
      <c r="A21" s="161"/>
      <c r="B21" s="269" t="s">
        <v>327</v>
      </c>
      <c r="C21" s="160" t="str">
        <f>Contents!E21</f>
        <v>Table 14</v>
      </c>
    </row>
    <row r="22" spans="1:8" ht="33" customHeight="1">
      <c r="A22" s="274" t="s">
        <v>293</v>
      </c>
      <c r="B22" s="271" t="s">
        <v>328</v>
      </c>
      <c r="C22" s="274" t="str">
        <f>Contents!E22</f>
        <v>Table 15</v>
      </c>
    </row>
    <row r="23" spans="1:8" ht="33" customHeight="1">
      <c r="A23" s="274" t="s">
        <v>292</v>
      </c>
      <c r="B23" s="269" t="s">
        <v>329</v>
      </c>
      <c r="C23" s="160" t="str">
        <f>Contents!E24</f>
        <v>Table 17</v>
      </c>
    </row>
    <row r="24" spans="1:8" ht="30" customHeight="1">
      <c r="A24" s="160" t="s">
        <v>34</v>
      </c>
      <c r="B24" s="272" t="s">
        <v>330</v>
      </c>
      <c r="C24" s="156" t="str">
        <f>Contents!E28</f>
        <v>Table 21</v>
      </c>
    </row>
    <row r="25" spans="1:8" ht="18" customHeight="1">
      <c r="A25" s="214"/>
      <c r="B25" s="273" t="s">
        <v>331</v>
      </c>
      <c r="C25" s="154" t="str">
        <f>Contents!E26</f>
        <v>Table 19</v>
      </c>
    </row>
    <row r="26" spans="1:8" ht="18" customHeight="1">
      <c r="A26" s="214"/>
      <c r="B26" s="273" t="s">
        <v>332</v>
      </c>
      <c r="C26" s="154" t="str">
        <f>Contents!E25</f>
        <v>Table 18</v>
      </c>
    </row>
    <row r="27" spans="1:8" ht="33" customHeight="1">
      <c r="A27" s="214"/>
      <c r="B27" s="273" t="s">
        <v>333</v>
      </c>
      <c r="C27" s="154" t="str">
        <f>Contents!E28</f>
        <v>Table 21</v>
      </c>
    </row>
    <row r="28" spans="1:8" ht="30" customHeight="1">
      <c r="A28" s="214"/>
      <c r="B28" s="273" t="s">
        <v>334</v>
      </c>
      <c r="C28" s="154" t="str">
        <f>Contents!E27</f>
        <v>Table 20</v>
      </c>
    </row>
    <row r="29" spans="1:8" ht="18" customHeight="1">
      <c r="A29" s="158"/>
      <c r="B29" s="270" t="s">
        <v>335</v>
      </c>
      <c r="C29" s="247" t="str">
        <f>Contents!E29</f>
        <v>Table 22</v>
      </c>
    </row>
    <row r="30" spans="1:8">
      <c r="A30" s="31" t="s">
        <v>35</v>
      </c>
      <c r="B30" s="31"/>
      <c r="C30" s="31"/>
    </row>
    <row r="31" spans="1:8" ht="18" customHeight="1">
      <c r="A31" s="154" t="s">
        <v>104</v>
      </c>
      <c r="B31" s="273" t="s">
        <v>411</v>
      </c>
      <c r="C31" s="154" t="str">
        <f>Contents!E31</f>
        <v>Table 23</v>
      </c>
    </row>
    <row r="32" spans="1:8" ht="18" customHeight="1">
      <c r="A32" s="214"/>
      <c r="B32" s="273" t="s">
        <v>336</v>
      </c>
      <c r="C32" s="154" t="s">
        <v>271</v>
      </c>
    </row>
    <row r="33" spans="1:3" ht="18" customHeight="1">
      <c r="A33" s="214"/>
      <c r="B33" s="273" t="s">
        <v>337</v>
      </c>
      <c r="C33" s="154" t="str">
        <f>Contents!E31</f>
        <v>Table 23</v>
      </c>
    </row>
    <row r="34" spans="1:3" ht="18" customHeight="1">
      <c r="A34" s="214"/>
      <c r="B34" s="273" t="s">
        <v>338</v>
      </c>
      <c r="C34" s="154" t="str">
        <f>Contents!E31</f>
        <v>Table 23</v>
      </c>
    </row>
    <row r="35" spans="1:3" ht="18" customHeight="1">
      <c r="A35" s="154"/>
      <c r="B35" s="273" t="s">
        <v>339</v>
      </c>
      <c r="C35" s="154" t="str">
        <f>Contents!E31</f>
        <v>Table 23</v>
      </c>
    </row>
    <row r="36" spans="1:3" ht="18" customHeight="1">
      <c r="A36" s="249"/>
      <c r="B36" s="273" t="s">
        <v>340</v>
      </c>
      <c r="C36" s="154" t="str">
        <f>Contents!E32</f>
        <v>Table 24</v>
      </c>
    </row>
    <row r="37" spans="1:3" ht="18" customHeight="1">
      <c r="A37" s="249"/>
      <c r="B37" s="273" t="s">
        <v>341</v>
      </c>
      <c r="C37" s="154" t="str">
        <f>Contents!E33</f>
        <v>Table 25</v>
      </c>
    </row>
    <row r="38" spans="1:3" ht="18" customHeight="1">
      <c r="A38" s="159"/>
      <c r="B38" s="270" t="s">
        <v>342</v>
      </c>
      <c r="C38" s="247" t="str">
        <f>Contents!E34</f>
        <v>Table 26</v>
      </c>
    </row>
    <row r="39" spans="1:3" ht="30" customHeight="1">
      <c r="A39" s="156" t="s">
        <v>106</v>
      </c>
      <c r="B39" s="272" t="s">
        <v>393</v>
      </c>
      <c r="C39" s="156" t="str">
        <f>Contents!E36</f>
        <v>Table 28</v>
      </c>
    </row>
    <row r="40" spans="1:3" ht="18" customHeight="1">
      <c r="A40" s="214"/>
      <c r="B40" s="273" t="s">
        <v>343</v>
      </c>
      <c r="C40" s="154" t="str">
        <f>Contents!E37</f>
        <v>Table 29</v>
      </c>
    </row>
    <row r="41" spans="1:3" ht="30" customHeight="1">
      <c r="A41" s="249"/>
      <c r="B41" s="273" t="s">
        <v>344</v>
      </c>
      <c r="C41" s="154" t="str">
        <f>Contents!E37</f>
        <v>Table 29</v>
      </c>
    </row>
    <row r="42" spans="1:3" ht="18" customHeight="1">
      <c r="A42" s="214"/>
      <c r="B42" s="273" t="s">
        <v>345</v>
      </c>
      <c r="C42" s="154" t="str">
        <f>Contents!E37</f>
        <v>Table 29</v>
      </c>
    </row>
    <row r="43" spans="1:3" ht="18" customHeight="1">
      <c r="A43" s="159"/>
      <c r="B43" s="270" t="s">
        <v>346</v>
      </c>
      <c r="C43" s="247" t="str">
        <f>Contents!E37</f>
        <v>Table 29</v>
      </c>
    </row>
    <row r="44" spans="1:3" ht="18" customHeight="1">
      <c r="A44" s="154" t="s">
        <v>107</v>
      </c>
      <c r="B44" s="269" t="s">
        <v>347</v>
      </c>
      <c r="C44" s="160" t="str">
        <f>Contents!E38</f>
        <v>Table 30</v>
      </c>
    </row>
    <row r="45" spans="1:3" ht="30" customHeight="1">
      <c r="A45" s="249"/>
      <c r="B45" s="269" t="s">
        <v>348</v>
      </c>
      <c r="C45" s="160" t="str">
        <f>Contents!E40</f>
        <v>Table 32</v>
      </c>
    </row>
    <row r="46" spans="1:3" ht="18" customHeight="1">
      <c r="A46" s="249"/>
      <c r="B46" s="269" t="s">
        <v>349</v>
      </c>
      <c r="C46" s="160" t="str">
        <f>Contents!E40</f>
        <v>Table 32</v>
      </c>
    </row>
    <row r="47" spans="1:3" ht="18" customHeight="1">
      <c r="A47" s="249"/>
      <c r="B47" s="269" t="s">
        <v>350</v>
      </c>
      <c r="C47" s="160" t="str">
        <f>Contents!E40</f>
        <v>Table 32</v>
      </c>
    </row>
    <row r="48" spans="1:3" ht="18" customHeight="1">
      <c r="B48" s="269" t="s">
        <v>351</v>
      </c>
      <c r="C48" s="160" t="str">
        <f>Contents!E42</f>
        <v>Table 34</v>
      </c>
    </row>
    <row r="49" spans="1:3">
      <c r="A49" s="31" t="s">
        <v>36</v>
      </c>
      <c r="B49" s="264"/>
      <c r="C49" s="264"/>
    </row>
    <row r="50" spans="1:3" ht="18" customHeight="1">
      <c r="A50" s="247" t="s">
        <v>239</v>
      </c>
      <c r="B50" s="269" t="s">
        <v>352</v>
      </c>
      <c r="C50" s="160" t="str">
        <f>Contents!E44</f>
        <v>Table 35</v>
      </c>
    </row>
    <row r="51" spans="1:3" ht="18" customHeight="1">
      <c r="A51" s="156" t="s">
        <v>248</v>
      </c>
      <c r="B51" s="272" t="s">
        <v>353</v>
      </c>
      <c r="C51" s="156" t="str">
        <f>Contents!E46</f>
        <v>Table 37</v>
      </c>
    </row>
    <row r="52" spans="1:3" ht="30" customHeight="1">
      <c r="A52" s="214"/>
      <c r="B52" s="273" t="s">
        <v>354</v>
      </c>
      <c r="C52" s="154" t="str">
        <f>Contents!E47</f>
        <v>Table 38</v>
      </c>
    </row>
    <row r="53" spans="1:3" ht="18" customHeight="1">
      <c r="A53" s="159"/>
      <c r="B53" s="270" t="s">
        <v>355</v>
      </c>
      <c r="C53" s="247" t="str">
        <f>Contents!E47</f>
        <v>Table 38</v>
      </c>
    </row>
    <row r="54" spans="1:3" ht="18" customHeight="1">
      <c r="A54" s="156" t="s">
        <v>249</v>
      </c>
      <c r="B54" s="269" t="s">
        <v>356</v>
      </c>
      <c r="C54" s="160" t="str">
        <f>Contents!E48</f>
        <v>Table 39</v>
      </c>
    </row>
    <row r="55" spans="1:3" ht="30" customHeight="1">
      <c r="A55" s="214"/>
      <c r="B55" s="269" t="s">
        <v>357</v>
      </c>
      <c r="C55" s="160" t="str">
        <f>Contents!E49</f>
        <v>Table 40</v>
      </c>
    </row>
    <row r="56" spans="1:3" ht="18" customHeight="1">
      <c r="A56" s="159"/>
      <c r="B56" s="269" t="s">
        <v>358</v>
      </c>
      <c r="C56" s="160" t="str">
        <f>Contents!E49</f>
        <v>Table 40</v>
      </c>
    </row>
    <row r="57" spans="1:3" ht="30" customHeight="1">
      <c r="B57" s="272" t="s">
        <v>359</v>
      </c>
      <c r="C57" s="156" t="str">
        <f>Contents!E50</f>
        <v>Table 41</v>
      </c>
    </row>
    <row r="58" spans="1:3" ht="30" customHeight="1">
      <c r="B58" s="270" t="s">
        <v>360</v>
      </c>
      <c r="C58" s="247" t="str">
        <f>Contents!E50</f>
        <v>Table 41</v>
      </c>
    </row>
    <row r="59" spans="1:3" ht="18" customHeight="1">
      <c r="A59" s="156" t="s">
        <v>244</v>
      </c>
      <c r="B59" s="269" t="s">
        <v>361</v>
      </c>
      <c r="C59" s="160" t="str">
        <f>Contents!E51</f>
        <v>Table 42</v>
      </c>
    </row>
    <row r="60" spans="1:3" ht="18" customHeight="1">
      <c r="A60" s="158"/>
      <c r="B60" s="269" t="s">
        <v>362</v>
      </c>
      <c r="C60" s="160" t="str">
        <f>Contents!E52</f>
        <v>Table 43</v>
      </c>
    </row>
    <row r="61" spans="1:3" ht="18" customHeight="1">
      <c r="A61" s="247" t="s">
        <v>310</v>
      </c>
      <c r="B61" s="271" t="s">
        <v>363</v>
      </c>
      <c r="C61" s="274" t="str">
        <f>Contents!E53</f>
        <v>Table 44</v>
      </c>
    </row>
  </sheetData>
  <hyperlinks>
    <hyperlink ref="C7" location="Age!A5" display="Age!A5"/>
    <hyperlink ref="C8" location="Age!A20" display="Age!A20"/>
    <hyperlink ref="C9" location="Ethnic!A5" display="Ethnic!A5"/>
    <hyperlink ref="C11" location="Ethnic!A20" display="Ethnic!A20"/>
    <hyperlink ref="C10" location="Ethnic!A38" display="Ethnic!A38"/>
    <hyperlink ref="C12" location="Dep!A5" display="Dep!A5"/>
    <hyperlink ref="C15" location="Dep!A20" display="Dep!A20"/>
    <hyperlink ref="C13" location="Dep!A33" display="Dep!A33"/>
    <hyperlink ref="C14" location="Dep!A33" display="Dep!A33"/>
    <hyperlink ref="C16" location="Geo!A5" display="Geo!A5"/>
    <hyperlink ref="C17" location="Geo!A35" display="Geo!A35"/>
    <hyperlink ref="C18" location="Geo!A65" display="Geo!A65"/>
    <hyperlink ref="C19" location="Geo!A95" display="Geo!A95"/>
    <hyperlink ref="C20" location="Parity!A5" display="Parity!A5"/>
    <hyperlink ref="C21" location="Parity!A17" display="Parity!A17"/>
    <hyperlink ref="C23" location="Smoking!A16" display="Smoking!A16"/>
    <hyperlink ref="C24" location="RegLMC!A69" display="RegLMC!A69"/>
    <hyperlink ref="C25" location="RegLMC!A15" display="RegLMC!A15"/>
    <hyperlink ref="C26" location="RegLMC!A5" display="RegLMC!A5"/>
    <hyperlink ref="C27" location="RegLMC!A69" display="RegLMC!A69"/>
    <hyperlink ref="C28" location="RegLMC!A42" display="RegLMC!A42"/>
    <hyperlink ref="C29" location="RegLMC!A96" display="RegLMC!A96"/>
    <hyperlink ref="C31" location="BirthType!A5" display="BirthType!A5"/>
    <hyperlink ref="C33" location="BirthType!A5" display="BirthType!A5"/>
    <hyperlink ref="C36" location="BirthType!A24" display="BirthType!A24"/>
    <hyperlink ref="C37" location="BirthType!A55" display="BirthType!A55"/>
    <hyperlink ref="C38" location="BirthType!A84" display="BirthType!A84"/>
    <hyperlink ref="C39" location="Interv!A5" display="Interv!A5"/>
    <hyperlink ref="C40" location="Interv!A24" display="Interv!A24"/>
    <hyperlink ref="C44" location="PlaceOfBirth!A5" display="PlaceOfBirth!A5"/>
    <hyperlink ref="C45" location="PlaceOfBirth!A83" display="PlaceOfBirth!A83"/>
    <hyperlink ref="C47" location="PlaceOfBirth!A83" display="PlaceOfBirth!A83"/>
    <hyperlink ref="C48" location="PlaceOfBirth!A160" display="PlaceOfBirth!A160"/>
    <hyperlink ref="C50" location="SMED!A5" display="SMED!A5"/>
    <hyperlink ref="C51" location="Birthweight!A22" display="Birthweight!A22"/>
    <hyperlink ref="C52" location="Birthweight!A68" display="Birthweight!A68"/>
    <hyperlink ref="C53" location="Birthweight!A68" display="Birthweight!A68"/>
    <hyperlink ref="C54" location="Gestation!A5" display="Gestation!A5"/>
    <hyperlink ref="C55" location="Gestation!A39" display="Gestation!A39"/>
    <hyperlink ref="C56" location="Gestation!A39" display="Gestation!A39"/>
    <hyperlink ref="C57" location="Gestation!A93" display="Gestation!A93"/>
    <hyperlink ref="C58" location="Gestation!A93" display="Gestation!A93"/>
    <hyperlink ref="C59" location="Bfeed!A5" display="Bfeed!A5"/>
    <hyperlink ref="C60" location="Bfeed!A57" display="Bfeed!A57"/>
    <hyperlink ref="C61" location="Referral!A5" display="Referral!A5"/>
    <hyperlink ref="C32" r:id="rId1" display="Health at a Glance 2013: OECD Indicators"/>
    <hyperlink ref="A1" location="Contents!A1" display="Contents"/>
    <hyperlink ref="C34" location="BirthType!A5" display="BirthType!A5"/>
    <hyperlink ref="C22" location="BMI!A5" display="BMI!A5"/>
    <hyperlink ref="C35" location="BirthType!A5" display="BirthType!A5"/>
    <hyperlink ref="C41" location="Interv!A24" display="Interv!A24"/>
    <hyperlink ref="C42" location="Interv!A24" display="Interv!A24"/>
    <hyperlink ref="C43" location="Interv!A24" display="Interv!A24"/>
    <hyperlink ref="C46" location="PlaceOfBirth!A83" display="PlaceOfBirth!A83"/>
    <hyperlink ref="A7" location="Age!A1" display="Age"/>
    <hyperlink ref="A9" location="Ethnic!A1" display="Ethnicity"/>
    <hyperlink ref="A12" location="Dep!A1" display="Deprivation"/>
    <hyperlink ref="A16" location="Geo!A1" display="Geographic distribution"/>
    <hyperlink ref="A20" location="Parity!A1" display="Parity"/>
    <hyperlink ref="A22" location="BMI!A1" display="Body mass index"/>
    <hyperlink ref="A23" location="Smoking!A1" display="Smoking"/>
    <hyperlink ref="A24" location="RegLMC!A1" display="Registration with a Lead Maternity Carer"/>
    <hyperlink ref="A31" location="BirthType!A1" display="Type of birth"/>
    <hyperlink ref="A39" location="Interv!A1" display="Interventions"/>
    <hyperlink ref="A44" location="PlaceOfBirth!A1" display="Place of birth"/>
    <hyperlink ref="A50" location="SMED!A1" display="Sex, maternal age, ethnicity and deprivation"/>
    <hyperlink ref="A51" location="Birthweight!A1" display="Birthweight"/>
    <hyperlink ref="A59" location="Bfeed!A1" display="Breastfeeding"/>
    <hyperlink ref="A61" location="Referral!A1" display="Continuity of care"/>
    <hyperlink ref="A54" location="Gestation!A1" display="Gestation"/>
  </hyperlinks>
  <pageMargins left="0.70866141732283472" right="0.70866141732283472" top="0.74803149606299213" bottom="0.74803149606299213" header="0.31496062992125984" footer="0.31496062992125984"/>
  <pageSetup paperSize="9" scale="70" fitToHeight="0" orientation="landscape" r:id="rId2"/>
  <rowBreaks count="1" manualBreakCount="1">
    <brk id="3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Normal="100" workbookViewId="0">
      <pane ySplit="3" topLeftCell="A4" activePane="bottomLeft" state="frozen"/>
      <selection activeCell="B54" sqref="B54"/>
      <selection pane="bottomLeft" activeCell="A3" sqref="A3"/>
    </sheetView>
  </sheetViews>
  <sheetFormatPr defaultRowHeight="15"/>
  <cols>
    <col min="1" max="1" width="9.42578125" customWidth="1"/>
    <col min="2" max="7" width="9.85546875" customWidth="1"/>
  </cols>
  <sheetData>
    <row r="1" spans="1:20" s="7" customFormat="1">
      <c r="A1" s="8" t="s">
        <v>27</v>
      </c>
      <c r="C1" s="8" t="s">
        <v>37</v>
      </c>
    </row>
    <row r="2" spans="1:20" s="7" customFormat="1" ht="10.5" customHeight="1"/>
    <row r="3" spans="1:20" s="7" customFormat="1" ht="19.5">
      <c r="A3" s="20" t="s">
        <v>129</v>
      </c>
    </row>
    <row r="5" spans="1:20" s="193" customFormat="1" ht="18" customHeight="1">
      <c r="A5" s="207" t="str">
        <f>Contents!B8</f>
        <v>Table 1: Number and percentage of women giving birth, by age group, 2003–2012</v>
      </c>
    </row>
    <row r="6" spans="1:20" s="23" customFormat="1">
      <c r="A6" s="45"/>
      <c r="B6" s="280" t="s">
        <v>28</v>
      </c>
      <c r="C6" s="281"/>
      <c r="D6" s="281"/>
      <c r="E6" s="281"/>
      <c r="F6" s="281"/>
      <c r="G6" s="281"/>
      <c r="H6" s="282"/>
      <c r="I6" s="281" t="s">
        <v>449</v>
      </c>
      <c r="J6" s="281"/>
      <c r="K6" s="281"/>
      <c r="L6" s="281"/>
      <c r="M6" s="281"/>
      <c r="N6" s="281"/>
      <c r="O6" s="36"/>
    </row>
    <row r="7" spans="1:20">
      <c r="A7" s="45" t="s">
        <v>40</v>
      </c>
      <c r="B7" s="49" t="s">
        <v>38</v>
      </c>
      <c r="C7" s="46" t="s">
        <v>46</v>
      </c>
      <c r="D7" s="46" t="s">
        <v>41</v>
      </c>
      <c r="E7" s="46" t="s">
        <v>42</v>
      </c>
      <c r="F7" s="46" t="s">
        <v>43</v>
      </c>
      <c r="G7" s="46" t="s">
        <v>39</v>
      </c>
      <c r="H7" s="47" t="s">
        <v>44</v>
      </c>
      <c r="I7" s="46" t="s">
        <v>38</v>
      </c>
      <c r="J7" s="46" t="s">
        <v>46</v>
      </c>
      <c r="K7" s="46" t="s">
        <v>41</v>
      </c>
      <c r="L7" s="46" t="s">
        <v>42</v>
      </c>
      <c r="M7" s="46" t="s">
        <v>43</v>
      </c>
      <c r="N7" s="46" t="s">
        <v>39</v>
      </c>
      <c r="O7" s="27"/>
      <c r="P7" s="21"/>
      <c r="Q7" s="21"/>
      <c r="R7" s="21"/>
      <c r="S7" s="21"/>
    </row>
    <row r="8" spans="1:20">
      <c r="A8" s="48">
        <v>2003</v>
      </c>
      <c r="B8" s="50">
        <v>3981</v>
      </c>
      <c r="C8" s="48">
        <v>9932</v>
      </c>
      <c r="D8" s="48">
        <v>14275</v>
      </c>
      <c r="E8" s="48">
        <v>17628</v>
      </c>
      <c r="F8" s="48">
        <v>9398</v>
      </c>
      <c r="G8" s="48">
        <v>2052</v>
      </c>
      <c r="H8" s="33">
        <v>57266</v>
      </c>
      <c r="I8" s="25">
        <f t="shared" ref="I8:I17" si="0">B8/$H8*100</f>
        <v>6.9517689379387422</v>
      </c>
      <c r="J8" s="25">
        <f t="shared" ref="J8:J17" si="1">C8/$H8*100</f>
        <v>17.343624489225718</v>
      </c>
      <c r="K8" s="25">
        <f t="shared" ref="K8:K17" si="2">D8/$H8*100</f>
        <v>24.927531170327942</v>
      </c>
      <c r="L8" s="25">
        <f t="shared" ref="L8:L17" si="3">E8/$H8*100</f>
        <v>30.782663360458212</v>
      </c>
      <c r="M8" s="25">
        <f t="shared" ref="M8:M17" si="4">F8/$H8*100</f>
        <v>16.411134006216603</v>
      </c>
      <c r="N8" s="42">
        <f t="shared" ref="N8:N17" si="5">G8/$H8*100</f>
        <v>3.5832780358327807</v>
      </c>
      <c r="O8" s="36"/>
    </row>
    <row r="9" spans="1:20">
      <c r="A9" s="48">
        <v>2004</v>
      </c>
      <c r="B9" s="50">
        <v>4161</v>
      </c>
      <c r="C9" s="48">
        <v>10153</v>
      </c>
      <c r="D9" s="48">
        <v>14126</v>
      </c>
      <c r="E9" s="48">
        <v>18228</v>
      </c>
      <c r="F9" s="48">
        <v>9483</v>
      </c>
      <c r="G9" s="48">
        <v>2199</v>
      </c>
      <c r="H9" s="33">
        <v>58350</v>
      </c>
      <c r="I9" s="25">
        <f t="shared" si="0"/>
        <v>7.1311053984575841</v>
      </c>
      <c r="J9" s="25">
        <f t="shared" si="1"/>
        <v>17.400171379605826</v>
      </c>
      <c r="K9" s="25">
        <f t="shared" si="2"/>
        <v>24.209083119108826</v>
      </c>
      <c r="L9" s="25">
        <f t="shared" si="3"/>
        <v>31.239074550128539</v>
      </c>
      <c r="M9" s="25">
        <f t="shared" si="4"/>
        <v>16.251928020565554</v>
      </c>
      <c r="N9" s="42">
        <f t="shared" si="5"/>
        <v>3.7686375321336762</v>
      </c>
      <c r="O9" s="36"/>
      <c r="T9" s="36"/>
    </row>
    <row r="10" spans="1:20">
      <c r="A10" s="48">
        <v>2005</v>
      </c>
      <c r="B10" s="50">
        <v>4330</v>
      </c>
      <c r="C10" s="48">
        <v>10093</v>
      </c>
      <c r="D10" s="48">
        <v>14038</v>
      </c>
      <c r="E10" s="48">
        <v>18040</v>
      </c>
      <c r="F10" s="48">
        <v>10087</v>
      </c>
      <c r="G10" s="48">
        <v>2174</v>
      </c>
      <c r="H10" s="33">
        <v>58762</v>
      </c>
      <c r="I10" s="25">
        <f t="shared" si="0"/>
        <v>7.3687076682209582</v>
      </c>
      <c r="J10" s="25">
        <f t="shared" si="1"/>
        <v>17.176066165208809</v>
      </c>
      <c r="K10" s="25">
        <f t="shared" si="2"/>
        <v>23.889588509581021</v>
      </c>
      <c r="L10" s="25">
        <f t="shared" si="3"/>
        <v>30.700112317484091</v>
      </c>
      <c r="M10" s="25">
        <f t="shared" si="4"/>
        <v>17.165855484837138</v>
      </c>
      <c r="N10" s="42">
        <f t="shared" si="5"/>
        <v>3.6996698546679827</v>
      </c>
      <c r="O10" s="36"/>
    </row>
    <row r="11" spans="1:20">
      <c r="A11" s="48">
        <v>2006</v>
      </c>
      <c r="B11" s="50">
        <v>4487</v>
      </c>
      <c r="C11" s="48">
        <v>10687</v>
      </c>
      <c r="D11" s="48">
        <v>14495</v>
      </c>
      <c r="E11" s="48">
        <v>18123</v>
      </c>
      <c r="F11" s="48">
        <v>10545</v>
      </c>
      <c r="G11" s="48">
        <v>2208</v>
      </c>
      <c r="H11" s="33">
        <v>60545</v>
      </c>
      <c r="I11" s="25">
        <f t="shared" si="0"/>
        <v>7.4110165992237169</v>
      </c>
      <c r="J11" s="25">
        <f t="shared" si="1"/>
        <v>17.651333718721613</v>
      </c>
      <c r="K11" s="25">
        <f t="shared" si="2"/>
        <v>23.940870426955158</v>
      </c>
      <c r="L11" s="25">
        <f t="shared" si="3"/>
        <v>29.933107605912955</v>
      </c>
      <c r="M11" s="25">
        <f t="shared" si="4"/>
        <v>17.416797423404081</v>
      </c>
      <c r="N11" s="42">
        <f t="shared" si="5"/>
        <v>3.6468742257824758</v>
      </c>
      <c r="O11" s="36"/>
    </row>
    <row r="12" spans="1:20">
      <c r="A12" s="48">
        <v>2007</v>
      </c>
      <c r="B12" s="50">
        <v>5077</v>
      </c>
      <c r="C12" s="48">
        <v>11252</v>
      </c>
      <c r="D12" s="48">
        <v>15622</v>
      </c>
      <c r="E12" s="48">
        <v>18315</v>
      </c>
      <c r="F12" s="48">
        <v>11494</v>
      </c>
      <c r="G12" s="48">
        <v>2411</v>
      </c>
      <c r="H12" s="33">
        <v>64171</v>
      </c>
      <c r="I12" s="25">
        <f t="shared" si="0"/>
        <v>7.9116734973742036</v>
      </c>
      <c r="J12" s="25">
        <f t="shared" si="1"/>
        <v>17.534400274267192</v>
      </c>
      <c r="K12" s="25">
        <f t="shared" si="2"/>
        <v>24.344329993299155</v>
      </c>
      <c r="L12" s="25">
        <f t="shared" si="3"/>
        <v>28.540929703448597</v>
      </c>
      <c r="M12" s="25">
        <f t="shared" si="4"/>
        <v>17.911517663742188</v>
      </c>
      <c r="N12" s="42">
        <f t="shared" si="5"/>
        <v>3.7571488678686635</v>
      </c>
      <c r="O12" s="36"/>
    </row>
    <row r="13" spans="1:20">
      <c r="A13" s="48">
        <v>2008</v>
      </c>
      <c r="B13" s="50">
        <v>5292</v>
      </c>
      <c r="C13" s="48">
        <v>11728</v>
      </c>
      <c r="D13" s="48">
        <v>15690</v>
      </c>
      <c r="E13" s="48">
        <v>17733</v>
      </c>
      <c r="F13" s="48">
        <v>11731</v>
      </c>
      <c r="G13" s="48">
        <v>2446</v>
      </c>
      <c r="H13" s="33">
        <v>64620</v>
      </c>
      <c r="I13" s="25">
        <f t="shared" si="0"/>
        <v>8.1894150417827305</v>
      </c>
      <c r="J13" s="25">
        <f t="shared" si="1"/>
        <v>18.14917982048901</v>
      </c>
      <c r="K13" s="25">
        <f t="shared" si="2"/>
        <v>24.280408542246981</v>
      </c>
      <c r="L13" s="25">
        <f t="shared" si="3"/>
        <v>27.441968430826368</v>
      </c>
      <c r="M13" s="25">
        <f t="shared" si="4"/>
        <v>18.153822346022903</v>
      </c>
      <c r="N13" s="42">
        <f t="shared" si="5"/>
        <v>3.7852058186320021</v>
      </c>
      <c r="O13" s="36"/>
    </row>
    <row r="14" spans="1:20">
      <c r="A14" s="48">
        <v>2009</v>
      </c>
      <c r="B14" s="50">
        <v>4870</v>
      </c>
      <c r="C14" s="48">
        <v>11927</v>
      </c>
      <c r="D14" s="48">
        <v>15792</v>
      </c>
      <c r="E14" s="48">
        <v>17586</v>
      </c>
      <c r="F14" s="48">
        <v>11543</v>
      </c>
      <c r="G14" s="48">
        <v>2506</v>
      </c>
      <c r="H14" s="33">
        <v>64224</v>
      </c>
      <c r="I14" s="25">
        <f t="shared" si="0"/>
        <v>7.5828350772296966</v>
      </c>
      <c r="J14" s="25">
        <f t="shared" si="1"/>
        <v>18.570939212755356</v>
      </c>
      <c r="K14" s="25">
        <f t="shared" si="2"/>
        <v>24.588938714499253</v>
      </c>
      <c r="L14" s="25">
        <f t="shared" si="3"/>
        <v>27.382286995515699</v>
      </c>
      <c r="M14" s="25">
        <f t="shared" si="4"/>
        <v>17.973031888390633</v>
      </c>
      <c r="N14" s="42">
        <f t="shared" si="5"/>
        <v>3.9019681116093672</v>
      </c>
      <c r="O14" s="36"/>
    </row>
    <row r="15" spans="1:20">
      <c r="A15" s="48">
        <v>2010</v>
      </c>
      <c r="B15" s="50">
        <v>4580</v>
      </c>
      <c r="C15" s="48">
        <v>12118</v>
      </c>
      <c r="D15" s="48">
        <v>16110</v>
      </c>
      <c r="E15" s="48">
        <v>17783</v>
      </c>
      <c r="F15" s="48">
        <v>11192</v>
      </c>
      <c r="G15" s="48">
        <v>2675</v>
      </c>
      <c r="H15" s="33">
        <v>64458</v>
      </c>
      <c r="I15" s="25">
        <f t="shared" si="0"/>
        <v>7.1054019671724227</v>
      </c>
      <c r="J15" s="25">
        <f t="shared" si="1"/>
        <v>18.79983865462782</v>
      </c>
      <c r="K15" s="25">
        <f t="shared" si="2"/>
        <v>24.99301870985758</v>
      </c>
      <c r="L15" s="25">
        <f t="shared" si="3"/>
        <v>27.58850724502777</v>
      </c>
      <c r="M15" s="25">
        <f t="shared" si="4"/>
        <v>17.363244283099071</v>
      </c>
      <c r="N15" s="42">
        <f t="shared" si="5"/>
        <v>4.1499891402153342</v>
      </c>
      <c r="O15" s="36"/>
    </row>
    <row r="16" spans="1:20">
      <c r="A16" s="48">
        <v>2011</v>
      </c>
      <c r="B16" s="50">
        <v>4094</v>
      </c>
      <c r="C16" s="48">
        <v>11807</v>
      </c>
      <c r="D16" s="48">
        <v>15669</v>
      </c>
      <c r="E16" s="48">
        <v>17357</v>
      </c>
      <c r="F16" s="48">
        <v>10801</v>
      </c>
      <c r="G16" s="48">
        <v>2579</v>
      </c>
      <c r="H16" s="33">
        <v>62307</v>
      </c>
      <c r="I16" s="25">
        <f t="shared" si="0"/>
        <v>6.570690291620525</v>
      </c>
      <c r="J16" s="25">
        <f t="shared" si="1"/>
        <v>18.949716725247566</v>
      </c>
      <c r="K16" s="25">
        <f t="shared" si="2"/>
        <v>25.148057200635566</v>
      </c>
      <c r="L16" s="25">
        <f t="shared" si="3"/>
        <v>27.85722310494808</v>
      </c>
      <c r="M16" s="25">
        <f t="shared" si="4"/>
        <v>17.335130884170319</v>
      </c>
      <c r="N16" s="42">
        <f t="shared" si="5"/>
        <v>4.1391817933779507</v>
      </c>
      <c r="O16" s="36"/>
    </row>
    <row r="17" spans="1:15">
      <c r="A17" s="39">
        <v>2012</v>
      </c>
      <c r="B17" s="51">
        <v>3937</v>
      </c>
      <c r="C17" s="39">
        <v>11545</v>
      </c>
      <c r="D17" s="39">
        <v>16039</v>
      </c>
      <c r="E17" s="39">
        <v>17581</v>
      </c>
      <c r="F17" s="39">
        <v>10480</v>
      </c>
      <c r="G17" s="39">
        <v>2739</v>
      </c>
      <c r="H17" s="38">
        <v>62321</v>
      </c>
      <c r="I17" s="40">
        <f t="shared" si="0"/>
        <v>6.3172927263683194</v>
      </c>
      <c r="J17" s="40">
        <f t="shared" si="1"/>
        <v>18.525055759695768</v>
      </c>
      <c r="K17" s="40">
        <f t="shared" si="2"/>
        <v>25.73610821392468</v>
      </c>
      <c r="L17" s="40">
        <f t="shared" si="3"/>
        <v>28.210394570048621</v>
      </c>
      <c r="M17" s="40">
        <f t="shared" si="4"/>
        <v>16.816161486497329</v>
      </c>
      <c r="N17" s="40">
        <f t="shared" si="5"/>
        <v>4.3949872434652839</v>
      </c>
      <c r="O17" s="36"/>
    </row>
    <row r="18" spans="1:15" s="23" customFormat="1">
      <c r="O18" s="36"/>
    </row>
    <row r="19" spans="1:15" s="23" customFormat="1"/>
    <row r="20" spans="1:15" s="193" customFormat="1" ht="18" customHeight="1">
      <c r="A20" s="207" t="str">
        <f>Contents!B9</f>
        <v>Table 2: Birth rate, by age group, 2003−2012</v>
      </c>
    </row>
    <row r="21" spans="1:15" s="23" customFormat="1">
      <c r="A21" s="32"/>
      <c r="B21" s="283" t="s">
        <v>299</v>
      </c>
      <c r="C21" s="284"/>
      <c r="D21" s="284"/>
      <c r="E21" s="284"/>
      <c r="F21" s="284"/>
      <c r="G21" s="284"/>
      <c r="H21" s="285"/>
      <c r="I21" s="283" t="s">
        <v>48</v>
      </c>
      <c r="J21" s="284"/>
      <c r="K21" s="284"/>
      <c r="L21" s="284"/>
      <c r="M21" s="284"/>
      <c r="N21" s="284"/>
      <c r="O21" s="284"/>
    </row>
    <row r="22" spans="1:15" s="23" customFormat="1">
      <c r="A22" s="32" t="s">
        <v>40</v>
      </c>
      <c r="B22" s="44" t="s">
        <v>38</v>
      </c>
      <c r="C22" s="44" t="s">
        <v>46</v>
      </c>
      <c r="D22" s="44" t="s">
        <v>41</v>
      </c>
      <c r="E22" s="44" t="s">
        <v>42</v>
      </c>
      <c r="F22" s="44" t="s">
        <v>43</v>
      </c>
      <c r="G22" s="44" t="s">
        <v>39</v>
      </c>
      <c r="H22" s="37" t="s">
        <v>44</v>
      </c>
      <c r="I22" s="44" t="s">
        <v>38</v>
      </c>
      <c r="J22" s="44" t="s">
        <v>46</v>
      </c>
      <c r="K22" s="44" t="s">
        <v>41</v>
      </c>
      <c r="L22" s="44" t="s">
        <v>42</v>
      </c>
      <c r="M22" s="44" t="s">
        <v>43</v>
      </c>
      <c r="N22" s="44" t="s">
        <v>39</v>
      </c>
      <c r="O22" s="37" t="s">
        <v>44</v>
      </c>
    </row>
    <row r="23" spans="1:15" s="23" customFormat="1">
      <c r="A23" s="33">
        <v>2003</v>
      </c>
      <c r="B23" s="25">
        <f>B8/I23*1000</f>
        <v>27.445708376421923</v>
      </c>
      <c r="C23" s="25">
        <f t="shared" ref="C23:H23" si="6">C8/J23*1000</f>
        <v>71.976230161605912</v>
      </c>
      <c r="D23" s="25">
        <f t="shared" si="6"/>
        <v>110.24017298633099</v>
      </c>
      <c r="E23" s="25">
        <f t="shared" si="6"/>
        <v>113.1595840287585</v>
      </c>
      <c r="F23" s="25">
        <f t="shared" si="6"/>
        <v>59.274676758120471</v>
      </c>
      <c r="G23" s="25">
        <f t="shared" si="6"/>
        <v>12.591274467693442</v>
      </c>
      <c r="H23" s="34">
        <f t="shared" si="6"/>
        <v>64.356112965397884</v>
      </c>
      <c r="I23" s="24">
        <v>145050</v>
      </c>
      <c r="J23" s="24">
        <v>137990</v>
      </c>
      <c r="K23" s="24">
        <v>129490</v>
      </c>
      <c r="L23" s="24">
        <v>155780</v>
      </c>
      <c r="M23" s="24">
        <v>158550</v>
      </c>
      <c r="N23" s="24">
        <v>162970</v>
      </c>
      <c r="O23" s="24">
        <v>889830</v>
      </c>
    </row>
    <row r="24" spans="1:15" s="23" customFormat="1">
      <c r="A24" s="33">
        <v>2004</v>
      </c>
      <c r="B24" s="25">
        <f t="shared" ref="B24:B32" si="7">B9/I24*1000</f>
        <v>28.143388569496111</v>
      </c>
      <c r="C24" s="25">
        <f t="shared" ref="C24:C32" si="8">C9/J24*1000</f>
        <v>71.905099150141652</v>
      </c>
      <c r="D24" s="25">
        <f t="shared" ref="D24:D32" si="9">D9/K24*1000</f>
        <v>108.5529854760624</v>
      </c>
      <c r="E24" s="25">
        <f t="shared" ref="E24:E32" si="10">E9/L24*1000</f>
        <v>117.1766520956544</v>
      </c>
      <c r="F24" s="25">
        <f t="shared" ref="F24:F32" si="11">F9/M24*1000</f>
        <v>59.495576886881238</v>
      </c>
      <c r="G24" s="25">
        <f t="shared" ref="G24:G32" si="12">G9/N24*1000</f>
        <v>13.238215640238396</v>
      </c>
      <c r="H24" s="34">
        <f t="shared" ref="H24:H32" si="13">H9/O24*1000</f>
        <v>64.816049053585701</v>
      </c>
      <c r="I24" s="24">
        <v>147850</v>
      </c>
      <c r="J24" s="24">
        <v>141200</v>
      </c>
      <c r="K24" s="24">
        <v>130130</v>
      </c>
      <c r="L24" s="24">
        <v>155560</v>
      </c>
      <c r="M24" s="24">
        <v>159390</v>
      </c>
      <c r="N24" s="24">
        <v>166110</v>
      </c>
      <c r="O24" s="24">
        <v>900240</v>
      </c>
    </row>
    <row r="25" spans="1:15" s="23" customFormat="1">
      <c r="A25" s="33">
        <v>2005</v>
      </c>
      <c r="B25" s="25">
        <f t="shared" si="7"/>
        <v>28.707816747331435</v>
      </c>
      <c r="C25" s="25">
        <f t="shared" si="8"/>
        <v>70.43265875785066</v>
      </c>
      <c r="D25" s="25">
        <f t="shared" si="9"/>
        <v>107.05406848165943</v>
      </c>
      <c r="E25" s="25">
        <f t="shared" si="10"/>
        <v>117.35623211033047</v>
      </c>
      <c r="F25" s="25">
        <f t="shared" si="11"/>
        <v>62.788671023965136</v>
      </c>
      <c r="G25" s="25">
        <f t="shared" si="12"/>
        <v>13.013288638812401</v>
      </c>
      <c r="H25" s="34">
        <f t="shared" si="13"/>
        <v>64.809361523784318</v>
      </c>
      <c r="I25" s="24">
        <v>150830</v>
      </c>
      <c r="J25" s="24">
        <v>143300</v>
      </c>
      <c r="K25" s="24">
        <v>131130</v>
      </c>
      <c r="L25" s="24">
        <v>153720</v>
      </c>
      <c r="M25" s="24">
        <v>160650</v>
      </c>
      <c r="N25" s="24">
        <v>167060</v>
      </c>
      <c r="O25" s="24">
        <v>906690</v>
      </c>
    </row>
    <row r="26" spans="1:15" s="23" customFormat="1">
      <c r="A26" s="33">
        <v>2006</v>
      </c>
      <c r="B26" s="25">
        <f t="shared" si="7"/>
        <v>29.106123508043591</v>
      </c>
      <c r="C26" s="25">
        <f t="shared" si="8"/>
        <v>73.536090277299934</v>
      </c>
      <c r="D26" s="25">
        <f t="shared" si="9"/>
        <v>108.49550898203593</v>
      </c>
      <c r="E26" s="25">
        <f t="shared" si="10"/>
        <v>121.062124248497</v>
      </c>
      <c r="F26" s="25">
        <f t="shared" si="11"/>
        <v>64.523037386036833</v>
      </c>
      <c r="G26" s="25">
        <f t="shared" si="12"/>
        <v>13.258076137864778</v>
      </c>
      <c r="H26" s="34">
        <f t="shared" si="13"/>
        <v>66.331784916078703</v>
      </c>
      <c r="I26" s="24">
        <v>154160</v>
      </c>
      <c r="J26" s="24">
        <v>145330</v>
      </c>
      <c r="K26" s="24">
        <v>133600</v>
      </c>
      <c r="L26" s="24">
        <v>149700</v>
      </c>
      <c r="M26" s="24">
        <v>163430</v>
      </c>
      <c r="N26" s="24">
        <v>166540</v>
      </c>
      <c r="O26" s="24">
        <v>912760</v>
      </c>
    </row>
    <row r="27" spans="1:15" s="23" customFormat="1">
      <c r="A27" s="33">
        <v>2007</v>
      </c>
      <c r="B27" s="25">
        <f t="shared" si="7"/>
        <v>32.551131627877155</v>
      </c>
      <c r="C27" s="25">
        <f t="shared" si="8"/>
        <v>77.846962778469631</v>
      </c>
      <c r="D27" s="25">
        <f t="shared" si="9"/>
        <v>115.31704436406584</v>
      </c>
      <c r="E27" s="25">
        <f t="shared" si="10"/>
        <v>125.73802004668406</v>
      </c>
      <c r="F27" s="25">
        <f t="shared" si="11"/>
        <v>69.614196596208586</v>
      </c>
      <c r="G27" s="25">
        <f t="shared" si="12"/>
        <v>14.603270745003028</v>
      </c>
      <c r="H27" s="34">
        <f t="shared" si="13"/>
        <v>70.374513351976759</v>
      </c>
      <c r="I27" s="24">
        <v>155970</v>
      </c>
      <c r="J27" s="24">
        <v>144540</v>
      </c>
      <c r="K27" s="24">
        <v>135470</v>
      </c>
      <c r="L27" s="24">
        <v>145660</v>
      </c>
      <c r="M27" s="24">
        <v>165110</v>
      </c>
      <c r="N27" s="24">
        <v>165100</v>
      </c>
      <c r="O27" s="24">
        <v>911850</v>
      </c>
    </row>
    <row r="28" spans="1:15" s="23" customFormat="1">
      <c r="A28" s="33">
        <v>2008</v>
      </c>
      <c r="B28" s="25">
        <f t="shared" si="7"/>
        <v>33.808215677505906</v>
      </c>
      <c r="C28" s="25">
        <f t="shared" si="8"/>
        <v>81.246969172151012</v>
      </c>
      <c r="D28" s="25">
        <f t="shared" si="9"/>
        <v>114.16721239903951</v>
      </c>
      <c r="E28" s="25">
        <f t="shared" si="10"/>
        <v>124.82753766014359</v>
      </c>
      <c r="F28" s="25">
        <f t="shared" si="11"/>
        <v>71.178933317153081</v>
      </c>
      <c r="G28" s="25">
        <f t="shared" si="12"/>
        <v>14.978567054500919</v>
      </c>
      <c r="H28" s="34">
        <f t="shared" si="13"/>
        <v>71.129799225079253</v>
      </c>
      <c r="I28" s="24">
        <v>156530</v>
      </c>
      <c r="J28" s="24">
        <v>144350</v>
      </c>
      <c r="K28" s="24">
        <v>137430</v>
      </c>
      <c r="L28" s="24">
        <v>142060</v>
      </c>
      <c r="M28" s="24">
        <v>164810</v>
      </c>
      <c r="N28" s="24">
        <v>163300</v>
      </c>
      <c r="O28" s="24">
        <v>908480</v>
      </c>
    </row>
    <row r="29" spans="1:15" s="23" customFormat="1">
      <c r="A29" s="33">
        <v>2009</v>
      </c>
      <c r="B29" s="25">
        <f t="shared" si="7"/>
        <v>31.07452782031649</v>
      </c>
      <c r="C29" s="25">
        <f t="shared" si="8"/>
        <v>81.843134563919577</v>
      </c>
      <c r="D29" s="25">
        <f t="shared" si="9"/>
        <v>113.6115107913669</v>
      </c>
      <c r="E29" s="25">
        <f t="shared" si="10"/>
        <v>125.21181915272339</v>
      </c>
      <c r="F29" s="25">
        <f t="shared" si="11"/>
        <v>70.768193243823191</v>
      </c>
      <c r="G29" s="25">
        <f t="shared" si="12"/>
        <v>15.365748972959715</v>
      </c>
      <c r="H29" s="34">
        <f t="shared" si="13"/>
        <v>70.723488602576808</v>
      </c>
      <c r="I29" s="24">
        <v>156720</v>
      </c>
      <c r="J29" s="24">
        <v>145730</v>
      </c>
      <c r="K29" s="24">
        <v>139000</v>
      </c>
      <c r="L29" s="24">
        <v>140450</v>
      </c>
      <c r="M29" s="24">
        <v>163110</v>
      </c>
      <c r="N29" s="24">
        <v>163090</v>
      </c>
      <c r="O29" s="24">
        <v>908100</v>
      </c>
    </row>
    <row r="30" spans="1:15" s="23" customFormat="1">
      <c r="A30" s="33">
        <v>2010</v>
      </c>
      <c r="B30" s="25">
        <f t="shared" si="7"/>
        <v>29.308248544186345</v>
      </c>
      <c r="C30" s="25">
        <f t="shared" si="8"/>
        <v>81.154567372086788</v>
      </c>
      <c r="D30" s="25">
        <f t="shared" si="9"/>
        <v>114.62113127001066</v>
      </c>
      <c r="E30" s="25">
        <f t="shared" si="10"/>
        <v>127.12130960040029</v>
      </c>
      <c r="F30" s="25">
        <f t="shared" si="11"/>
        <v>69.766861987283377</v>
      </c>
      <c r="G30" s="25">
        <f t="shared" si="12"/>
        <v>16.312964995731189</v>
      </c>
      <c r="H30" s="34">
        <f t="shared" si="13"/>
        <v>70.799512318355056</v>
      </c>
      <c r="I30" s="24">
        <v>156270</v>
      </c>
      <c r="J30" s="24">
        <v>149320</v>
      </c>
      <c r="K30" s="24">
        <v>140550</v>
      </c>
      <c r="L30" s="24">
        <v>139890</v>
      </c>
      <c r="M30" s="24">
        <v>160420</v>
      </c>
      <c r="N30" s="24">
        <v>163980</v>
      </c>
      <c r="O30" s="24">
        <v>910430</v>
      </c>
    </row>
    <row r="31" spans="1:15" s="23" customFormat="1">
      <c r="A31" s="33">
        <v>2011</v>
      </c>
      <c r="B31" s="25">
        <f t="shared" si="7"/>
        <v>26.546492024380754</v>
      </c>
      <c r="C31" s="25">
        <f t="shared" si="8"/>
        <v>77.301296320544722</v>
      </c>
      <c r="D31" s="25">
        <f t="shared" si="9"/>
        <v>111.28551136363636</v>
      </c>
      <c r="E31" s="25">
        <f t="shared" si="10"/>
        <v>123.97857142857143</v>
      </c>
      <c r="F31" s="25">
        <f t="shared" si="11"/>
        <v>69.814491629500367</v>
      </c>
      <c r="G31" s="25">
        <f t="shared" si="12"/>
        <v>15.542698728379436</v>
      </c>
      <c r="H31" s="34">
        <f t="shared" si="13"/>
        <v>68.589828269484812</v>
      </c>
      <c r="I31" s="24">
        <v>154220</v>
      </c>
      <c r="J31" s="24">
        <v>152740</v>
      </c>
      <c r="K31" s="24">
        <v>140800</v>
      </c>
      <c r="L31" s="24">
        <v>140000</v>
      </c>
      <c r="M31" s="24">
        <v>154710</v>
      </c>
      <c r="N31" s="24">
        <v>165930</v>
      </c>
      <c r="O31" s="24">
        <v>908400</v>
      </c>
    </row>
    <row r="32" spans="1:15" s="23" customFormat="1">
      <c r="A32" s="38">
        <v>2012</v>
      </c>
      <c r="B32" s="43">
        <f t="shared" si="7"/>
        <v>25.732026143790851</v>
      </c>
      <c r="C32" s="40">
        <f t="shared" si="8"/>
        <v>74.821775761503559</v>
      </c>
      <c r="D32" s="40">
        <f t="shared" si="9"/>
        <v>114.09973678594294</v>
      </c>
      <c r="E32" s="40">
        <f t="shared" si="10"/>
        <v>125.32791559737669</v>
      </c>
      <c r="F32" s="40">
        <f t="shared" si="11"/>
        <v>70.264834059671472</v>
      </c>
      <c r="G32" s="40">
        <f t="shared" si="12"/>
        <v>16.426772220223103</v>
      </c>
      <c r="H32" s="41">
        <f t="shared" si="13"/>
        <v>68.936109021724704</v>
      </c>
      <c r="I32" s="185">
        <v>153000</v>
      </c>
      <c r="J32" s="26">
        <v>154300</v>
      </c>
      <c r="K32" s="26">
        <v>140570</v>
      </c>
      <c r="L32" s="26">
        <v>140280</v>
      </c>
      <c r="M32" s="26">
        <v>149150</v>
      </c>
      <c r="N32" s="26">
        <v>166740</v>
      </c>
      <c r="O32" s="26">
        <v>904040</v>
      </c>
    </row>
    <row r="33" spans="1:8" s="23" customFormat="1">
      <c r="A33" s="28" t="s">
        <v>412</v>
      </c>
      <c r="B33"/>
      <c r="C33"/>
      <c r="D33"/>
      <c r="E33"/>
      <c r="F33"/>
      <c r="G33"/>
      <c r="H33"/>
    </row>
  </sheetData>
  <mergeCells count="4">
    <mergeCell ref="B6:H6"/>
    <mergeCell ref="I6:N6"/>
    <mergeCell ref="B21:H21"/>
    <mergeCell ref="I21:O21"/>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96" fitToHeight="0" orientation="landscape" r:id="rId1"/>
  <headerFooter>
    <oddFooter>&amp;L&amp;"Arial,Regular"&amp;8&amp;K01+023Report on Maternity, 2012: accompanying tables&amp;R&amp;"Arial,Regular"&amp;8&amp;K01+023Page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zoomScaleNormal="100" workbookViewId="0">
      <pane ySplit="3" topLeftCell="A4" activePane="bottomLeft" state="frozen"/>
      <selection pane="bottomLeft" activeCell="A3" sqref="A3"/>
    </sheetView>
  </sheetViews>
  <sheetFormatPr defaultRowHeight="15"/>
  <cols>
    <col min="2" max="13" width="10" customWidth="1"/>
    <col min="22" max="22" width="6" customWidth="1"/>
  </cols>
  <sheetData>
    <row r="1" spans="1:15" s="7" customFormat="1">
      <c r="A1" s="8" t="s">
        <v>27</v>
      </c>
      <c r="C1" s="8" t="s">
        <v>37</v>
      </c>
    </row>
    <row r="2" spans="1:15" s="7" customFormat="1" ht="10.5" customHeight="1"/>
    <row r="3" spans="1:15" s="7" customFormat="1" ht="19.5">
      <c r="A3" s="20" t="s">
        <v>130</v>
      </c>
    </row>
    <row r="4" spans="1:15" s="23" customFormat="1"/>
    <row r="5" spans="1:15" s="193" customFormat="1" ht="18" customHeight="1">
      <c r="A5" s="207" t="str">
        <f>Contents!B10</f>
        <v>Table 3: Number and percentage of women giving birth, by ethnic group, 2003–2012</v>
      </c>
    </row>
    <row r="6" spans="1:15">
      <c r="A6" s="287" t="s">
        <v>40</v>
      </c>
      <c r="B6" s="280" t="s">
        <v>28</v>
      </c>
      <c r="C6" s="281"/>
      <c r="D6" s="281"/>
      <c r="E6" s="281"/>
      <c r="F6" s="281"/>
      <c r="G6" s="281"/>
      <c r="H6" s="282"/>
      <c r="I6" s="280" t="s">
        <v>449</v>
      </c>
      <c r="J6" s="281"/>
      <c r="K6" s="281"/>
      <c r="L6" s="281"/>
      <c r="M6" s="281"/>
      <c r="N6" s="30"/>
      <c r="O6" s="36"/>
    </row>
    <row r="7" spans="1:15" ht="25.5">
      <c r="A7" s="287"/>
      <c r="B7" s="64" t="s">
        <v>49</v>
      </c>
      <c r="C7" s="63" t="s">
        <v>94</v>
      </c>
      <c r="D7" s="63" t="s">
        <v>50</v>
      </c>
      <c r="E7" s="63" t="s">
        <v>51</v>
      </c>
      <c r="F7" s="63" t="s">
        <v>52</v>
      </c>
      <c r="G7" s="63" t="s">
        <v>53</v>
      </c>
      <c r="H7" s="70" t="s">
        <v>44</v>
      </c>
      <c r="I7" s="63" t="str">
        <f>B7</f>
        <v>Māori</v>
      </c>
      <c r="J7" s="63" t="str">
        <f t="shared" ref="J7:M7" si="0">C7</f>
        <v>Pacific peoples</v>
      </c>
      <c r="K7" s="63" t="str">
        <f t="shared" si="0"/>
        <v>Asian</v>
      </c>
      <c r="L7" s="63" t="str">
        <f t="shared" si="0"/>
        <v>Other</v>
      </c>
      <c r="M7" s="63" t="str">
        <f t="shared" si="0"/>
        <v>European</v>
      </c>
      <c r="N7" s="30"/>
      <c r="O7" s="27"/>
    </row>
    <row r="8" spans="1:15" s="23" customFormat="1">
      <c r="A8" s="48">
        <v>2003</v>
      </c>
      <c r="B8" s="50">
        <v>12893</v>
      </c>
      <c r="C8" s="48">
        <v>6070</v>
      </c>
      <c r="D8" s="48">
        <v>4854</v>
      </c>
      <c r="E8" s="48">
        <v>669</v>
      </c>
      <c r="F8" s="48">
        <v>31996</v>
      </c>
      <c r="G8" s="48">
        <v>784</v>
      </c>
      <c r="H8" s="33">
        <v>57266</v>
      </c>
      <c r="I8" s="69">
        <v>22.826741262703163</v>
      </c>
      <c r="J8" s="68">
        <v>10.746786586877235</v>
      </c>
      <c r="K8" s="68">
        <v>8.5938883184023229</v>
      </c>
      <c r="L8" s="68">
        <v>1.1844481427711484</v>
      </c>
      <c r="M8" s="68">
        <v>56.648135689246125</v>
      </c>
      <c r="N8" s="30"/>
      <c r="O8" s="27"/>
    </row>
    <row r="9" spans="1:15" s="23" customFormat="1">
      <c r="A9" s="48">
        <v>2004</v>
      </c>
      <c r="B9" s="50">
        <v>14080</v>
      </c>
      <c r="C9" s="48">
        <v>6346</v>
      </c>
      <c r="D9" s="48">
        <v>5270</v>
      </c>
      <c r="E9" s="48">
        <v>748</v>
      </c>
      <c r="F9" s="48">
        <v>31618</v>
      </c>
      <c r="G9" s="48">
        <v>288</v>
      </c>
      <c r="H9" s="33">
        <v>58350</v>
      </c>
      <c r="I9" s="67">
        <v>24.249939719610072</v>
      </c>
      <c r="J9" s="71">
        <v>10.929695842375391</v>
      </c>
      <c r="K9" s="71">
        <v>9.0765044263029164</v>
      </c>
      <c r="L9" s="71">
        <v>1.288278047604285</v>
      </c>
      <c r="M9" s="71">
        <v>54.455581964107338</v>
      </c>
      <c r="N9" s="30"/>
      <c r="O9" s="27"/>
    </row>
    <row r="10" spans="1:15" s="23" customFormat="1">
      <c r="A10" s="48">
        <v>2005</v>
      </c>
      <c r="B10" s="50">
        <v>14835</v>
      </c>
      <c r="C10" s="48">
        <v>6853</v>
      </c>
      <c r="D10" s="48">
        <v>4978</v>
      </c>
      <c r="E10" s="48">
        <v>858</v>
      </c>
      <c r="F10" s="48">
        <v>31182</v>
      </c>
      <c r="G10" s="48">
        <v>56</v>
      </c>
      <c r="H10" s="33">
        <v>58762</v>
      </c>
      <c r="I10" s="67">
        <v>25.269989438898921</v>
      </c>
      <c r="J10" s="71">
        <v>11.673423500153305</v>
      </c>
      <c r="K10" s="71">
        <v>8.4795421251660805</v>
      </c>
      <c r="L10" s="71">
        <v>1.4615201171941539</v>
      </c>
      <c r="M10" s="71">
        <v>53.115524818587531</v>
      </c>
      <c r="N10" s="30"/>
      <c r="O10" s="27"/>
    </row>
    <row r="11" spans="1:15" s="23" customFormat="1">
      <c r="A11" s="48">
        <v>2006</v>
      </c>
      <c r="B11" s="50">
        <v>15506</v>
      </c>
      <c r="C11" s="48">
        <v>7191</v>
      </c>
      <c r="D11" s="48">
        <v>5132</v>
      </c>
      <c r="E11" s="48">
        <v>929</v>
      </c>
      <c r="F11" s="48">
        <v>31744</v>
      </c>
      <c r="G11" s="48">
        <v>43</v>
      </c>
      <c r="H11" s="33">
        <v>60545</v>
      </c>
      <c r="I11" s="67">
        <v>25.628904829592408</v>
      </c>
      <c r="J11" s="71">
        <v>11.885557502231331</v>
      </c>
      <c r="K11" s="71">
        <v>8.4823642193646496</v>
      </c>
      <c r="L11" s="71">
        <v>1.5354864302006546</v>
      </c>
      <c r="M11" s="71">
        <v>52.467687018610953</v>
      </c>
      <c r="N11" s="30"/>
      <c r="O11" s="27"/>
    </row>
    <row r="12" spans="1:15" s="23" customFormat="1">
      <c r="A12" s="48">
        <v>2007</v>
      </c>
      <c r="B12" s="50">
        <v>16483</v>
      </c>
      <c r="C12" s="48">
        <v>7877</v>
      </c>
      <c r="D12" s="48">
        <v>5887</v>
      </c>
      <c r="E12" s="48">
        <v>1004</v>
      </c>
      <c r="F12" s="48">
        <v>32861</v>
      </c>
      <c r="G12" s="48">
        <v>59</v>
      </c>
      <c r="H12" s="33">
        <v>64171</v>
      </c>
      <c r="I12" s="67">
        <v>25.709695532817566</v>
      </c>
      <c r="J12" s="71">
        <v>12.286311454953831</v>
      </c>
      <c r="K12" s="71">
        <v>9.1823683553780882</v>
      </c>
      <c r="L12" s="71">
        <v>1.566009483404043</v>
      </c>
      <c r="M12" s="71">
        <v>51.255615173446465</v>
      </c>
      <c r="N12" s="30"/>
      <c r="O12" s="27"/>
    </row>
    <row r="13" spans="1:15">
      <c r="A13" s="48">
        <v>2008</v>
      </c>
      <c r="B13" s="50">
        <v>16711</v>
      </c>
      <c r="C13" s="48">
        <v>7687</v>
      </c>
      <c r="D13" s="48">
        <v>6043</v>
      </c>
      <c r="E13" s="48">
        <v>1110</v>
      </c>
      <c r="F13" s="48">
        <v>32990</v>
      </c>
      <c r="G13" s="48">
        <v>79</v>
      </c>
      <c r="H13" s="33">
        <v>64620</v>
      </c>
      <c r="I13" s="67">
        <v>25.892068607551789</v>
      </c>
      <c r="J13" s="71">
        <v>11.910258595311507</v>
      </c>
      <c r="K13" s="71">
        <v>9.3630405478687972</v>
      </c>
      <c r="L13" s="71">
        <v>1.7198370028354071</v>
      </c>
      <c r="M13" s="71">
        <v>51.1147952464325</v>
      </c>
      <c r="N13" s="30"/>
      <c r="O13" s="36"/>
    </row>
    <row r="14" spans="1:15">
      <c r="A14" s="48">
        <v>2009</v>
      </c>
      <c r="B14" s="50">
        <v>16552</v>
      </c>
      <c r="C14" s="48">
        <v>7440</v>
      </c>
      <c r="D14" s="48">
        <v>6369</v>
      </c>
      <c r="E14" s="48">
        <v>1171</v>
      </c>
      <c r="F14" s="48">
        <v>32637</v>
      </c>
      <c r="G14" s="48">
        <v>55</v>
      </c>
      <c r="H14" s="33">
        <v>64224</v>
      </c>
      <c r="I14" s="67">
        <v>25.794386697626582</v>
      </c>
      <c r="J14" s="71">
        <v>11.5943835808568</v>
      </c>
      <c r="K14" s="71">
        <v>9.9253533637737856</v>
      </c>
      <c r="L14" s="71">
        <v>1.824868706073026</v>
      </c>
      <c r="M14" s="71">
        <v>50.861007651669809</v>
      </c>
      <c r="N14" s="30"/>
      <c r="O14" s="36"/>
    </row>
    <row r="15" spans="1:15">
      <c r="A15" s="48">
        <v>2010</v>
      </c>
      <c r="B15" s="50">
        <v>16420</v>
      </c>
      <c r="C15" s="48">
        <v>7528</v>
      </c>
      <c r="D15" s="48">
        <v>6968</v>
      </c>
      <c r="E15" s="48">
        <v>1279</v>
      </c>
      <c r="F15" s="48">
        <v>32217</v>
      </c>
      <c r="G15" s="48">
        <v>46</v>
      </c>
      <c r="H15" s="33">
        <v>64458</v>
      </c>
      <c r="I15" s="67">
        <v>25.492144320933985</v>
      </c>
      <c r="J15" s="71">
        <v>11.687263242874</v>
      </c>
      <c r="K15" s="71">
        <v>10.817860026082096</v>
      </c>
      <c r="L15" s="71">
        <v>1.9856548469229338</v>
      </c>
      <c r="M15" s="71">
        <v>50.017077563186987</v>
      </c>
      <c r="N15" s="30"/>
      <c r="O15" s="36"/>
    </row>
    <row r="16" spans="1:15">
      <c r="A16" s="48">
        <v>2011</v>
      </c>
      <c r="B16" s="50">
        <v>15887</v>
      </c>
      <c r="C16" s="48">
        <v>7147</v>
      </c>
      <c r="D16" s="48">
        <v>7177</v>
      </c>
      <c r="E16" s="48">
        <v>1275</v>
      </c>
      <c r="F16" s="48">
        <v>30763</v>
      </c>
      <c r="G16" s="48">
        <v>58</v>
      </c>
      <c r="H16" s="33">
        <v>62307</v>
      </c>
      <c r="I16" s="67">
        <v>25.521695127632572</v>
      </c>
      <c r="J16" s="71">
        <v>11.481308936689747</v>
      </c>
      <c r="K16" s="71">
        <v>11.529502481967583</v>
      </c>
      <c r="L16" s="71">
        <v>2.0482256743080209</v>
      </c>
      <c r="M16" s="71">
        <v>49.419267779402077</v>
      </c>
      <c r="N16" s="30"/>
      <c r="O16" s="36"/>
    </row>
    <row r="17" spans="1:15">
      <c r="A17" s="39">
        <v>2012</v>
      </c>
      <c r="B17" s="51">
        <v>15699</v>
      </c>
      <c r="C17" s="39">
        <v>6955</v>
      </c>
      <c r="D17" s="39">
        <v>8504</v>
      </c>
      <c r="E17" s="39">
        <v>1228</v>
      </c>
      <c r="F17" s="39">
        <v>29893</v>
      </c>
      <c r="G17" s="39">
        <v>42</v>
      </c>
      <c r="H17" s="38">
        <v>62321</v>
      </c>
      <c r="I17" s="66">
        <v>25.207533839657025</v>
      </c>
      <c r="J17" s="65">
        <v>11.167488238411021</v>
      </c>
      <c r="K17" s="65">
        <v>13.654682958942821</v>
      </c>
      <c r="L17" s="65">
        <v>1.9717721864512916</v>
      </c>
      <c r="M17" s="65">
        <v>47.99852277653784</v>
      </c>
      <c r="N17" s="30"/>
      <c r="O17" s="36"/>
    </row>
    <row r="18" spans="1:15">
      <c r="A18" s="23"/>
      <c r="B18" s="23"/>
      <c r="C18" s="23"/>
      <c r="D18" s="23"/>
      <c r="E18" s="23"/>
      <c r="F18" s="23"/>
      <c r="G18" s="23"/>
      <c r="H18" s="23"/>
      <c r="I18" s="23"/>
      <c r="J18" s="23"/>
      <c r="K18" s="23"/>
      <c r="L18" s="23"/>
      <c r="M18" s="23"/>
      <c r="N18" s="30"/>
      <c r="O18" s="36"/>
    </row>
    <row r="19" spans="1:15">
      <c r="A19" s="23"/>
      <c r="B19" s="23"/>
      <c r="C19" s="23"/>
      <c r="D19" s="23"/>
      <c r="E19" s="23"/>
      <c r="F19" s="23"/>
      <c r="G19" s="23"/>
      <c r="H19" s="23"/>
      <c r="I19" s="23"/>
      <c r="J19" s="23"/>
      <c r="K19" s="23"/>
      <c r="L19" s="23"/>
      <c r="M19" s="23"/>
      <c r="N19" s="23"/>
      <c r="O19" s="23"/>
    </row>
    <row r="20" spans="1:15" s="193" customFormat="1" ht="18" customHeight="1">
      <c r="A20" s="207" t="str">
        <f>Contents!B11</f>
        <v>Table 4: Birth rate, by ethnic group, 2003−2012</v>
      </c>
    </row>
    <row r="21" spans="1:15">
      <c r="A21" s="287" t="s">
        <v>40</v>
      </c>
      <c r="B21" s="283" t="s">
        <v>299</v>
      </c>
      <c r="C21" s="284"/>
      <c r="D21" s="284"/>
      <c r="E21" s="284"/>
      <c r="F21" s="285"/>
      <c r="G21" s="284" t="s">
        <v>48</v>
      </c>
      <c r="H21" s="284"/>
      <c r="I21" s="284"/>
      <c r="J21" s="284"/>
      <c r="K21" s="284"/>
    </row>
    <row r="22" spans="1:15" ht="25.5">
      <c r="A22" s="287"/>
      <c r="B22" s="222" t="s">
        <v>49</v>
      </c>
      <c r="C22" s="223" t="s">
        <v>94</v>
      </c>
      <c r="D22" s="223" t="s">
        <v>50</v>
      </c>
      <c r="E22" s="227" t="s">
        <v>54</v>
      </c>
      <c r="F22" s="228" t="s">
        <v>44</v>
      </c>
      <c r="G22" s="223" t="s">
        <v>49</v>
      </c>
      <c r="H22" s="63" t="s">
        <v>94</v>
      </c>
      <c r="I22" s="63" t="s">
        <v>50</v>
      </c>
      <c r="J22" s="62" t="s">
        <v>54</v>
      </c>
      <c r="K22" s="62" t="s">
        <v>44</v>
      </c>
    </row>
    <row r="23" spans="1:15" s="231" customFormat="1">
      <c r="A23" s="187">
        <v>2003</v>
      </c>
      <c r="B23" s="101">
        <f>B8/G23*1000</f>
        <v>89.385745978924007</v>
      </c>
      <c r="C23" s="186">
        <f t="shared" ref="C23:D23" si="1">C8/H23*1000</f>
        <v>105.07183659338757</v>
      </c>
      <c r="D23" s="186">
        <f t="shared" si="1"/>
        <v>48.676293622141998</v>
      </c>
      <c r="E23" s="186">
        <f>(E8+F8)/J23*1000</f>
        <v>55.542330516399993</v>
      </c>
      <c r="F23" s="34">
        <f>H8/K23*1000</f>
        <v>64.356112965397884</v>
      </c>
      <c r="G23" s="24">
        <v>144240</v>
      </c>
      <c r="H23" s="24">
        <v>57770</v>
      </c>
      <c r="I23" s="24">
        <v>99720</v>
      </c>
      <c r="J23" s="24">
        <v>588110</v>
      </c>
      <c r="K23" s="24">
        <v>889830</v>
      </c>
    </row>
    <row r="24" spans="1:15" s="231" customFormat="1">
      <c r="A24" s="187">
        <v>2004</v>
      </c>
      <c r="B24" s="101">
        <f t="shared" ref="B24:B32" si="2">B9/G24*1000</f>
        <v>96.530920060331823</v>
      </c>
      <c r="C24" s="186">
        <f t="shared" ref="C24:C32" si="3">C9/H24*1000</f>
        <v>107.34100135317998</v>
      </c>
      <c r="D24" s="186">
        <f t="shared" ref="D24:D32" si="4">D9/I24*1000</f>
        <v>49.829803328290467</v>
      </c>
      <c r="E24" s="186">
        <f t="shared" ref="E24:E32" si="5">(E9+F9)/J24*1000</f>
        <v>54.903224712048988</v>
      </c>
      <c r="F24" s="34">
        <f t="shared" ref="F24:F32" si="6">H9/K24*1000</f>
        <v>64.816049053585701</v>
      </c>
      <c r="G24" s="24">
        <v>145860</v>
      </c>
      <c r="H24" s="24">
        <v>59120</v>
      </c>
      <c r="I24" s="24">
        <v>105760</v>
      </c>
      <c r="J24" s="24">
        <v>589510</v>
      </c>
      <c r="K24" s="24">
        <v>900240</v>
      </c>
    </row>
    <row r="25" spans="1:15" s="231" customFormat="1">
      <c r="A25" s="187">
        <v>2005</v>
      </c>
      <c r="B25" s="101">
        <f t="shared" si="2"/>
        <v>100.4945129386262</v>
      </c>
      <c r="C25" s="186">
        <f t="shared" si="3"/>
        <v>112.8623188405797</v>
      </c>
      <c r="D25" s="186">
        <f t="shared" si="4"/>
        <v>45.033472046318074</v>
      </c>
      <c r="E25" s="186">
        <f t="shared" si="5"/>
        <v>54.506481575992652</v>
      </c>
      <c r="F25" s="34">
        <f t="shared" si="6"/>
        <v>64.809361523784318</v>
      </c>
      <c r="G25" s="24">
        <v>147620</v>
      </c>
      <c r="H25" s="24">
        <v>60720</v>
      </c>
      <c r="I25" s="24">
        <v>110540</v>
      </c>
      <c r="J25" s="24">
        <v>587820</v>
      </c>
      <c r="K25" s="24">
        <v>906690</v>
      </c>
    </row>
    <row r="26" spans="1:15" s="231" customFormat="1">
      <c r="A26" s="187">
        <v>2006</v>
      </c>
      <c r="B26" s="101">
        <f t="shared" si="2"/>
        <v>104.09505907626209</v>
      </c>
      <c r="C26" s="186">
        <f t="shared" si="3"/>
        <v>115.09282970550576</v>
      </c>
      <c r="D26" s="186">
        <f t="shared" si="4"/>
        <v>44.14623655913978</v>
      </c>
      <c r="E26" s="186">
        <f t="shared" si="5"/>
        <v>55.84459979147794</v>
      </c>
      <c r="F26" s="34">
        <f t="shared" si="6"/>
        <v>66.331784916078703</v>
      </c>
      <c r="G26" s="24">
        <v>148960</v>
      </c>
      <c r="H26" s="24">
        <v>62480</v>
      </c>
      <c r="I26" s="24">
        <v>116250</v>
      </c>
      <c r="J26" s="24">
        <v>585070</v>
      </c>
      <c r="K26" s="24">
        <v>912760</v>
      </c>
    </row>
    <row r="27" spans="1:15" s="231" customFormat="1">
      <c r="A27" s="187">
        <v>2007</v>
      </c>
      <c r="B27" s="101">
        <f t="shared" si="2"/>
        <v>110.25418060200668</v>
      </c>
      <c r="C27" s="186">
        <f t="shared" si="3"/>
        <v>124.77427530492633</v>
      </c>
      <c r="D27" s="186">
        <f t="shared" si="4"/>
        <v>49.42905121746432</v>
      </c>
      <c r="E27" s="186">
        <f t="shared" si="5"/>
        <v>58.374847017047905</v>
      </c>
      <c r="F27" s="34">
        <f t="shared" si="6"/>
        <v>70.374513351976759</v>
      </c>
      <c r="G27" s="192">
        <v>149500</v>
      </c>
      <c r="H27" s="192">
        <v>63130</v>
      </c>
      <c r="I27" s="192">
        <v>119100</v>
      </c>
      <c r="J27" s="192">
        <v>580130</v>
      </c>
      <c r="K27" s="192">
        <v>911850</v>
      </c>
    </row>
    <row r="28" spans="1:15">
      <c r="A28" s="187">
        <v>2008</v>
      </c>
      <c r="B28" s="101">
        <f t="shared" si="2"/>
        <v>111.48098732488324</v>
      </c>
      <c r="C28" s="186">
        <f t="shared" si="3"/>
        <v>120.95987411487017</v>
      </c>
      <c r="D28" s="186">
        <f t="shared" si="4"/>
        <v>49.508438472882183</v>
      </c>
      <c r="E28" s="186">
        <f t="shared" si="5"/>
        <v>59.512382415050872</v>
      </c>
      <c r="F28" s="34">
        <f t="shared" si="6"/>
        <v>71.129799225079253</v>
      </c>
      <c r="G28" s="192">
        <v>149900</v>
      </c>
      <c r="H28" s="192">
        <v>63550</v>
      </c>
      <c r="I28" s="192">
        <v>122060</v>
      </c>
      <c r="J28" s="192">
        <v>572990</v>
      </c>
      <c r="K28" s="192">
        <v>908480</v>
      </c>
    </row>
    <row r="29" spans="1:15">
      <c r="A29" s="187">
        <v>2009</v>
      </c>
      <c r="B29" s="101">
        <f t="shared" si="2"/>
        <v>110.03124376786545</v>
      </c>
      <c r="C29" s="186">
        <f t="shared" si="3"/>
        <v>116.14111770215422</v>
      </c>
      <c r="D29" s="186">
        <f t="shared" si="4"/>
        <v>50.680353306278349</v>
      </c>
      <c r="E29" s="186">
        <f t="shared" si="5"/>
        <v>59.525318684414394</v>
      </c>
      <c r="F29" s="34">
        <f t="shared" si="6"/>
        <v>70.723488602576808</v>
      </c>
      <c r="G29" s="24">
        <v>150430</v>
      </c>
      <c r="H29" s="24">
        <v>64060</v>
      </c>
      <c r="I29" s="24">
        <v>125670</v>
      </c>
      <c r="J29" s="24">
        <v>567960</v>
      </c>
      <c r="K29" s="24">
        <v>908100</v>
      </c>
    </row>
    <row r="30" spans="1:15">
      <c r="A30" s="187">
        <v>2010</v>
      </c>
      <c r="B30" s="101">
        <f t="shared" si="2"/>
        <v>108.28277499340544</v>
      </c>
      <c r="C30" s="186">
        <f t="shared" si="3"/>
        <v>116.76748875445944</v>
      </c>
      <c r="D30" s="186">
        <f t="shared" si="4"/>
        <v>53.940238427001084</v>
      </c>
      <c r="E30" s="186">
        <f t="shared" si="5"/>
        <v>59.270269313798352</v>
      </c>
      <c r="F30" s="34">
        <f t="shared" si="6"/>
        <v>70.799512318355056</v>
      </c>
      <c r="G30" s="24">
        <v>151640</v>
      </c>
      <c r="H30" s="24">
        <v>64470</v>
      </c>
      <c r="I30" s="24">
        <v>129180</v>
      </c>
      <c r="J30" s="24">
        <v>565140</v>
      </c>
      <c r="K30" s="24">
        <v>910430</v>
      </c>
    </row>
    <row r="31" spans="1:15">
      <c r="A31" s="187">
        <v>2011</v>
      </c>
      <c r="B31" s="101">
        <f t="shared" si="2"/>
        <v>104.06786322546836</v>
      </c>
      <c r="C31" s="186">
        <f t="shared" si="3"/>
        <v>109.86933128362799</v>
      </c>
      <c r="D31" s="186">
        <f t="shared" si="4"/>
        <v>53.844999624878085</v>
      </c>
      <c r="E31" s="186">
        <f t="shared" si="5"/>
        <v>57.477574452816647</v>
      </c>
      <c r="F31" s="34">
        <f t="shared" si="6"/>
        <v>68.589828269484812</v>
      </c>
      <c r="G31" s="24">
        <v>152660</v>
      </c>
      <c r="H31" s="24">
        <v>65050</v>
      </c>
      <c r="I31" s="24">
        <v>133290</v>
      </c>
      <c r="J31" s="24">
        <v>557400</v>
      </c>
      <c r="K31" s="24">
        <v>908400</v>
      </c>
    </row>
    <row r="32" spans="1:15">
      <c r="A32" s="189">
        <v>2012</v>
      </c>
      <c r="B32" s="43">
        <f t="shared" si="2"/>
        <v>102.16712221788364</v>
      </c>
      <c r="C32" s="40">
        <f t="shared" si="3"/>
        <v>105.74730120115554</v>
      </c>
      <c r="D32" s="40">
        <f t="shared" si="4"/>
        <v>61.489515545914678</v>
      </c>
      <c r="E32" s="40">
        <f t="shared" si="5"/>
        <v>56.964782545028555</v>
      </c>
      <c r="F32" s="41">
        <f t="shared" si="6"/>
        <v>68.936109021724704</v>
      </c>
      <c r="G32" s="185">
        <v>153660</v>
      </c>
      <c r="H32" s="26">
        <v>65770</v>
      </c>
      <c r="I32" s="26">
        <v>138300</v>
      </c>
      <c r="J32" s="26">
        <v>546320</v>
      </c>
      <c r="K32" s="26">
        <v>904040</v>
      </c>
    </row>
    <row r="33" spans="1:15">
      <c r="A33" s="28" t="s">
        <v>413</v>
      </c>
      <c r="B33" s="23"/>
      <c r="C33" s="23"/>
      <c r="D33" s="23"/>
      <c r="E33" s="23"/>
      <c r="F33" s="23"/>
      <c r="G33" s="23"/>
      <c r="H33" s="23"/>
      <c r="I33" s="23"/>
      <c r="J33" s="23"/>
      <c r="K33" s="23"/>
      <c r="L33" s="23"/>
      <c r="M33" s="23"/>
      <c r="N33" s="23"/>
      <c r="O33" s="23"/>
    </row>
    <row r="36" spans="1:15" s="193" customFormat="1" ht="18" customHeight="1">
      <c r="A36" s="207" t="str">
        <f>Contents!B12</f>
        <v>Table 5: Number and percentage of women giving birth for each ethnic group, by age , 2012</v>
      </c>
    </row>
    <row r="37" spans="1:15">
      <c r="A37" s="286" t="s">
        <v>450</v>
      </c>
      <c r="B37" s="280" t="s">
        <v>28</v>
      </c>
      <c r="C37" s="281"/>
      <c r="D37" s="281"/>
      <c r="E37" s="281"/>
      <c r="F37" s="281"/>
      <c r="G37" s="281"/>
      <c r="H37" s="282"/>
      <c r="I37" s="280" t="s">
        <v>449</v>
      </c>
      <c r="J37" s="281"/>
      <c r="K37" s="281"/>
      <c r="L37" s="281"/>
      <c r="M37" s="281"/>
    </row>
    <row r="38" spans="1:15" ht="25.5">
      <c r="A38" s="286"/>
      <c r="B38" s="64" t="s">
        <v>49</v>
      </c>
      <c r="C38" s="63" t="s">
        <v>94</v>
      </c>
      <c r="D38" s="63" t="s">
        <v>50</v>
      </c>
      <c r="E38" s="63" t="s">
        <v>51</v>
      </c>
      <c r="F38" s="63" t="s">
        <v>52</v>
      </c>
      <c r="G38" s="63" t="s">
        <v>53</v>
      </c>
      <c r="H38" s="70" t="s">
        <v>44</v>
      </c>
      <c r="I38" s="63" t="str">
        <f>B38</f>
        <v>Māori</v>
      </c>
      <c r="J38" s="63" t="str">
        <f t="shared" ref="J38" si="7">C38</f>
        <v>Pacific peoples</v>
      </c>
      <c r="K38" s="63" t="str">
        <f t="shared" ref="K38" si="8">D38</f>
        <v>Asian</v>
      </c>
      <c r="L38" s="62" t="s">
        <v>54</v>
      </c>
      <c r="M38" s="70" t="s">
        <v>44</v>
      </c>
    </row>
    <row r="39" spans="1:15">
      <c r="A39" s="82">
        <v>10</v>
      </c>
      <c r="B39" s="56">
        <v>1</v>
      </c>
      <c r="C39" s="60">
        <v>0</v>
      </c>
      <c r="D39" s="60">
        <v>0</v>
      </c>
      <c r="E39" s="60">
        <v>0</v>
      </c>
      <c r="F39" s="60">
        <v>0</v>
      </c>
      <c r="G39" s="60">
        <v>0</v>
      </c>
      <c r="H39" s="83">
        <v>1</v>
      </c>
      <c r="I39" s="92">
        <f>B39/B$84*100</f>
        <v>6.3698324734059496E-3</v>
      </c>
      <c r="J39" s="92">
        <f t="shared" ref="J39:K39" si="9">C39/C$84*100</f>
        <v>0</v>
      </c>
      <c r="K39" s="92">
        <f t="shared" si="9"/>
        <v>0</v>
      </c>
      <c r="L39" s="92">
        <f>(E39+F39)/(E$84+F$84)*100</f>
        <v>0</v>
      </c>
      <c r="M39" s="92">
        <f>F39/F$84*100</f>
        <v>0</v>
      </c>
    </row>
    <row r="40" spans="1:15">
      <c r="A40" s="82">
        <v>13</v>
      </c>
      <c r="B40" s="56">
        <v>1</v>
      </c>
      <c r="C40" s="60">
        <v>0</v>
      </c>
      <c r="D40" s="60">
        <v>0</v>
      </c>
      <c r="E40" s="60">
        <v>0</v>
      </c>
      <c r="F40" s="60">
        <v>0</v>
      </c>
      <c r="G40" s="60">
        <v>0</v>
      </c>
      <c r="H40" s="83">
        <v>1</v>
      </c>
      <c r="I40" s="92">
        <f t="shared" ref="I40:I83" si="10">B40/B$84*100</f>
        <v>6.3698324734059496E-3</v>
      </c>
      <c r="J40" s="92">
        <f t="shared" ref="J40:J83" si="11">C40/C$84*100</f>
        <v>0</v>
      </c>
      <c r="K40" s="92">
        <f t="shared" ref="K40:K83" si="12">D40/D$84*100</f>
        <v>0</v>
      </c>
      <c r="L40" s="92">
        <f t="shared" ref="L40:L83" si="13">(E40+F40)/(E$84+F$84)*100</f>
        <v>0</v>
      </c>
      <c r="M40" s="92">
        <f t="shared" ref="M40:M83" si="14">F40/F$84*100</f>
        <v>0</v>
      </c>
    </row>
    <row r="41" spans="1:15">
      <c r="A41" s="82">
        <v>14</v>
      </c>
      <c r="B41" s="56">
        <v>15</v>
      </c>
      <c r="C41" s="60">
        <v>1</v>
      </c>
      <c r="D41" s="60">
        <v>0</v>
      </c>
      <c r="E41" s="60">
        <v>0</v>
      </c>
      <c r="F41" s="60">
        <v>2</v>
      </c>
      <c r="G41" s="60">
        <v>0</v>
      </c>
      <c r="H41" s="83">
        <v>18</v>
      </c>
      <c r="I41" s="92">
        <f t="shared" si="10"/>
        <v>9.5547487101089248E-2</v>
      </c>
      <c r="J41" s="92">
        <f t="shared" si="11"/>
        <v>1.4378145219266714E-2</v>
      </c>
      <c r="K41" s="92">
        <f t="shared" si="12"/>
        <v>0</v>
      </c>
      <c r="L41" s="92">
        <f t="shared" si="13"/>
        <v>6.4265287105170149E-3</v>
      </c>
      <c r="M41" s="92">
        <f t="shared" si="14"/>
        <v>6.6905295554143115E-3</v>
      </c>
    </row>
    <row r="42" spans="1:15">
      <c r="A42" s="82">
        <v>15</v>
      </c>
      <c r="B42" s="56">
        <v>73</v>
      </c>
      <c r="C42" s="60">
        <v>11</v>
      </c>
      <c r="D42" s="60">
        <v>2</v>
      </c>
      <c r="E42" s="60">
        <v>0</v>
      </c>
      <c r="F42" s="60">
        <v>8</v>
      </c>
      <c r="G42" s="60">
        <v>0</v>
      </c>
      <c r="H42" s="83">
        <v>94</v>
      </c>
      <c r="I42" s="92">
        <f t="shared" si="10"/>
        <v>0.46499777055863434</v>
      </c>
      <c r="J42" s="92">
        <f t="shared" si="11"/>
        <v>0.15815959741193386</v>
      </c>
      <c r="K42" s="92">
        <f t="shared" si="12"/>
        <v>2.3518344308560677E-2</v>
      </c>
      <c r="L42" s="92">
        <f t="shared" si="13"/>
        <v>2.570611484206806E-2</v>
      </c>
      <c r="M42" s="92">
        <f t="shared" si="14"/>
        <v>2.6762118221657246E-2</v>
      </c>
    </row>
    <row r="43" spans="1:15">
      <c r="A43" s="82">
        <v>16</v>
      </c>
      <c r="B43" s="56">
        <v>226</v>
      </c>
      <c r="C43" s="60">
        <v>31</v>
      </c>
      <c r="D43" s="60">
        <v>8</v>
      </c>
      <c r="E43" s="60">
        <v>3</v>
      </c>
      <c r="F43" s="60">
        <v>60</v>
      </c>
      <c r="G43" s="60">
        <v>0</v>
      </c>
      <c r="H43" s="83">
        <v>328</v>
      </c>
      <c r="I43" s="92">
        <f t="shared" si="10"/>
        <v>1.4395821389897445</v>
      </c>
      <c r="J43" s="92">
        <f t="shared" si="11"/>
        <v>0.44572250179726819</v>
      </c>
      <c r="K43" s="92">
        <f t="shared" si="12"/>
        <v>9.4073377234242708E-2</v>
      </c>
      <c r="L43" s="92">
        <f t="shared" si="13"/>
        <v>0.20243565438128594</v>
      </c>
      <c r="M43" s="92">
        <f t="shared" si="14"/>
        <v>0.20071588666242934</v>
      </c>
    </row>
    <row r="44" spans="1:15">
      <c r="A44" s="82">
        <v>17</v>
      </c>
      <c r="B44" s="56">
        <v>426</v>
      </c>
      <c r="C44" s="60">
        <v>90</v>
      </c>
      <c r="D44" s="60">
        <v>8</v>
      </c>
      <c r="E44" s="60">
        <v>5</v>
      </c>
      <c r="F44" s="60">
        <v>172</v>
      </c>
      <c r="G44" s="60">
        <v>1</v>
      </c>
      <c r="H44" s="83">
        <v>702</v>
      </c>
      <c r="I44" s="92">
        <f t="shared" si="10"/>
        <v>2.7135486336709347</v>
      </c>
      <c r="J44" s="92">
        <f t="shared" si="11"/>
        <v>1.2940330697340043</v>
      </c>
      <c r="K44" s="92">
        <f t="shared" si="12"/>
        <v>9.4073377234242708E-2</v>
      </c>
      <c r="L44" s="92">
        <f t="shared" si="13"/>
        <v>0.56874779088075578</v>
      </c>
      <c r="M44" s="92">
        <f t="shared" si="14"/>
        <v>0.57538554176563073</v>
      </c>
    </row>
    <row r="45" spans="1:15">
      <c r="A45" s="82">
        <v>18</v>
      </c>
      <c r="B45" s="56">
        <v>646</v>
      </c>
      <c r="C45" s="60">
        <v>155</v>
      </c>
      <c r="D45" s="60">
        <v>12</v>
      </c>
      <c r="E45" s="60">
        <v>11</v>
      </c>
      <c r="F45" s="60">
        <v>301</v>
      </c>
      <c r="G45" s="60">
        <v>1</v>
      </c>
      <c r="H45" s="83">
        <v>1126</v>
      </c>
      <c r="I45" s="92">
        <f t="shared" si="10"/>
        <v>4.1149117778202431</v>
      </c>
      <c r="J45" s="92">
        <f t="shared" si="11"/>
        <v>2.2286125089863407</v>
      </c>
      <c r="K45" s="92">
        <f t="shared" si="12"/>
        <v>0.14111006585136407</v>
      </c>
      <c r="L45" s="92">
        <f t="shared" si="13"/>
        <v>1.0025384788406542</v>
      </c>
      <c r="M45" s="92">
        <f t="shared" si="14"/>
        <v>1.0069246980898539</v>
      </c>
    </row>
    <row r="46" spans="1:15">
      <c r="A46" s="82">
        <v>19</v>
      </c>
      <c r="B46" s="56">
        <v>915</v>
      </c>
      <c r="C46" s="60">
        <v>246</v>
      </c>
      <c r="D46" s="60">
        <v>32</v>
      </c>
      <c r="E46" s="60">
        <v>16</v>
      </c>
      <c r="F46" s="60">
        <v>458</v>
      </c>
      <c r="G46" s="60">
        <v>0</v>
      </c>
      <c r="H46" s="83">
        <v>1667</v>
      </c>
      <c r="I46" s="92">
        <f t="shared" si="10"/>
        <v>5.8283967131664438</v>
      </c>
      <c r="J46" s="92">
        <f t="shared" si="11"/>
        <v>3.5370237239396118</v>
      </c>
      <c r="K46" s="92">
        <f t="shared" si="12"/>
        <v>0.37629350893697083</v>
      </c>
      <c r="L46" s="92">
        <f t="shared" si="13"/>
        <v>1.5230873043925324</v>
      </c>
      <c r="M46" s="92">
        <f t="shared" si="14"/>
        <v>1.5321312681898771</v>
      </c>
    </row>
    <row r="47" spans="1:15">
      <c r="A47" s="82">
        <v>20</v>
      </c>
      <c r="B47" s="56">
        <v>972</v>
      </c>
      <c r="C47" s="60">
        <v>287</v>
      </c>
      <c r="D47" s="60">
        <v>54</v>
      </c>
      <c r="E47" s="60">
        <v>18</v>
      </c>
      <c r="F47" s="60">
        <v>541</v>
      </c>
      <c r="G47" s="60">
        <v>1</v>
      </c>
      <c r="H47" s="83">
        <v>1873</v>
      </c>
      <c r="I47" s="92">
        <f t="shared" si="10"/>
        <v>6.1914771641505828</v>
      </c>
      <c r="J47" s="92">
        <f t="shared" si="11"/>
        <v>4.1265276779295474</v>
      </c>
      <c r="K47" s="92">
        <f t="shared" si="12"/>
        <v>0.63499529633113827</v>
      </c>
      <c r="L47" s="92">
        <f t="shared" si="13"/>
        <v>1.7962147745895056</v>
      </c>
      <c r="M47" s="92">
        <f t="shared" si="14"/>
        <v>1.809788244739571</v>
      </c>
    </row>
    <row r="48" spans="1:15">
      <c r="A48" s="82">
        <v>21</v>
      </c>
      <c r="B48" s="56">
        <v>971</v>
      </c>
      <c r="C48" s="60">
        <v>341</v>
      </c>
      <c r="D48" s="60">
        <v>86</v>
      </c>
      <c r="E48" s="60">
        <v>26</v>
      </c>
      <c r="F48" s="60">
        <v>671</v>
      </c>
      <c r="G48" s="60">
        <v>2</v>
      </c>
      <c r="H48" s="83">
        <v>2097</v>
      </c>
      <c r="I48" s="92">
        <f t="shared" si="10"/>
        <v>6.1851073316771767</v>
      </c>
      <c r="J48" s="92">
        <f t="shared" si="11"/>
        <v>4.9029475197699499</v>
      </c>
      <c r="K48" s="92">
        <f t="shared" si="12"/>
        <v>1.011288805268109</v>
      </c>
      <c r="L48" s="92">
        <f t="shared" si="13"/>
        <v>2.2396452556151796</v>
      </c>
      <c r="M48" s="92">
        <f t="shared" si="14"/>
        <v>2.2446726658415015</v>
      </c>
    </row>
    <row r="49" spans="1:13">
      <c r="A49" s="82">
        <v>22</v>
      </c>
      <c r="B49" s="56">
        <v>1067</v>
      </c>
      <c r="C49" s="60">
        <v>382</v>
      </c>
      <c r="D49" s="60">
        <v>133</v>
      </c>
      <c r="E49" s="60">
        <v>14</v>
      </c>
      <c r="F49" s="60">
        <v>810</v>
      </c>
      <c r="G49" s="60">
        <v>4</v>
      </c>
      <c r="H49" s="83">
        <v>2410</v>
      </c>
      <c r="I49" s="92">
        <f t="shared" si="10"/>
        <v>6.7966112491241484</v>
      </c>
      <c r="J49" s="92">
        <f t="shared" si="11"/>
        <v>5.4924514737598855</v>
      </c>
      <c r="K49" s="92">
        <f t="shared" si="12"/>
        <v>1.563969896519285</v>
      </c>
      <c r="L49" s="92">
        <f t="shared" si="13"/>
        <v>2.6477298287330098</v>
      </c>
      <c r="M49" s="92">
        <f t="shared" si="14"/>
        <v>2.7096644699427959</v>
      </c>
    </row>
    <row r="50" spans="1:13">
      <c r="A50" s="82">
        <v>23</v>
      </c>
      <c r="B50" s="56">
        <v>1017</v>
      </c>
      <c r="C50" s="60">
        <v>375</v>
      </c>
      <c r="D50" s="60">
        <v>180</v>
      </c>
      <c r="E50" s="60">
        <v>41</v>
      </c>
      <c r="F50" s="60">
        <v>918</v>
      </c>
      <c r="G50" s="60">
        <v>0</v>
      </c>
      <c r="H50" s="83">
        <v>2531</v>
      </c>
      <c r="I50" s="92">
        <f t="shared" si="10"/>
        <v>6.47811962545385</v>
      </c>
      <c r="J50" s="92">
        <f t="shared" si="11"/>
        <v>5.3918044572250183</v>
      </c>
      <c r="K50" s="92">
        <f t="shared" si="12"/>
        <v>2.1166509877704609</v>
      </c>
      <c r="L50" s="92">
        <f t="shared" si="13"/>
        <v>3.0815205166929083</v>
      </c>
      <c r="M50" s="92">
        <f t="shared" si="14"/>
        <v>3.0709530659351687</v>
      </c>
    </row>
    <row r="51" spans="1:13">
      <c r="A51" s="82">
        <v>24</v>
      </c>
      <c r="B51" s="56">
        <v>951</v>
      </c>
      <c r="C51" s="60">
        <v>363</v>
      </c>
      <c r="D51" s="60">
        <v>260</v>
      </c>
      <c r="E51" s="60">
        <v>58</v>
      </c>
      <c r="F51" s="60">
        <v>1000</v>
      </c>
      <c r="G51" s="60">
        <v>2</v>
      </c>
      <c r="H51" s="83">
        <v>2634</v>
      </c>
      <c r="I51" s="92">
        <f t="shared" si="10"/>
        <v>6.0577106822090583</v>
      </c>
      <c r="J51" s="92">
        <f t="shared" si="11"/>
        <v>5.2192667145938181</v>
      </c>
      <c r="K51" s="92">
        <f t="shared" si="12"/>
        <v>3.0573847601128881</v>
      </c>
      <c r="L51" s="92">
        <f t="shared" si="13"/>
        <v>3.3996336878635005</v>
      </c>
      <c r="M51" s="92">
        <f t="shared" si="14"/>
        <v>3.3452647777071554</v>
      </c>
    </row>
    <row r="52" spans="1:13">
      <c r="A52" s="82">
        <v>25</v>
      </c>
      <c r="B52" s="56">
        <v>821</v>
      </c>
      <c r="C52" s="60">
        <v>382</v>
      </c>
      <c r="D52" s="60">
        <v>337</v>
      </c>
      <c r="E52" s="60">
        <v>48</v>
      </c>
      <c r="F52" s="60">
        <v>1062</v>
      </c>
      <c r="G52" s="60">
        <v>0</v>
      </c>
      <c r="H52" s="83">
        <v>2650</v>
      </c>
      <c r="I52" s="92">
        <f t="shared" si="10"/>
        <v>5.2296324606662843</v>
      </c>
      <c r="J52" s="92">
        <f t="shared" si="11"/>
        <v>5.4924514737598855</v>
      </c>
      <c r="K52" s="92">
        <f t="shared" si="12"/>
        <v>3.9628410159924741</v>
      </c>
      <c r="L52" s="92">
        <f t="shared" si="13"/>
        <v>3.5667234343369429</v>
      </c>
      <c r="M52" s="92">
        <f t="shared" si="14"/>
        <v>3.5526711939249993</v>
      </c>
    </row>
    <row r="53" spans="1:13">
      <c r="A53" s="82">
        <v>26</v>
      </c>
      <c r="B53" s="56">
        <v>846</v>
      </c>
      <c r="C53" s="60">
        <v>398</v>
      </c>
      <c r="D53" s="60">
        <v>427</v>
      </c>
      <c r="E53" s="60">
        <v>56</v>
      </c>
      <c r="F53" s="60">
        <v>1260</v>
      </c>
      <c r="G53" s="60">
        <v>2</v>
      </c>
      <c r="H53" s="83">
        <v>2989</v>
      </c>
      <c r="I53" s="92">
        <f t="shared" si="10"/>
        <v>5.388878272501433</v>
      </c>
      <c r="J53" s="92">
        <f t="shared" si="11"/>
        <v>5.7225017972681522</v>
      </c>
      <c r="K53" s="92">
        <f t="shared" si="12"/>
        <v>5.0211665098777045</v>
      </c>
      <c r="L53" s="92">
        <f t="shared" si="13"/>
        <v>4.2286558915201953</v>
      </c>
      <c r="M53" s="92">
        <f t="shared" si="14"/>
        <v>4.2150336199110159</v>
      </c>
    </row>
    <row r="54" spans="1:13">
      <c r="A54" s="82">
        <v>27</v>
      </c>
      <c r="B54" s="56">
        <v>744</v>
      </c>
      <c r="C54" s="60">
        <v>366</v>
      </c>
      <c r="D54" s="60">
        <v>589</v>
      </c>
      <c r="E54" s="60">
        <v>55</v>
      </c>
      <c r="F54" s="60">
        <v>1459</v>
      </c>
      <c r="G54" s="60">
        <v>0</v>
      </c>
      <c r="H54" s="83">
        <v>3213</v>
      </c>
      <c r="I54" s="92">
        <f t="shared" si="10"/>
        <v>4.7391553602140268</v>
      </c>
      <c r="J54" s="92">
        <f t="shared" si="11"/>
        <v>5.262401150251617</v>
      </c>
      <c r="K54" s="92">
        <f t="shared" si="12"/>
        <v>6.9261523988711202</v>
      </c>
      <c r="L54" s="92">
        <f t="shared" si="13"/>
        <v>4.8648822338613797</v>
      </c>
      <c r="M54" s="92">
        <f t="shared" si="14"/>
        <v>4.8807413106747397</v>
      </c>
    </row>
    <row r="55" spans="1:13">
      <c r="A55" s="82">
        <v>28</v>
      </c>
      <c r="B55" s="56">
        <v>732</v>
      </c>
      <c r="C55" s="60">
        <v>368</v>
      </c>
      <c r="D55" s="60">
        <v>773</v>
      </c>
      <c r="E55" s="60">
        <v>91</v>
      </c>
      <c r="F55" s="60">
        <v>1577</v>
      </c>
      <c r="G55" s="60">
        <v>1</v>
      </c>
      <c r="H55" s="83">
        <v>3542</v>
      </c>
      <c r="I55" s="92">
        <f t="shared" si="10"/>
        <v>4.662717370533155</v>
      </c>
      <c r="J55" s="92">
        <f t="shared" si="11"/>
        <v>5.2911574406901511</v>
      </c>
      <c r="K55" s="92">
        <f t="shared" si="12"/>
        <v>9.089840075258703</v>
      </c>
      <c r="L55" s="92">
        <f t="shared" si="13"/>
        <v>5.3597249445711901</v>
      </c>
      <c r="M55" s="92">
        <f t="shared" si="14"/>
        <v>5.2754825544441841</v>
      </c>
    </row>
    <row r="56" spans="1:13">
      <c r="A56" s="82">
        <v>29</v>
      </c>
      <c r="B56" s="56">
        <v>625</v>
      </c>
      <c r="C56" s="60">
        <v>370</v>
      </c>
      <c r="D56" s="60">
        <v>829</v>
      </c>
      <c r="E56" s="60">
        <v>68</v>
      </c>
      <c r="F56" s="60">
        <v>1752</v>
      </c>
      <c r="G56" s="60">
        <v>1</v>
      </c>
      <c r="H56" s="83">
        <v>3645</v>
      </c>
      <c r="I56" s="92">
        <f t="shared" si="10"/>
        <v>3.9811452958787186</v>
      </c>
      <c r="J56" s="92">
        <f t="shared" si="11"/>
        <v>5.3199137311286844</v>
      </c>
      <c r="K56" s="92">
        <f t="shared" si="12"/>
        <v>9.7483537158983999</v>
      </c>
      <c r="L56" s="92">
        <f t="shared" si="13"/>
        <v>5.848141126570483</v>
      </c>
      <c r="M56" s="92">
        <f t="shared" si="14"/>
        <v>5.8609038905429367</v>
      </c>
    </row>
    <row r="57" spans="1:13">
      <c r="A57" s="82">
        <v>30</v>
      </c>
      <c r="B57" s="56">
        <v>604</v>
      </c>
      <c r="C57" s="60">
        <v>354</v>
      </c>
      <c r="D57" s="60">
        <v>801</v>
      </c>
      <c r="E57" s="60">
        <v>100</v>
      </c>
      <c r="F57" s="60">
        <v>1813</v>
      </c>
      <c r="G57" s="60">
        <v>1</v>
      </c>
      <c r="H57" s="83">
        <v>3673</v>
      </c>
      <c r="I57" s="92">
        <f t="shared" si="10"/>
        <v>3.8473788139371932</v>
      </c>
      <c r="J57" s="92">
        <f t="shared" si="11"/>
        <v>5.0898634076204177</v>
      </c>
      <c r="K57" s="92">
        <f t="shared" si="12"/>
        <v>9.4190968955785515</v>
      </c>
      <c r="L57" s="92">
        <f t="shared" si="13"/>
        <v>6.1469747116095244</v>
      </c>
      <c r="M57" s="92">
        <f t="shared" si="14"/>
        <v>6.064965041983073</v>
      </c>
    </row>
    <row r="58" spans="1:13">
      <c r="A58" s="82">
        <v>31</v>
      </c>
      <c r="B58" s="56">
        <v>607</v>
      </c>
      <c r="C58" s="60">
        <v>329</v>
      </c>
      <c r="D58" s="60">
        <v>692</v>
      </c>
      <c r="E58" s="60">
        <v>92</v>
      </c>
      <c r="F58" s="60">
        <v>1974</v>
      </c>
      <c r="G58" s="60">
        <v>3</v>
      </c>
      <c r="H58" s="83">
        <v>3697</v>
      </c>
      <c r="I58" s="92">
        <f t="shared" si="10"/>
        <v>3.8664883113574113</v>
      </c>
      <c r="J58" s="92">
        <f t="shared" si="11"/>
        <v>4.7304097771387488</v>
      </c>
      <c r="K58" s="92">
        <f t="shared" si="12"/>
        <v>8.1373471307619951</v>
      </c>
      <c r="L58" s="92">
        <f t="shared" si="13"/>
        <v>6.6386041579640755</v>
      </c>
      <c r="M58" s="92">
        <f t="shared" si="14"/>
        <v>6.6035526711939259</v>
      </c>
    </row>
    <row r="59" spans="1:13">
      <c r="A59" s="82">
        <v>32</v>
      </c>
      <c r="B59" s="56">
        <v>500</v>
      </c>
      <c r="C59" s="60">
        <v>316</v>
      </c>
      <c r="D59" s="60">
        <v>628</v>
      </c>
      <c r="E59" s="60">
        <v>82</v>
      </c>
      <c r="F59" s="60">
        <v>2051</v>
      </c>
      <c r="G59" s="60">
        <v>2</v>
      </c>
      <c r="H59" s="83">
        <v>3579</v>
      </c>
      <c r="I59" s="92">
        <f t="shared" si="10"/>
        <v>3.1849162367029749</v>
      </c>
      <c r="J59" s="92">
        <f t="shared" si="11"/>
        <v>4.5434938892882819</v>
      </c>
      <c r="K59" s="92">
        <f t="shared" si="12"/>
        <v>7.3847601128880527</v>
      </c>
      <c r="L59" s="92">
        <f t="shared" si="13"/>
        <v>6.853892869766395</v>
      </c>
      <c r="M59" s="92">
        <f t="shared" si="14"/>
        <v>6.8611380590773763</v>
      </c>
    </row>
    <row r="60" spans="1:13">
      <c r="A60" s="82">
        <v>33</v>
      </c>
      <c r="B60" s="56">
        <v>499</v>
      </c>
      <c r="C60" s="60">
        <v>309</v>
      </c>
      <c r="D60" s="60">
        <v>581</v>
      </c>
      <c r="E60" s="60">
        <v>72</v>
      </c>
      <c r="F60" s="60">
        <v>2029</v>
      </c>
      <c r="G60" s="60">
        <v>3</v>
      </c>
      <c r="H60" s="83">
        <v>3493</v>
      </c>
      <c r="I60" s="92">
        <f t="shared" si="10"/>
        <v>3.1785464042295688</v>
      </c>
      <c r="J60" s="92">
        <f t="shared" si="11"/>
        <v>4.4428468727534147</v>
      </c>
      <c r="K60" s="92">
        <f t="shared" si="12"/>
        <v>6.8320790216368765</v>
      </c>
      <c r="L60" s="92">
        <f t="shared" si="13"/>
        <v>6.7510684103981227</v>
      </c>
      <c r="M60" s="92">
        <f t="shared" si="14"/>
        <v>6.7875422339678178</v>
      </c>
    </row>
    <row r="61" spans="1:13">
      <c r="A61" s="82">
        <v>34</v>
      </c>
      <c r="B61" s="56">
        <v>425</v>
      </c>
      <c r="C61" s="60">
        <v>284</v>
      </c>
      <c r="D61" s="60">
        <v>461</v>
      </c>
      <c r="E61" s="60">
        <v>84</v>
      </c>
      <c r="F61" s="60">
        <v>1885</v>
      </c>
      <c r="G61" s="60">
        <v>0</v>
      </c>
      <c r="H61" s="83">
        <v>3139</v>
      </c>
      <c r="I61" s="92">
        <f t="shared" si="10"/>
        <v>2.7071788011975286</v>
      </c>
      <c r="J61" s="92">
        <f t="shared" si="11"/>
        <v>4.0833932422717467</v>
      </c>
      <c r="K61" s="92">
        <f t="shared" si="12"/>
        <v>5.4209783631232362</v>
      </c>
      <c r="L61" s="92">
        <f t="shared" si="13"/>
        <v>6.3269175155040003</v>
      </c>
      <c r="M61" s="92">
        <f t="shared" si="14"/>
        <v>6.3058241059779876</v>
      </c>
    </row>
    <row r="62" spans="1:13">
      <c r="A62" s="82">
        <v>35</v>
      </c>
      <c r="B62" s="56">
        <v>402</v>
      </c>
      <c r="C62" s="60">
        <v>250</v>
      </c>
      <c r="D62" s="60">
        <v>334</v>
      </c>
      <c r="E62" s="60">
        <v>64</v>
      </c>
      <c r="F62" s="60">
        <v>1796</v>
      </c>
      <c r="G62" s="60">
        <v>5</v>
      </c>
      <c r="H62" s="83">
        <v>2851</v>
      </c>
      <c r="I62" s="92">
        <f t="shared" si="10"/>
        <v>2.5606726543091916</v>
      </c>
      <c r="J62" s="92">
        <f t="shared" si="11"/>
        <v>3.5945363048166783</v>
      </c>
      <c r="K62" s="92">
        <f t="shared" si="12"/>
        <v>3.9275634995296329</v>
      </c>
      <c r="L62" s="92">
        <f t="shared" si="13"/>
        <v>5.9766717007808232</v>
      </c>
      <c r="M62" s="92">
        <f t="shared" si="14"/>
        <v>6.0080955407620511</v>
      </c>
    </row>
    <row r="63" spans="1:13">
      <c r="A63" s="82">
        <v>36</v>
      </c>
      <c r="B63" s="56">
        <v>359</v>
      </c>
      <c r="C63" s="60">
        <v>204</v>
      </c>
      <c r="D63" s="60">
        <v>316</v>
      </c>
      <c r="E63" s="60">
        <v>60</v>
      </c>
      <c r="F63" s="60">
        <v>1489</v>
      </c>
      <c r="G63" s="60">
        <v>0</v>
      </c>
      <c r="H63" s="83">
        <v>2428</v>
      </c>
      <c r="I63" s="92">
        <f t="shared" si="10"/>
        <v>2.286769857952736</v>
      </c>
      <c r="J63" s="92">
        <f t="shared" si="11"/>
        <v>2.9331416247304096</v>
      </c>
      <c r="K63" s="92">
        <f t="shared" si="12"/>
        <v>3.7158984007525868</v>
      </c>
      <c r="L63" s="92">
        <f t="shared" si="13"/>
        <v>4.9773464862954278</v>
      </c>
      <c r="M63" s="92">
        <f t="shared" si="14"/>
        <v>4.9810992540059544</v>
      </c>
    </row>
    <row r="64" spans="1:13">
      <c r="A64" s="82">
        <v>37</v>
      </c>
      <c r="B64" s="56">
        <v>302</v>
      </c>
      <c r="C64" s="60">
        <v>177</v>
      </c>
      <c r="D64" s="60">
        <v>240</v>
      </c>
      <c r="E64" s="60">
        <v>51</v>
      </c>
      <c r="F64" s="60">
        <v>1348</v>
      </c>
      <c r="G64" s="60">
        <v>1</v>
      </c>
      <c r="H64" s="83">
        <v>2119</v>
      </c>
      <c r="I64" s="92">
        <f t="shared" si="10"/>
        <v>1.9236894069685966</v>
      </c>
      <c r="J64" s="92">
        <f t="shared" si="11"/>
        <v>2.5449317038102088</v>
      </c>
      <c r="K64" s="92">
        <f t="shared" si="12"/>
        <v>2.8222013170272815</v>
      </c>
      <c r="L64" s="92">
        <f t="shared" si="13"/>
        <v>4.4953568330066513</v>
      </c>
      <c r="M64" s="92">
        <f t="shared" si="14"/>
        <v>4.5094169203492456</v>
      </c>
    </row>
    <row r="65" spans="1:13">
      <c r="A65" s="82">
        <v>38</v>
      </c>
      <c r="B65" s="56">
        <v>256</v>
      </c>
      <c r="C65" s="60">
        <v>148</v>
      </c>
      <c r="D65" s="60">
        <v>203</v>
      </c>
      <c r="E65" s="60">
        <v>35</v>
      </c>
      <c r="F65" s="60">
        <v>1104</v>
      </c>
      <c r="G65" s="60">
        <v>1</v>
      </c>
      <c r="H65" s="83">
        <v>1747</v>
      </c>
      <c r="I65" s="92">
        <f t="shared" si="10"/>
        <v>1.6306771131919231</v>
      </c>
      <c r="J65" s="92">
        <f t="shared" si="11"/>
        <v>2.1279654924514739</v>
      </c>
      <c r="K65" s="92">
        <f t="shared" si="12"/>
        <v>2.3871119473189086</v>
      </c>
      <c r="L65" s="92">
        <f t="shared" si="13"/>
        <v>3.6599081006394396</v>
      </c>
      <c r="M65" s="92">
        <f t="shared" si="14"/>
        <v>3.6931723145886997</v>
      </c>
    </row>
    <row r="66" spans="1:13">
      <c r="A66" s="82">
        <v>39</v>
      </c>
      <c r="B66" s="56">
        <v>209</v>
      </c>
      <c r="C66" s="60">
        <v>125</v>
      </c>
      <c r="D66" s="60">
        <v>185</v>
      </c>
      <c r="E66" s="60">
        <v>26</v>
      </c>
      <c r="F66" s="60">
        <v>787</v>
      </c>
      <c r="G66" s="60">
        <v>3</v>
      </c>
      <c r="H66" s="83">
        <v>1335</v>
      </c>
      <c r="I66" s="92">
        <f t="shared" si="10"/>
        <v>1.3312949869418433</v>
      </c>
      <c r="J66" s="92">
        <f t="shared" si="11"/>
        <v>1.7972681524083391</v>
      </c>
      <c r="K66" s="92">
        <f t="shared" si="12"/>
        <v>2.175446848541863</v>
      </c>
      <c r="L66" s="92">
        <f t="shared" si="13"/>
        <v>2.6123839208251662</v>
      </c>
      <c r="M66" s="92">
        <f t="shared" si="14"/>
        <v>2.6327233800555314</v>
      </c>
    </row>
    <row r="67" spans="1:13">
      <c r="A67" s="82">
        <v>40</v>
      </c>
      <c r="B67" s="56">
        <v>183</v>
      </c>
      <c r="C67" s="60">
        <v>96</v>
      </c>
      <c r="D67" s="60">
        <v>124</v>
      </c>
      <c r="E67" s="60">
        <v>22</v>
      </c>
      <c r="F67" s="60">
        <v>609</v>
      </c>
      <c r="G67" s="60">
        <v>1</v>
      </c>
      <c r="H67" s="83">
        <v>1035</v>
      </c>
      <c r="I67" s="92">
        <f t="shared" si="10"/>
        <v>1.1656793426332888</v>
      </c>
      <c r="J67" s="92">
        <f t="shared" si="11"/>
        <v>1.3803019410496047</v>
      </c>
      <c r="K67" s="92">
        <f t="shared" si="12"/>
        <v>1.4581373471307619</v>
      </c>
      <c r="L67" s="92">
        <f t="shared" si="13"/>
        <v>2.0275698081681179</v>
      </c>
      <c r="M67" s="92">
        <f t="shared" si="14"/>
        <v>2.0372662496236575</v>
      </c>
    </row>
    <row r="68" spans="1:13">
      <c r="A68" s="82">
        <v>41</v>
      </c>
      <c r="B68" s="56">
        <v>124</v>
      </c>
      <c r="C68" s="60">
        <v>65</v>
      </c>
      <c r="D68" s="60">
        <v>99</v>
      </c>
      <c r="E68" s="60">
        <v>11</v>
      </c>
      <c r="F68" s="60">
        <v>431</v>
      </c>
      <c r="G68" s="60">
        <v>2</v>
      </c>
      <c r="H68" s="83">
        <v>732</v>
      </c>
      <c r="I68" s="92">
        <f t="shared" si="10"/>
        <v>0.78985922670233766</v>
      </c>
      <c r="J68" s="92">
        <f t="shared" si="11"/>
        <v>0.93457943925233633</v>
      </c>
      <c r="K68" s="92">
        <f t="shared" si="12"/>
        <v>1.1641580432737535</v>
      </c>
      <c r="L68" s="92">
        <f t="shared" si="13"/>
        <v>1.4202628450242603</v>
      </c>
      <c r="M68" s="92">
        <f t="shared" si="14"/>
        <v>1.4418091191917841</v>
      </c>
    </row>
    <row r="69" spans="1:13">
      <c r="A69" s="82">
        <v>42</v>
      </c>
      <c r="B69" s="56">
        <v>85</v>
      </c>
      <c r="C69" s="60">
        <v>58</v>
      </c>
      <c r="D69" s="60">
        <v>48</v>
      </c>
      <c r="E69" s="60">
        <v>8</v>
      </c>
      <c r="F69" s="60">
        <v>241</v>
      </c>
      <c r="G69" s="60">
        <v>1</v>
      </c>
      <c r="H69" s="83">
        <v>441</v>
      </c>
      <c r="I69" s="92">
        <f t="shared" si="10"/>
        <v>0.54143576023950568</v>
      </c>
      <c r="J69" s="92">
        <f t="shared" si="11"/>
        <v>0.83393242271746948</v>
      </c>
      <c r="K69" s="92">
        <f t="shared" si="12"/>
        <v>0.56444026340545628</v>
      </c>
      <c r="L69" s="92">
        <f t="shared" si="13"/>
        <v>0.8001028244593682</v>
      </c>
      <c r="M69" s="92">
        <f t="shared" si="14"/>
        <v>0.80620881142742451</v>
      </c>
    </row>
    <row r="70" spans="1:13">
      <c r="A70" s="82">
        <v>43</v>
      </c>
      <c r="B70" s="56">
        <v>46</v>
      </c>
      <c r="C70" s="60">
        <v>32</v>
      </c>
      <c r="D70" s="60">
        <v>37</v>
      </c>
      <c r="E70" s="60">
        <v>6</v>
      </c>
      <c r="F70" s="60">
        <v>149</v>
      </c>
      <c r="G70" s="60">
        <v>0</v>
      </c>
      <c r="H70" s="83">
        <v>270</v>
      </c>
      <c r="I70" s="92">
        <f t="shared" si="10"/>
        <v>0.2930122937766737</v>
      </c>
      <c r="J70" s="92">
        <f t="shared" si="11"/>
        <v>0.46010064701653486</v>
      </c>
      <c r="K70" s="92">
        <f t="shared" si="12"/>
        <v>0.43508936970837253</v>
      </c>
      <c r="L70" s="92">
        <f t="shared" si="13"/>
        <v>0.49805597506506866</v>
      </c>
      <c r="M70" s="92">
        <f t="shared" si="14"/>
        <v>0.49844445187836622</v>
      </c>
    </row>
    <row r="71" spans="1:13">
      <c r="A71" s="82">
        <v>44</v>
      </c>
      <c r="B71" s="56">
        <v>23</v>
      </c>
      <c r="C71" s="60">
        <v>26</v>
      </c>
      <c r="D71" s="60">
        <v>10</v>
      </c>
      <c r="E71" s="60">
        <v>1</v>
      </c>
      <c r="F71" s="60">
        <v>66</v>
      </c>
      <c r="G71" s="60">
        <v>0</v>
      </c>
      <c r="H71" s="83">
        <v>126</v>
      </c>
      <c r="I71" s="92">
        <f t="shared" si="10"/>
        <v>0.14650614688833685</v>
      </c>
      <c r="J71" s="92">
        <f t="shared" si="11"/>
        <v>0.37383177570093462</v>
      </c>
      <c r="K71" s="92">
        <f t="shared" si="12"/>
        <v>0.11759172154280338</v>
      </c>
      <c r="L71" s="92">
        <f t="shared" si="13"/>
        <v>0.21528871180231998</v>
      </c>
      <c r="M71" s="92">
        <f t="shared" si="14"/>
        <v>0.22078747532867227</v>
      </c>
    </row>
    <row r="72" spans="1:13">
      <c r="A72" s="82">
        <v>45</v>
      </c>
      <c r="B72" s="56">
        <v>12</v>
      </c>
      <c r="C72" s="60">
        <v>10</v>
      </c>
      <c r="D72" s="60">
        <v>5</v>
      </c>
      <c r="E72" s="60">
        <v>0</v>
      </c>
      <c r="F72" s="60">
        <v>37</v>
      </c>
      <c r="G72" s="60">
        <v>1</v>
      </c>
      <c r="H72" s="83">
        <v>65</v>
      </c>
      <c r="I72" s="92">
        <f t="shared" si="10"/>
        <v>7.6437989680871385E-2</v>
      </c>
      <c r="J72" s="92">
        <f t="shared" si="11"/>
        <v>0.14378145219266716</v>
      </c>
      <c r="K72" s="92">
        <f t="shared" si="12"/>
        <v>5.8795860771401691E-2</v>
      </c>
      <c r="L72" s="92">
        <f t="shared" si="13"/>
        <v>0.11889078114456475</v>
      </c>
      <c r="M72" s="92">
        <f t="shared" si="14"/>
        <v>0.12377479677516474</v>
      </c>
    </row>
    <row r="73" spans="1:13">
      <c r="A73" s="82">
        <v>46</v>
      </c>
      <c r="B73" s="56">
        <v>11</v>
      </c>
      <c r="C73" s="60">
        <v>4</v>
      </c>
      <c r="D73" s="60">
        <v>5</v>
      </c>
      <c r="E73" s="60">
        <v>2</v>
      </c>
      <c r="F73" s="60">
        <v>11</v>
      </c>
      <c r="G73" s="60">
        <v>0</v>
      </c>
      <c r="H73" s="83">
        <v>33</v>
      </c>
      <c r="I73" s="92">
        <f t="shared" si="10"/>
        <v>7.006815720746544E-2</v>
      </c>
      <c r="J73" s="92">
        <f t="shared" si="11"/>
        <v>5.7512580877066857E-2</v>
      </c>
      <c r="K73" s="92">
        <f t="shared" si="12"/>
        <v>5.8795860771401691E-2</v>
      </c>
      <c r="L73" s="92">
        <f t="shared" si="13"/>
        <v>4.1772436618360588E-2</v>
      </c>
      <c r="M73" s="92">
        <f t="shared" si="14"/>
        <v>3.6797912554778711E-2</v>
      </c>
    </row>
    <row r="74" spans="1:13">
      <c r="A74" s="82">
        <v>47</v>
      </c>
      <c r="B74" s="56">
        <v>0</v>
      </c>
      <c r="C74" s="60">
        <v>0</v>
      </c>
      <c r="D74" s="60">
        <v>3</v>
      </c>
      <c r="E74" s="60">
        <v>1</v>
      </c>
      <c r="F74" s="60">
        <v>9</v>
      </c>
      <c r="G74" s="60">
        <v>1</v>
      </c>
      <c r="H74" s="83">
        <v>14</v>
      </c>
      <c r="I74" s="92">
        <f t="shared" si="10"/>
        <v>0</v>
      </c>
      <c r="J74" s="92">
        <f t="shared" si="11"/>
        <v>0</v>
      </c>
      <c r="K74" s="92">
        <f t="shared" si="12"/>
        <v>3.5277516462841017E-2</v>
      </c>
      <c r="L74" s="92">
        <f t="shared" si="13"/>
        <v>3.213264355258507E-2</v>
      </c>
      <c r="M74" s="92">
        <f t="shared" si="14"/>
        <v>3.0107382999364399E-2</v>
      </c>
    </row>
    <row r="75" spans="1:13">
      <c r="A75" s="82">
        <v>48</v>
      </c>
      <c r="B75" s="56">
        <v>0</v>
      </c>
      <c r="C75" s="60">
        <v>1</v>
      </c>
      <c r="D75" s="60">
        <v>0</v>
      </c>
      <c r="E75" s="60">
        <v>1</v>
      </c>
      <c r="F75" s="60">
        <v>5</v>
      </c>
      <c r="G75" s="60">
        <v>1</v>
      </c>
      <c r="H75" s="83">
        <v>8</v>
      </c>
      <c r="I75" s="92">
        <f t="shared" si="10"/>
        <v>0</v>
      </c>
      <c r="J75" s="92">
        <f t="shared" si="11"/>
        <v>1.4378145219266714E-2</v>
      </c>
      <c r="K75" s="92">
        <f t="shared" si="12"/>
        <v>0</v>
      </c>
      <c r="L75" s="92">
        <f t="shared" si="13"/>
        <v>1.9279586131551042E-2</v>
      </c>
      <c r="M75" s="92">
        <f t="shared" si="14"/>
        <v>1.6726323888535777E-2</v>
      </c>
    </row>
    <row r="76" spans="1:13">
      <c r="A76" s="82">
        <v>49</v>
      </c>
      <c r="B76" s="56">
        <v>1</v>
      </c>
      <c r="C76" s="60">
        <v>0</v>
      </c>
      <c r="D76" s="60">
        <v>2</v>
      </c>
      <c r="E76" s="60">
        <v>0</v>
      </c>
      <c r="F76" s="60">
        <v>1</v>
      </c>
      <c r="G76" s="60">
        <v>1</v>
      </c>
      <c r="H76" s="83">
        <v>5</v>
      </c>
      <c r="I76" s="92">
        <f t="shared" si="10"/>
        <v>6.3698324734059496E-3</v>
      </c>
      <c r="J76" s="92">
        <f t="shared" si="11"/>
        <v>0</v>
      </c>
      <c r="K76" s="92">
        <f t="shared" si="12"/>
        <v>2.3518344308560677E-2</v>
      </c>
      <c r="L76" s="92">
        <f t="shared" si="13"/>
        <v>3.2132643552585075E-3</v>
      </c>
      <c r="M76" s="92">
        <f t="shared" si="14"/>
        <v>3.3452647777071558E-3</v>
      </c>
    </row>
    <row r="77" spans="1:13">
      <c r="A77" s="82">
        <v>50</v>
      </c>
      <c r="B77" s="56">
        <v>1</v>
      </c>
      <c r="C77" s="60">
        <v>0</v>
      </c>
      <c r="D77" s="60">
        <v>0</v>
      </c>
      <c r="E77" s="60">
        <v>0</v>
      </c>
      <c r="F77" s="60">
        <v>2</v>
      </c>
      <c r="G77" s="60">
        <v>0</v>
      </c>
      <c r="H77" s="83">
        <v>3</v>
      </c>
      <c r="I77" s="92">
        <f t="shared" si="10"/>
        <v>6.3698324734059496E-3</v>
      </c>
      <c r="J77" s="92">
        <f t="shared" si="11"/>
        <v>0</v>
      </c>
      <c r="K77" s="92">
        <f t="shared" si="12"/>
        <v>0</v>
      </c>
      <c r="L77" s="92">
        <f t="shared" si="13"/>
        <v>6.4265287105170149E-3</v>
      </c>
      <c r="M77" s="92">
        <f t="shared" si="14"/>
        <v>6.6905295554143115E-3</v>
      </c>
    </row>
    <row r="78" spans="1:13">
      <c r="A78" s="82">
        <v>51</v>
      </c>
      <c r="B78" s="56">
        <v>0</v>
      </c>
      <c r="C78" s="60">
        <v>0</v>
      </c>
      <c r="D78" s="60">
        <v>0</v>
      </c>
      <c r="E78" s="60">
        <v>0</v>
      </c>
      <c r="F78" s="60">
        <v>1</v>
      </c>
      <c r="G78" s="60">
        <v>0</v>
      </c>
      <c r="H78" s="83">
        <v>1</v>
      </c>
      <c r="I78" s="92">
        <f t="shared" si="10"/>
        <v>0</v>
      </c>
      <c r="J78" s="92">
        <f t="shared" si="11"/>
        <v>0</v>
      </c>
      <c r="K78" s="92">
        <f t="shared" si="12"/>
        <v>0</v>
      </c>
      <c r="L78" s="92">
        <f t="shared" si="13"/>
        <v>3.2132643552585075E-3</v>
      </c>
      <c r="M78" s="92">
        <f t="shared" si="14"/>
        <v>3.3452647777071558E-3</v>
      </c>
    </row>
    <row r="79" spans="1:13">
      <c r="A79" s="82">
        <v>52</v>
      </c>
      <c r="B79" s="56">
        <v>0</v>
      </c>
      <c r="C79" s="60">
        <v>1</v>
      </c>
      <c r="D79" s="60">
        <v>0</v>
      </c>
      <c r="E79" s="60">
        <v>0</v>
      </c>
      <c r="F79" s="60">
        <v>1</v>
      </c>
      <c r="G79" s="60">
        <v>0</v>
      </c>
      <c r="H79" s="83">
        <v>2</v>
      </c>
      <c r="I79" s="92">
        <f t="shared" si="10"/>
        <v>0</v>
      </c>
      <c r="J79" s="92">
        <f t="shared" si="11"/>
        <v>1.4378145219266714E-2</v>
      </c>
      <c r="K79" s="92">
        <f t="shared" si="12"/>
        <v>0</v>
      </c>
      <c r="L79" s="92">
        <f t="shared" si="13"/>
        <v>3.2132643552585075E-3</v>
      </c>
      <c r="M79" s="92">
        <f t="shared" si="14"/>
        <v>3.3452647777071558E-3</v>
      </c>
    </row>
    <row r="80" spans="1:13">
      <c r="A80" s="82">
        <v>54</v>
      </c>
      <c r="B80" s="56">
        <v>0</v>
      </c>
      <c r="C80" s="60">
        <v>0</v>
      </c>
      <c r="D80" s="60">
        <v>0</v>
      </c>
      <c r="E80" s="60">
        <v>0</v>
      </c>
      <c r="F80" s="60">
        <v>1</v>
      </c>
      <c r="G80" s="60">
        <v>0</v>
      </c>
      <c r="H80" s="83">
        <v>1</v>
      </c>
      <c r="I80" s="92">
        <f t="shared" si="10"/>
        <v>0</v>
      </c>
      <c r="J80" s="92">
        <f t="shared" si="11"/>
        <v>0</v>
      </c>
      <c r="K80" s="92">
        <f t="shared" si="12"/>
        <v>0</v>
      </c>
      <c r="L80" s="92">
        <f t="shared" si="13"/>
        <v>3.2132643552585075E-3</v>
      </c>
      <c r="M80" s="92">
        <f t="shared" si="14"/>
        <v>3.3452647777071558E-3</v>
      </c>
    </row>
    <row r="81" spans="1:13">
      <c r="A81" s="82">
        <v>56</v>
      </c>
      <c r="B81" s="56">
        <v>1</v>
      </c>
      <c r="C81" s="60">
        <v>0</v>
      </c>
      <c r="D81" s="60">
        <v>0</v>
      </c>
      <c r="E81" s="60">
        <v>0</v>
      </c>
      <c r="F81" s="60">
        <v>0</v>
      </c>
      <c r="G81" s="60">
        <v>0</v>
      </c>
      <c r="H81" s="83">
        <v>1</v>
      </c>
      <c r="I81" s="92">
        <f t="shared" si="10"/>
        <v>6.3698324734059496E-3</v>
      </c>
      <c r="J81" s="92">
        <f t="shared" si="11"/>
        <v>0</v>
      </c>
      <c r="K81" s="92">
        <f t="shared" si="12"/>
        <v>0</v>
      </c>
      <c r="L81" s="92">
        <f t="shared" si="13"/>
        <v>0</v>
      </c>
      <c r="M81" s="92">
        <f t="shared" si="14"/>
        <v>0</v>
      </c>
    </row>
    <row r="82" spans="1:13">
      <c r="A82" s="82">
        <v>57</v>
      </c>
      <c r="B82" s="56">
        <v>0</v>
      </c>
      <c r="C82" s="60">
        <v>0</v>
      </c>
      <c r="D82" s="60">
        <v>0</v>
      </c>
      <c r="E82" s="60">
        <v>0</v>
      </c>
      <c r="F82" s="60">
        <v>1</v>
      </c>
      <c r="G82" s="60">
        <v>0</v>
      </c>
      <c r="H82" s="83">
        <v>1</v>
      </c>
      <c r="I82" s="92">
        <f t="shared" si="10"/>
        <v>0</v>
      </c>
      <c r="J82" s="92">
        <f t="shared" si="11"/>
        <v>0</v>
      </c>
      <c r="K82" s="92">
        <f t="shared" si="12"/>
        <v>0</v>
      </c>
      <c r="L82" s="92">
        <f t="shared" si="13"/>
        <v>3.2132643552585075E-3</v>
      </c>
      <c r="M82" s="92">
        <f t="shared" si="14"/>
        <v>3.3452647777071558E-3</v>
      </c>
    </row>
    <row r="83" spans="1:13">
      <c r="A83" s="82">
        <v>58</v>
      </c>
      <c r="B83" s="56">
        <v>0</v>
      </c>
      <c r="C83" s="60">
        <v>0</v>
      </c>
      <c r="D83" s="60">
        <v>0</v>
      </c>
      <c r="E83" s="60">
        <v>0</v>
      </c>
      <c r="F83" s="60">
        <v>1</v>
      </c>
      <c r="G83" s="60">
        <v>0</v>
      </c>
      <c r="H83" s="83">
        <v>1</v>
      </c>
      <c r="I83" s="92">
        <f t="shared" si="10"/>
        <v>0</v>
      </c>
      <c r="J83" s="92">
        <f t="shared" si="11"/>
        <v>0</v>
      </c>
      <c r="K83" s="92">
        <f t="shared" si="12"/>
        <v>0</v>
      </c>
      <c r="L83" s="92">
        <f t="shared" si="13"/>
        <v>3.2132643552585075E-3</v>
      </c>
      <c r="M83" s="92">
        <f t="shared" si="14"/>
        <v>3.3452647777071558E-3</v>
      </c>
    </row>
    <row r="84" spans="1:13">
      <c r="A84" s="57" t="s">
        <v>44</v>
      </c>
      <c r="B84" s="31">
        <f>SUM(B39:B83)</f>
        <v>15699</v>
      </c>
      <c r="C84" s="31">
        <f t="shared" ref="C84:H84" si="15">SUM(C39:C83)</f>
        <v>6955</v>
      </c>
      <c r="D84" s="31">
        <f t="shared" si="15"/>
        <v>8504</v>
      </c>
      <c r="E84" s="31">
        <f t="shared" si="15"/>
        <v>1228</v>
      </c>
      <c r="F84" s="31">
        <f t="shared" si="15"/>
        <v>29893</v>
      </c>
      <c r="G84" s="31">
        <f t="shared" si="15"/>
        <v>42</v>
      </c>
      <c r="H84" s="57">
        <f t="shared" si="15"/>
        <v>62321</v>
      </c>
      <c r="I84" s="90">
        <f>SUM(I39:I83)</f>
        <v>99.999999999999986</v>
      </c>
      <c r="J84" s="90">
        <f t="shared" ref="J84:M84" si="16">SUM(J39:J83)</f>
        <v>100.00000000000001</v>
      </c>
      <c r="K84" s="90">
        <f t="shared" si="16"/>
        <v>100.00000000000001</v>
      </c>
      <c r="L84" s="90">
        <f t="shared" si="16"/>
        <v>99.999999999999972</v>
      </c>
      <c r="M84" s="90">
        <f t="shared" si="16"/>
        <v>100.00000000000001</v>
      </c>
    </row>
    <row r="85" spans="1:13">
      <c r="A85" s="88" t="s">
        <v>55</v>
      </c>
      <c r="B85" s="74">
        <v>25</v>
      </c>
      <c r="C85" s="74">
        <v>28</v>
      </c>
      <c r="D85" s="74">
        <v>30</v>
      </c>
      <c r="E85" s="74">
        <v>31</v>
      </c>
      <c r="F85" s="74">
        <v>31</v>
      </c>
      <c r="G85" s="256" t="s">
        <v>87</v>
      </c>
      <c r="H85" s="88">
        <v>29</v>
      </c>
      <c r="I85" s="256" t="s">
        <v>87</v>
      </c>
      <c r="J85" s="256" t="s">
        <v>87</v>
      </c>
      <c r="K85" s="256" t="s">
        <v>87</v>
      </c>
      <c r="L85" s="256" t="s">
        <v>87</v>
      </c>
      <c r="M85" s="256" t="s">
        <v>87</v>
      </c>
    </row>
  </sheetData>
  <mergeCells count="9">
    <mergeCell ref="B37:H37"/>
    <mergeCell ref="A37:A38"/>
    <mergeCell ref="B6:H6"/>
    <mergeCell ref="I6:M6"/>
    <mergeCell ref="B21:F21"/>
    <mergeCell ref="G21:K21"/>
    <mergeCell ref="I37:M37"/>
    <mergeCell ref="A6:A7"/>
    <mergeCell ref="A21:A22"/>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5" fitToHeight="0" orientation="landscape" r:id="rId1"/>
  <headerFooter>
    <oddFooter>&amp;L&amp;"Arial,Regular"&amp;8&amp;K01+023Report on Maternity, 2012: accompanying tables&amp;R&amp;"Arial,Regular"&amp;8&amp;K01+023Page &amp;P of &amp;N</oddFooter>
  </headerFooter>
  <rowBreaks count="1" manualBreakCount="1">
    <brk id="34"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pane ySplit="3" topLeftCell="A4" activePane="bottomLeft" state="frozen"/>
      <selection activeCell="B54" sqref="B54"/>
      <selection pane="bottomLeft" activeCell="A3" sqref="A3"/>
    </sheetView>
  </sheetViews>
  <sheetFormatPr defaultRowHeight="15"/>
  <cols>
    <col min="1" max="1" width="16.28515625" customWidth="1"/>
    <col min="2" max="13" width="10.140625" customWidth="1"/>
  </cols>
  <sheetData>
    <row r="1" spans="1:15" s="95" customFormat="1">
      <c r="A1" s="8" t="s">
        <v>27</v>
      </c>
      <c r="C1" s="8" t="s">
        <v>37</v>
      </c>
    </row>
    <row r="2" spans="1:15" s="95" customFormat="1" ht="10.5" customHeight="1"/>
    <row r="3" spans="1:15" s="95" customFormat="1" ht="19.5">
      <c r="A3" s="20" t="s">
        <v>131</v>
      </c>
    </row>
    <row r="4" spans="1:15" s="94" customFormat="1"/>
    <row r="5" spans="1:15" s="193" customFormat="1" ht="18" customHeight="1">
      <c r="A5" s="207" t="str">
        <f>Contents!B13</f>
        <v>Table 6: Number and percentage of women giving birth, by deprivation quintile of residence, 2003–2012</v>
      </c>
    </row>
    <row r="6" spans="1:15" s="94" customFormat="1">
      <c r="A6" s="287" t="s">
        <v>40</v>
      </c>
      <c r="B6" s="280" t="s">
        <v>28</v>
      </c>
      <c r="C6" s="281"/>
      <c r="D6" s="281"/>
      <c r="E6" s="281"/>
      <c r="F6" s="281"/>
      <c r="G6" s="281"/>
      <c r="H6" s="282"/>
      <c r="I6" s="280" t="s">
        <v>449</v>
      </c>
      <c r="J6" s="281"/>
      <c r="K6" s="281"/>
      <c r="L6" s="281"/>
      <c r="M6" s="281"/>
      <c r="N6" s="30"/>
      <c r="O6" s="96"/>
    </row>
    <row r="7" spans="1:15" s="94" customFormat="1">
      <c r="A7" s="287"/>
      <c r="B7" s="53" t="s">
        <v>56</v>
      </c>
      <c r="C7" s="54" t="s">
        <v>57</v>
      </c>
      <c r="D7" s="54" t="s">
        <v>58</v>
      </c>
      <c r="E7" s="54" t="s">
        <v>59</v>
      </c>
      <c r="F7" s="54" t="s">
        <v>60</v>
      </c>
      <c r="G7" s="54" t="s">
        <v>53</v>
      </c>
      <c r="H7" s="99" t="s">
        <v>44</v>
      </c>
      <c r="I7" s="46" t="str">
        <f>B7</f>
        <v>Quintile 1</v>
      </c>
      <c r="J7" s="46" t="str">
        <f t="shared" ref="J7:M7" si="0">C7</f>
        <v>Quintile 2</v>
      </c>
      <c r="K7" s="46" t="str">
        <f t="shared" si="0"/>
        <v>Quintile 3</v>
      </c>
      <c r="L7" s="46" t="str">
        <f t="shared" si="0"/>
        <v>Quintile 4</v>
      </c>
      <c r="M7" s="46" t="str">
        <f t="shared" si="0"/>
        <v>Quintile 5</v>
      </c>
      <c r="N7" s="30"/>
      <c r="O7" s="27"/>
    </row>
    <row r="8" spans="1:15" s="94" customFormat="1">
      <c r="A8" s="61">
        <v>2003</v>
      </c>
      <c r="B8" s="188">
        <v>8222</v>
      </c>
      <c r="C8" s="192">
        <v>9775</v>
      </c>
      <c r="D8" s="192">
        <v>10532</v>
      </c>
      <c r="E8" s="192">
        <v>12225</v>
      </c>
      <c r="F8" s="192">
        <v>15801</v>
      </c>
      <c r="G8" s="192">
        <v>711</v>
      </c>
      <c r="H8" s="187">
        <v>57266</v>
      </c>
      <c r="I8" s="69">
        <f>B8/($H8-$G8)*100</f>
        <v>14.538060295287773</v>
      </c>
      <c r="J8" s="68">
        <f t="shared" ref="J8:M8" si="1">C8/($H8-$G8)*100</f>
        <v>17.284059764830694</v>
      </c>
      <c r="K8" s="68">
        <f t="shared" si="1"/>
        <v>18.622579789585359</v>
      </c>
      <c r="L8" s="68">
        <f t="shared" si="1"/>
        <v>21.616125895146318</v>
      </c>
      <c r="M8" s="68">
        <f t="shared" si="1"/>
        <v>27.939174255149858</v>
      </c>
      <c r="N8" s="30"/>
      <c r="O8" s="27"/>
    </row>
    <row r="9" spans="1:15" s="94" customFormat="1">
      <c r="A9" s="61">
        <v>2004</v>
      </c>
      <c r="B9" s="188">
        <v>8154</v>
      </c>
      <c r="C9" s="192">
        <v>9327</v>
      </c>
      <c r="D9" s="192">
        <v>10562</v>
      </c>
      <c r="E9" s="192">
        <v>12646</v>
      </c>
      <c r="F9" s="192">
        <v>16966</v>
      </c>
      <c r="G9" s="192">
        <v>695</v>
      </c>
      <c r="H9" s="187">
        <v>58350</v>
      </c>
      <c r="I9" s="67">
        <f t="shared" ref="I9:I17" si="2">B9/($H9-$G9)*100</f>
        <v>14.142745642181945</v>
      </c>
      <c r="J9" s="71">
        <f t="shared" ref="J9:J17" si="3">C9/($H9-$G9)*100</f>
        <v>16.177261295637845</v>
      </c>
      <c r="K9" s="71">
        <f t="shared" ref="K9:K17" si="4">D9/($H9-$G9)*100</f>
        <v>18.319313155840778</v>
      </c>
      <c r="L9" s="71">
        <f t="shared" ref="L9:L17" si="5">E9/($H9-$G9)*100</f>
        <v>21.933917266499002</v>
      </c>
      <c r="M9" s="71">
        <f t="shared" ref="M9:M17" si="6">F9/($H9-$G9)*100</f>
        <v>29.426762639840433</v>
      </c>
      <c r="N9" s="30"/>
      <c r="O9" s="27"/>
    </row>
    <row r="10" spans="1:15" s="94" customFormat="1">
      <c r="A10" s="61">
        <v>2005</v>
      </c>
      <c r="B10" s="188">
        <v>8322</v>
      </c>
      <c r="C10" s="192">
        <v>9285</v>
      </c>
      <c r="D10" s="192">
        <v>10737</v>
      </c>
      <c r="E10" s="192">
        <v>12738</v>
      </c>
      <c r="F10" s="192">
        <v>17161</v>
      </c>
      <c r="G10" s="192">
        <v>519</v>
      </c>
      <c r="H10" s="187">
        <v>58762</v>
      </c>
      <c r="I10" s="67">
        <f t="shared" si="2"/>
        <v>14.288412341397249</v>
      </c>
      <c r="J10" s="71">
        <f t="shared" si="3"/>
        <v>15.9418299194753</v>
      </c>
      <c r="K10" s="71">
        <f t="shared" si="4"/>
        <v>18.434833370533799</v>
      </c>
      <c r="L10" s="71">
        <f t="shared" si="5"/>
        <v>21.87043936610408</v>
      </c>
      <c r="M10" s="71">
        <f t="shared" si="6"/>
        <v>29.464485002489571</v>
      </c>
      <c r="N10" s="30"/>
      <c r="O10" s="27"/>
    </row>
    <row r="11" spans="1:15" s="94" customFormat="1">
      <c r="A11" s="61">
        <v>2006</v>
      </c>
      <c r="B11" s="188">
        <v>8683</v>
      </c>
      <c r="C11" s="192">
        <v>9232</v>
      </c>
      <c r="D11" s="192">
        <v>11117</v>
      </c>
      <c r="E11" s="192">
        <v>13352</v>
      </c>
      <c r="F11" s="192">
        <v>17627</v>
      </c>
      <c r="G11" s="192">
        <v>534</v>
      </c>
      <c r="H11" s="187">
        <v>60545</v>
      </c>
      <c r="I11" s="67">
        <f t="shared" si="2"/>
        <v>14.469014014097414</v>
      </c>
      <c r="J11" s="71">
        <f t="shared" si="3"/>
        <v>15.383846294845945</v>
      </c>
      <c r="K11" s="71">
        <f t="shared" si="4"/>
        <v>18.524937094865944</v>
      </c>
      <c r="L11" s="71">
        <f t="shared" si="5"/>
        <v>22.249254303377715</v>
      </c>
      <c r="M11" s="71">
        <f t="shared" si="6"/>
        <v>29.372948292812985</v>
      </c>
      <c r="N11" s="30"/>
      <c r="O11" s="27"/>
    </row>
    <row r="12" spans="1:15" s="94" customFormat="1">
      <c r="A12" s="61">
        <v>2007</v>
      </c>
      <c r="B12" s="188">
        <v>9018</v>
      </c>
      <c r="C12" s="192">
        <v>9785</v>
      </c>
      <c r="D12" s="192">
        <v>11683</v>
      </c>
      <c r="E12" s="192">
        <v>14486</v>
      </c>
      <c r="F12" s="192">
        <v>18536</v>
      </c>
      <c r="G12" s="192">
        <v>663</v>
      </c>
      <c r="H12" s="187">
        <v>64171</v>
      </c>
      <c r="I12" s="67">
        <f t="shared" si="2"/>
        <v>14.19978585375071</v>
      </c>
      <c r="J12" s="71">
        <f t="shared" si="3"/>
        <v>15.407507715563392</v>
      </c>
      <c r="K12" s="71">
        <f t="shared" si="4"/>
        <v>18.396107576998176</v>
      </c>
      <c r="L12" s="71">
        <f t="shared" si="5"/>
        <v>22.809724759085469</v>
      </c>
      <c r="M12" s="71">
        <f t="shared" si="6"/>
        <v>29.186874094602256</v>
      </c>
      <c r="N12" s="30"/>
      <c r="O12" s="27"/>
    </row>
    <row r="13" spans="1:15" s="94" customFormat="1">
      <c r="A13" s="61">
        <v>2008</v>
      </c>
      <c r="B13" s="188">
        <v>8804</v>
      </c>
      <c r="C13" s="192">
        <v>10054</v>
      </c>
      <c r="D13" s="192">
        <v>12026</v>
      </c>
      <c r="E13" s="192">
        <v>14341</v>
      </c>
      <c r="F13" s="192">
        <v>18619</v>
      </c>
      <c r="G13" s="192">
        <v>776</v>
      </c>
      <c r="H13" s="187">
        <v>64620</v>
      </c>
      <c r="I13" s="67">
        <f t="shared" si="2"/>
        <v>13.789862790551972</v>
      </c>
      <c r="J13" s="71">
        <f t="shared" si="3"/>
        <v>15.747760165403172</v>
      </c>
      <c r="K13" s="71">
        <f t="shared" si="4"/>
        <v>18.836539063968424</v>
      </c>
      <c r="L13" s="71">
        <f t="shared" si="5"/>
        <v>22.462565002192843</v>
      </c>
      <c r="M13" s="71">
        <f t="shared" si="6"/>
        <v>29.163272977883594</v>
      </c>
      <c r="N13" s="30"/>
      <c r="O13" s="96"/>
    </row>
    <row r="14" spans="1:15" s="94" customFormat="1">
      <c r="A14" s="61">
        <v>2009</v>
      </c>
      <c r="B14" s="188">
        <v>9035</v>
      </c>
      <c r="C14" s="192">
        <v>10093</v>
      </c>
      <c r="D14" s="192">
        <v>12072</v>
      </c>
      <c r="E14" s="192">
        <v>14454</v>
      </c>
      <c r="F14" s="192">
        <v>17827</v>
      </c>
      <c r="G14" s="192">
        <v>743</v>
      </c>
      <c r="H14" s="187">
        <v>64224</v>
      </c>
      <c r="I14" s="67">
        <f t="shared" si="2"/>
        <v>14.232605031426726</v>
      </c>
      <c r="J14" s="71">
        <f t="shared" si="3"/>
        <v>15.899245443518534</v>
      </c>
      <c r="K14" s="71">
        <f t="shared" si="4"/>
        <v>19.016713662355667</v>
      </c>
      <c r="L14" s="71">
        <f t="shared" si="5"/>
        <v>22.769017501299601</v>
      </c>
      <c r="M14" s="71">
        <f t="shared" si="6"/>
        <v>28.082418361399476</v>
      </c>
      <c r="N14" s="30"/>
      <c r="O14" s="96"/>
    </row>
    <row r="15" spans="1:15" s="94" customFormat="1">
      <c r="A15" s="61">
        <v>2010</v>
      </c>
      <c r="B15" s="188">
        <v>9034</v>
      </c>
      <c r="C15" s="192">
        <v>10326</v>
      </c>
      <c r="D15" s="192">
        <v>12077</v>
      </c>
      <c r="E15" s="192">
        <v>14440</v>
      </c>
      <c r="F15" s="192">
        <v>17871</v>
      </c>
      <c r="G15" s="192">
        <v>710</v>
      </c>
      <c r="H15" s="187">
        <v>64458</v>
      </c>
      <c r="I15" s="67">
        <f t="shared" si="2"/>
        <v>14.171424985881911</v>
      </c>
      <c r="J15" s="71">
        <f t="shared" si="3"/>
        <v>16.198155236242705</v>
      </c>
      <c r="K15" s="71">
        <f t="shared" si="4"/>
        <v>18.944908075547467</v>
      </c>
      <c r="L15" s="71">
        <f t="shared" si="5"/>
        <v>22.651691033444184</v>
      </c>
      <c r="M15" s="71">
        <f t="shared" si="6"/>
        <v>28.033820668883731</v>
      </c>
      <c r="N15" s="30"/>
      <c r="O15" s="96"/>
    </row>
    <row r="16" spans="1:15" s="94" customFormat="1">
      <c r="A16" s="61">
        <v>2011</v>
      </c>
      <c r="B16" s="188">
        <v>8809</v>
      </c>
      <c r="C16" s="192">
        <v>9960</v>
      </c>
      <c r="D16" s="192">
        <v>11617</v>
      </c>
      <c r="E16" s="192">
        <v>14194</v>
      </c>
      <c r="F16" s="192">
        <v>17158</v>
      </c>
      <c r="G16" s="192">
        <v>569</v>
      </c>
      <c r="H16" s="187">
        <v>62307</v>
      </c>
      <c r="I16" s="67">
        <f t="shared" si="2"/>
        <v>14.268359843208398</v>
      </c>
      <c r="J16" s="71">
        <f t="shared" si="3"/>
        <v>16.132689753474359</v>
      </c>
      <c r="K16" s="71">
        <f t="shared" si="4"/>
        <v>18.816612135151768</v>
      </c>
      <c r="L16" s="71">
        <f t="shared" si="5"/>
        <v>22.990702646668179</v>
      </c>
      <c r="M16" s="71">
        <f t="shared" si="6"/>
        <v>27.791635621497296</v>
      </c>
      <c r="N16" s="30"/>
      <c r="O16" s="96"/>
    </row>
    <row r="17" spans="1:15" s="94" customFormat="1">
      <c r="A17" s="78">
        <v>2012</v>
      </c>
      <c r="B17" s="51">
        <v>8994</v>
      </c>
      <c r="C17" s="185">
        <v>10125</v>
      </c>
      <c r="D17" s="185">
        <v>11617</v>
      </c>
      <c r="E17" s="185">
        <v>14048</v>
      </c>
      <c r="F17" s="185">
        <v>17041</v>
      </c>
      <c r="G17" s="185">
        <v>496</v>
      </c>
      <c r="H17" s="189">
        <v>62321</v>
      </c>
      <c r="I17" s="66">
        <f t="shared" si="2"/>
        <v>14.547513141932875</v>
      </c>
      <c r="J17" s="65">
        <f t="shared" si="3"/>
        <v>16.376870198139912</v>
      </c>
      <c r="K17" s="65">
        <f t="shared" si="4"/>
        <v>18.790133441164578</v>
      </c>
      <c r="L17" s="65">
        <f t="shared" si="5"/>
        <v>22.722199757379702</v>
      </c>
      <c r="M17" s="65">
        <f t="shared" si="6"/>
        <v>27.563283461382937</v>
      </c>
      <c r="N17" s="30"/>
      <c r="O17" s="96"/>
    </row>
    <row r="18" spans="1:15" s="94" customFormat="1">
      <c r="N18" s="30"/>
      <c r="O18" s="96"/>
    </row>
    <row r="19" spans="1:15" s="94" customFormat="1"/>
    <row r="20" spans="1:15" s="193" customFormat="1" ht="18" customHeight="1">
      <c r="A20" s="207" t="str">
        <f>Contents!B14</f>
        <v>Table 7: Birth rate, by deprivation quintile of residence, 2008−2012</v>
      </c>
    </row>
    <row r="21" spans="1:15">
      <c r="A21" s="287" t="s">
        <v>40</v>
      </c>
      <c r="B21" s="283" t="s">
        <v>299</v>
      </c>
      <c r="C21" s="284"/>
      <c r="D21" s="284"/>
      <c r="E21" s="284"/>
      <c r="F21" s="284"/>
      <c r="G21" s="285"/>
      <c r="H21" s="284" t="s">
        <v>48</v>
      </c>
      <c r="I21" s="284"/>
      <c r="J21" s="284"/>
      <c r="K21" s="284"/>
      <c r="L21" s="284"/>
      <c r="M21" s="284"/>
    </row>
    <row r="22" spans="1:15">
      <c r="A22" s="287"/>
      <c r="B22" s="64" t="str">
        <f>B7</f>
        <v>Quintile 1</v>
      </c>
      <c r="C22" s="63" t="str">
        <f t="shared" ref="C22:F22" si="7">C7</f>
        <v>Quintile 2</v>
      </c>
      <c r="D22" s="63" t="str">
        <f t="shared" si="7"/>
        <v>Quintile 3</v>
      </c>
      <c r="E22" s="62" t="str">
        <f t="shared" si="7"/>
        <v>Quintile 4</v>
      </c>
      <c r="F22" s="62" t="str">
        <f t="shared" si="7"/>
        <v>Quintile 5</v>
      </c>
      <c r="G22" s="102" t="s">
        <v>44</v>
      </c>
      <c r="H22" s="63" t="str">
        <f>B22</f>
        <v>Quintile 1</v>
      </c>
      <c r="I22" s="63" t="str">
        <f t="shared" ref="I22:M22" si="8">C22</f>
        <v>Quintile 2</v>
      </c>
      <c r="J22" s="63" t="str">
        <f t="shared" si="8"/>
        <v>Quintile 3</v>
      </c>
      <c r="K22" s="62" t="str">
        <f t="shared" si="8"/>
        <v>Quintile 4</v>
      </c>
      <c r="L22" s="62" t="str">
        <f t="shared" si="8"/>
        <v>Quintile 5</v>
      </c>
      <c r="M22" s="62" t="str">
        <f t="shared" si="8"/>
        <v>Total</v>
      </c>
    </row>
    <row r="23" spans="1:15">
      <c r="A23" s="86">
        <v>2008</v>
      </c>
      <c r="B23" s="101">
        <f>B13/H23*1000</f>
        <v>51.290237261040737</v>
      </c>
      <c r="C23" s="42">
        <f t="shared" ref="C23:F27" si="9">C13/I23*1000</f>
        <v>55.982698484112802</v>
      </c>
      <c r="D23" s="42">
        <f t="shared" si="9"/>
        <v>65.870949684256544</v>
      </c>
      <c r="E23" s="42">
        <f t="shared" si="9"/>
        <v>77.249672492846557</v>
      </c>
      <c r="F23" s="42">
        <f t="shared" si="9"/>
        <v>96.876123539820995</v>
      </c>
      <c r="G23" s="34">
        <f>H13/M23*1000</f>
        <v>71.129799225079253</v>
      </c>
      <c r="H23" s="25">
        <v>171650.6</v>
      </c>
      <c r="I23" s="25">
        <v>179591.2</v>
      </c>
      <c r="J23" s="25">
        <v>182569.1</v>
      </c>
      <c r="K23" s="25">
        <v>185644.79999999999</v>
      </c>
      <c r="L23" s="25">
        <v>192193.9</v>
      </c>
      <c r="M23" s="25">
        <v>908480</v>
      </c>
    </row>
    <row r="24" spans="1:15">
      <c r="A24" s="86">
        <v>2009</v>
      </c>
      <c r="B24" s="101">
        <f t="shared" ref="B24:B27" si="10">B14/H24*1000</f>
        <v>52.719226792453711</v>
      </c>
      <c r="C24" s="42">
        <f t="shared" si="9"/>
        <v>56.204208438371673</v>
      </c>
      <c r="D24" s="42">
        <f t="shared" si="9"/>
        <v>66.097710945161126</v>
      </c>
      <c r="E24" s="42">
        <f t="shared" si="9"/>
        <v>77.731241570242062</v>
      </c>
      <c r="F24" s="42">
        <f t="shared" si="9"/>
        <v>92.41460966789424</v>
      </c>
      <c r="G24" s="34">
        <f t="shared" ref="G24:G27" si="11">H14/M24*1000</f>
        <v>70.723488602576808</v>
      </c>
      <c r="H24" s="25">
        <v>171379.6</v>
      </c>
      <c r="I24" s="25">
        <v>179577.3</v>
      </c>
      <c r="J24" s="25">
        <v>182638.7</v>
      </c>
      <c r="K24" s="25">
        <v>185948.4</v>
      </c>
      <c r="L24" s="25">
        <v>192902.39999999999</v>
      </c>
      <c r="M24" s="25">
        <v>908100</v>
      </c>
    </row>
    <row r="25" spans="1:15">
      <c r="A25" s="86">
        <v>2010</v>
      </c>
      <c r="B25" s="101">
        <f t="shared" si="10"/>
        <v>52.67644626990819</v>
      </c>
      <c r="C25" s="42">
        <f t="shared" si="9"/>
        <v>57.360133984740628</v>
      </c>
      <c r="D25" s="42">
        <f t="shared" si="9"/>
        <v>65.912774863966561</v>
      </c>
      <c r="E25" s="42">
        <f t="shared" si="9"/>
        <v>77.316496470426969</v>
      </c>
      <c r="F25" s="42">
        <f t="shared" si="9"/>
        <v>92.121690737932312</v>
      </c>
      <c r="G25" s="34">
        <f t="shared" si="11"/>
        <v>70.799512318355056</v>
      </c>
      <c r="H25" s="25">
        <v>171499.8</v>
      </c>
      <c r="I25" s="25">
        <v>180020.5</v>
      </c>
      <c r="J25" s="25">
        <v>183227</v>
      </c>
      <c r="K25" s="25">
        <v>186764.79999999999</v>
      </c>
      <c r="L25" s="25">
        <v>193993.4</v>
      </c>
      <c r="M25" s="25">
        <v>910430</v>
      </c>
    </row>
    <row r="26" spans="1:15">
      <c r="A26" s="86">
        <v>2011</v>
      </c>
      <c r="B26" s="101">
        <f t="shared" si="10"/>
        <v>51.504319019237087</v>
      </c>
      <c r="C26" s="42">
        <f t="shared" si="9"/>
        <v>55.352706780706576</v>
      </c>
      <c r="D26" s="42">
        <f t="shared" si="9"/>
        <v>63.406934208960692</v>
      </c>
      <c r="E26" s="42">
        <f t="shared" si="9"/>
        <v>75.894246388419845</v>
      </c>
      <c r="F26" s="42">
        <f t="shared" si="9"/>
        <v>88.192405214238462</v>
      </c>
      <c r="G26" s="34">
        <f t="shared" si="11"/>
        <v>68.589828269484812</v>
      </c>
      <c r="H26" s="25">
        <v>171034.2</v>
      </c>
      <c r="I26" s="25">
        <v>179937</v>
      </c>
      <c r="J26" s="25">
        <v>183213.4</v>
      </c>
      <c r="K26" s="25">
        <v>187023.4</v>
      </c>
      <c r="L26" s="25">
        <v>194551.9</v>
      </c>
      <c r="M26" s="25">
        <v>908400</v>
      </c>
    </row>
    <row r="27" spans="1:15">
      <c r="A27" s="84">
        <v>2012</v>
      </c>
      <c r="B27" s="43">
        <f t="shared" si="10"/>
        <v>52.870801021439895</v>
      </c>
      <c r="C27" s="40">
        <f t="shared" si="9"/>
        <v>56.466391761316416</v>
      </c>
      <c r="D27" s="40">
        <f t="shared" si="9"/>
        <v>63.580831722877996</v>
      </c>
      <c r="E27" s="40">
        <f t="shared" si="9"/>
        <v>75.210713671935025</v>
      </c>
      <c r="F27" s="40">
        <f t="shared" si="9"/>
        <v>87.51230569582323</v>
      </c>
      <c r="G27" s="41">
        <f t="shared" si="11"/>
        <v>68.936109021724704</v>
      </c>
      <c r="H27" s="40">
        <v>170112.8</v>
      </c>
      <c r="I27" s="100">
        <v>179310.2</v>
      </c>
      <c r="J27" s="100">
        <v>182712.3</v>
      </c>
      <c r="K27" s="100">
        <v>186781.9</v>
      </c>
      <c r="L27" s="100">
        <v>194726.9</v>
      </c>
      <c r="M27" s="100">
        <v>904040</v>
      </c>
    </row>
    <row r="28" spans="1:15">
      <c r="A28" s="28" t="s">
        <v>414</v>
      </c>
    </row>
    <row r="31" spans="1:15" s="193" customFormat="1" ht="18" customHeight="1">
      <c r="A31" s="207" t="str">
        <f>Contents!B15</f>
        <v>Table 8: Number and percentage of women giving birth, by deprivation quintile of residence for each age group and ethnic group, 2012</v>
      </c>
    </row>
    <row r="32" spans="1:15">
      <c r="A32" s="287" t="s">
        <v>61</v>
      </c>
      <c r="B32" s="280" t="s">
        <v>28</v>
      </c>
      <c r="C32" s="281"/>
      <c r="D32" s="281"/>
      <c r="E32" s="281"/>
      <c r="F32" s="281"/>
      <c r="G32" s="281"/>
      <c r="H32" s="282"/>
      <c r="I32" s="280" t="s">
        <v>449</v>
      </c>
      <c r="J32" s="281"/>
      <c r="K32" s="281"/>
      <c r="L32" s="281"/>
      <c r="M32" s="281"/>
    </row>
    <row r="33" spans="1:13">
      <c r="A33" s="288"/>
      <c r="B33" s="53" t="s">
        <v>56</v>
      </c>
      <c r="C33" s="54" t="s">
        <v>57</v>
      </c>
      <c r="D33" s="54" t="s">
        <v>58</v>
      </c>
      <c r="E33" s="54" t="s">
        <v>59</v>
      </c>
      <c r="F33" s="54" t="s">
        <v>60</v>
      </c>
      <c r="G33" s="54" t="s">
        <v>53</v>
      </c>
      <c r="H33" s="47" t="s">
        <v>44</v>
      </c>
      <c r="I33" s="46" t="str">
        <f>B33</f>
        <v>Quintile 1</v>
      </c>
      <c r="J33" s="46" t="str">
        <f t="shared" ref="J33" si="12">C33</f>
        <v>Quintile 2</v>
      </c>
      <c r="K33" s="46" t="str">
        <f t="shared" ref="K33" si="13">D33</f>
        <v>Quintile 3</v>
      </c>
      <c r="L33" s="46" t="str">
        <f t="shared" ref="L33" si="14">E33</f>
        <v>Quintile 4</v>
      </c>
      <c r="M33" s="46" t="str">
        <f t="shared" ref="M33" si="15">F33</f>
        <v>Quintile 5</v>
      </c>
    </row>
    <row r="34" spans="1:13" s="201" customFormat="1">
      <c r="A34" s="87" t="s">
        <v>253</v>
      </c>
      <c r="B34" s="87"/>
      <c r="C34" s="87"/>
      <c r="D34" s="87"/>
      <c r="E34" s="87"/>
      <c r="F34" s="87"/>
      <c r="G34" s="87"/>
      <c r="H34" s="87"/>
      <c r="I34" s="87"/>
      <c r="J34" s="87"/>
      <c r="K34" s="87"/>
      <c r="L34" s="87"/>
      <c r="M34" s="87"/>
    </row>
    <row r="35" spans="1:13" s="201" customFormat="1">
      <c r="A35" s="192" t="s">
        <v>44</v>
      </c>
      <c r="B35" s="188">
        <v>8994</v>
      </c>
      <c r="C35" s="192">
        <v>10125</v>
      </c>
      <c r="D35" s="192">
        <v>11617</v>
      </c>
      <c r="E35" s="192">
        <v>14048</v>
      </c>
      <c r="F35" s="192">
        <v>17041</v>
      </c>
      <c r="G35" s="192">
        <v>496</v>
      </c>
      <c r="H35" s="187">
        <v>62321</v>
      </c>
      <c r="I35" s="71">
        <v>14.547510000000001</v>
      </c>
      <c r="J35" s="71">
        <v>16.37687</v>
      </c>
      <c r="K35" s="71">
        <v>18.790130000000001</v>
      </c>
      <c r="L35" s="71">
        <v>22.722200000000001</v>
      </c>
      <c r="M35" s="71">
        <v>27.563279999999999</v>
      </c>
    </row>
    <row r="36" spans="1:13" s="104" customFormat="1">
      <c r="A36" s="87" t="s">
        <v>62</v>
      </c>
      <c r="B36" s="87"/>
      <c r="C36" s="87"/>
      <c r="D36" s="87"/>
      <c r="E36" s="87"/>
      <c r="F36" s="87"/>
      <c r="G36" s="87"/>
      <c r="H36" s="87"/>
      <c r="I36" s="87"/>
      <c r="J36" s="87"/>
      <c r="K36" s="87"/>
      <c r="L36" s="87"/>
      <c r="M36" s="87"/>
    </row>
    <row r="37" spans="1:13">
      <c r="A37" s="48" t="s">
        <v>63</v>
      </c>
      <c r="B37" s="188">
        <v>238</v>
      </c>
      <c r="C37" s="192">
        <v>333</v>
      </c>
      <c r="D37" s="192">
        <v>524</v>
      </c>
      <c r="E37" s="192">
        <v>1009</v>
      </c>
      <c r="F37" s="192">
        <v>1797</v>
      </c>
      <c r="G37" s="192">
        <v>36</v>
      </c>
      <c r="H37" s="33">
        <v>3937</v>
      </c>
      <c r="I37" s="71">
        <v>6.101</v>
      </c>
      <c r="J37" s="71">
        <v>8.5363000000000007</v>
      </c>
      <c r="K37" s="71">
        <v>13.432499999999999</v>
      </c>
      <c r="L37" s="71">
        <v>25.865200000000002</v>
      </c>
      <c r="M37" s="71">
        <v>46.065100000000001</v>
      </c>
    </row>
    <row r="38" spans="1:13">
      <c r="A38" s="48" t="s">
        <v>46</v>
      </c>
      <c r="B38" s="188">
        <v>792</v>
      </c>
      <c r="C38" s="192">
        <v>1294</v>
      </c>
      <c r="D38" s="192">
        <v>1805</v>
      </c>
      <c r="E38" s="192">
        <v>2941</v>
      </c>
      <c r="F38" s="192">
        <v>4615</v>
      </c>
      <c r="G38" s="192">
        <v>98</v>
      </c>
      <c r="H38" s="33">
        <v>11545</v>
      </c>
      <c r="I38" s="67">
        <v>6.9188000000000001</v>
      </c>
      <c r="J38" s="71">
        <v>11.3043</v>
      </c>
      <c r="K38" s="71">
        <v>15.7683</v>
      </c>
      <c r="L38" s="71">
        <v>25.692299999999999</v>
      </c>
      <c r="M38" s="71">
        <v>40.316200000000002</v>
      </c>
    </row>
    <row r="39" spans="1:13">
      <c r="A39" s="48" t="s">
        <v>41</v>
      </c>
      <c r="B39" s="188">
        <v>1981</v>
      </c>
      <c r="C39" s="192">
        <v>2526</v>
      </c>
      <c r="D39" s="192">
        <v>3127</v>
      </c>
      <c r="E39" s="192">
        <v>3830</v>
      </c>
      <c r="F39" s="192">
        <v>4465</v>
      </c>
      <c r="G39" s="192">
        <v>110</v>
      </c>
      <c r="H39" s="33">
        <v>16039</v>
      </c>
      <c r="I39" s="67">
        <v>12.436400000000001</v>
      </c>
      <c r="J39" s="71">
        <v>15.857900000000001</v>
      </c>
      <c r="K39" s="71">
        <v>19.6309</v>
      </c>
      <c r="L39" s="71">
        <v>24.0442</v>
      </c>
      <c r="M39" s="71">
        <v>28.0306</v>
      </c>
    </row>
    <row r="40" spans="1:13">
      <c r="A40" s="48" t="s">
        <v>42</v>
      </c>
      <c r="B40" s="188">
        <v>3184</v>
      </c>
      <c r="C40" s="192">
        <v>3348</v>
      </c>
      <c r="D40" s="192">
        <v>3576</v>
      </c>
      <c r="E40" s="192">
        <v>3741</v>
      </c>
      <c r="F40" s="192">
        <v>3594</v>
      </c>
      <c r="G40" s="192">
        <v>138</v>
      </c>
      <c r="H40" s="33">
        <v>17581</v>
      </c>
      <c r="I40" s="67">
        <v>18.253699999999998</v>
      </c>
      <c r="J40" s="71">
        <v>19.193899999999999</v>
      </c>
      <c r="K40" s="71">
        <v>20.501100000000001</v>
      </c>
      <c r="L40" s="71">
        <v>21.446999999999999</v>
      </c>
      <c r="M40" s="71">
        <v>20.604299999999999</v>
      </c>
    </row>
    <row r="41" spans="1:13">
      <c r="A41" s="48" t="s">
        <v>43</v>
      </c>
      <c r="B41" s="188">
        <v>2222</v>
      </c>
      <c r="C41" s="192">
        <v>2128</v>
      </c>
      <c r="D41" s="192">
        <v>2073</v>
      </c>
      <c r="E41" s="192">
        <v>2016</v>
      </c>
      <c r="F41" s="192">
        <v>1970</v>
      </c>
      <c r="G41" s="192">
        <v>71</v>
      </c>
      <c r="H41" s="33">
        <v>10480</v>
      </c>
      <c r="I41" s="67">
        <v>21.346900000000002</v>
      </c>
      <c r="J41" s="71">
        <v>20.4438</v>
      </c>
      <c r="K41" s="71">
        <v>19.915500000000002</v>
      </c>
      <c r="L41" s="71">
        <v>19.367899999999999</v>
      </c>
      <c r="M41" s="71">
        <v>18.925899999999999</v>
      </c>
    </row>
    <row r="42" spans="1:13">
      <c r="A42" s="48" t="s">
        <v>39</v>
      </c>
      <c r="B42" s="188">
        <v>577</v>
      </c>
      <c r="C42" s="192">
        <v>496</v>
      </c>
      <c r="D42" s="192">
        <v>512</v>
      </c>
      <c r="E42" s="192">
        <v>511</v>
      </c>
      <c r="F42" s="192">
        <v>600</v>
      </c>
      <c r="G42" s="192">
        <v>43</v>
      </c>
      <c r="H42" s="33">
        <v>2739</v>
      </c>
      <c r="I42" s="67">
        <v>21.402100000000001</v>
      </c>
      <c r="J42" s="71">
        <v>18.397600000000001</v>
      </c>
      <c r="K42" s="71">
        <v>18.991099999999999</v>
      </c>
      <c r="L42" s="71">
        <v>18.954000000000001</v>
      </c>
      <c r="M42" s="71">
        <v>22.255199999999999</v>
      </c>
    </row>
    <row r="43" spans="1:13">
      <c r="A43" s="87" t="s">
        <v>64</v>
      </c>
      <c r="B43" s="87"/>
      <c r="C43" s="87"/>
      <c r="D43" s="87"/>
      <c r="E43" s="87"/>
      <c r="F43" s="87"/>
      <c r="G43" s="87"/>
      <c r="H43" s="87"/>
      <c r="I43" s="87"/>
      <c r="J43" s="87"/>
      <c r="K43" s="87"/>
      <c r="L43" s="87"/>
      <c r="M43" s="87"/>
    </row>
    <row r="44" spans="1:13">
      <c r="A44" s="60" t="s">
        <v>65</v>
      </c>
      <c r="B44" s="188">
        <v>880</v>
      </c>
      <c r="C44" s="192">
        <v>1422</v>
      </c>
      <c r="D44" s="192">
        <v>2224</v>
      </c>
      <c r="E44" s="192">
        <v>3951</v>
      </c>
      <c r="F44" s="192">
        <v>7076</v>
      </c>
      <c r="G44" s="192">
        <v>146</v>
      </c>
      <c r="H44" s="33">
        <v>15699</v>
      </c>
      <c r="I44" s="71">
        <v>5.6581000000000001</v>
      </c>
      <c r="J44" s="71">
        <v>9.1428999999999991</v>
      </c>
      <c r="K44" s="71">
        <v>14.2995</v>
      </c>
      <c r="L44" s="71">
        <v>25.403500000000001</v>
      </c>
      <c r="M44" s="71">
        <v>45.496000000000002</v>
      </c>
    </row>
    <row r="45" spans="1:13">
      <c r="A45" s="60" t="s">
        <v>94</v>
      </c>
      <c r="B45" s="188">
        <v>266</v>
      </c>
      <c r="C45" s="192">
        <v>402</v>
      </c>
      <c r="D45" s="192">
        <v>653</v>
      </c>
      <c r="E45" s="192">
        <v>1517</v>
      </c>
      <c r="F45" s="192">
        <v>4017</v>
      </c>
      <c r="G45" s="192">
        <v>100</v>
      </c>
      <c r="H45" s="33">
        <v>6955</v>
      </c>
      <c r="I45" s="71">
        <v>3.8803999999999998</v>
      </c>
      <c r="J45" s="71">
        <v>5.8643000000000001</v>
      </c>
      <c r="K45" s="71">
        <v>9.5259</v>
      </c>
      <c r="L45" s="71">
        <v>22.129799999999999</v>
      </c>
      <c r="M45" s="71">
        <v>58.599600000000002</v>
      </c>
    </row>
    <row r="46" spans="1:13">
      <c r="A46" s="60" t="s">
        <v>50</v>
      </c>
      <c r="B46" s="188">
        <v>1480</v>
      </c>
      <c r="C46" s="192">
        <v>1592</v>
      </c>
      <c r="D46" s="192">
        <v>1723</v>
      </c>
      <c r="E46" s="192">
        <v>1891</v>
      </c>
      <c r="F46" s="192">
        <v>1774</v>
      </c>
      <c r="G46" s="192">
        <v>44</v>
      </c>
      <c r="H46" s="33">
        <v>8504</v>
      </c>
      <c r="I46" s="71">
        <v>17.4941</v>
      </c>
      <c r="J46" s="71">
        <v>18.818000000000001</v>
      </c>
      <c r="K46" s="71">
        <v>20.366399999999999</v>
      </c>
      <c r="L46" s="71">
        <v>22.3522</v>
      </c>
      <c r="M46" s="71">
        <v>20.9693</v>
      </c>
    </row>
    <row r="47" spans="1:13">
      <c r="A47" s="60" t="s">
        <v>54</v>
      </c>
      <c r="B47" s="188">
        <v>6365</v>
      </c>
      <c r="C47" s="192">
        <v>6704</v>
      </c>
      <c r="D47" s="192">
        <v>7016</v>
      </c>
      <c r="E47" s="192">
        <v>6687</v>
      </c>
      <c r="F47" s="192">
        <v>4171</v>
      </c>
      <c r="G47" s="192">
        <v>178</v>
      </c>
      <c r="H47" s="33">
        <v>31121</v>
      </c>
      <c r="I47" s="71">
        <v>16.707799999999999</v>
      </c>
      <c r="J47" s="71">
        <v>16.296299999999999</v>
      </c>
      <c r="K47" s="71">
        <v>22.386800000000001</v>
      </c>
      <c r="L47" s="71">
        <v>20.5761</v>
      </c>
      <c r="M47" s="71">
        <v>24.032900000000001</v>
      </c>
    </row>
    <row r="48" spans="1:13">
      <c r="A48" s="39" t="s">
        <v>53</v>
      </c>
      <c r="B48" s="51">
        <v>3</v>
      </c>
      <c r="C48" s="185">
        <v>5</v>
      </c>
      <c r="D48" s="185">
        <v>1</v>
      </c>
      <c r="E48" s="185">
        <v>2</v>
      </c>
      <c r="F48" s="185">
        <v>3</v>
      </c>
      <c r="G48" s="185">
        <v>28</v>
      </c>
      <c r="H48" s="38">
        <v>42</v>
      </c>
      <c r="I48" s="65">
        <v>20.727900000000002</v>
      </c>
      <c r="J48" s="65">
        <v>21.885100000000001</v>
      </c>
      <c r="K48" s="65">
        <v>22.685700000000001</v>
      </c>
      <c r="L48" s="65">
        <v>21.652999999999999</v>
      </c>
      <c r="M48" s="65">
        <v>13.048299999999999</v>
      </c>
    </row>
  </sheetData>
  <mergeCells count="9">
    <mergeCell ref="B32:H32"/>
    <mergeCell ref="I32:M32"/>
    <mergeCell ref="A6:A7"/>
    <mergeCell ref="A21:A22"/>
    <mergeCell ref="A32:A33"/>
    <mergeCell ref="B6:H6"/>
    <mergeCell ref="I6:M6"/>
    <mergeCell ref="B21:G21"/>
    <mergeCell ref="H21:M21"/>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86" fitToHeight="0" orientation="landscape" r:id="rId1"/>
  <headerFooter>
    <oddFooter>&amp;L&amp;"Arial,Regular"&amp;8&amp;K01+023Report on Maternity, 2012: accompanying tables&amp;R&amp;"Arial,Regular"&amp;8&amp;K01+023Page &amp;P of &amp;N</oddFooter>
  </headerFooter>
  <rowBreaks count="1" manualBreakCount="1">
    <brk id="29" max="14"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4"/>
  <sheetViews>
    <sheetView zoomScaleNormal="100" workbookViewId="0">
      <pane ySplit="3" topLeftCell="A94" activePane="bottomLeft" state="frozen"/>
      <selection activeCell="B54" sqref="B54"/>
      <selection pane="bottomLeft" activeCell="B96" sqref="B96:F96"/>
    </sheetView>
  </sheetViews>
  <sheetFormatPr defaultRowHeight="15"/>
  <cols>
    <col min="1" max="1" width="17" customWidth="1"/>
    <col min="2" max="24" width="9.42578125" customWidth="1"/>
  </cols>
  <sheetData>
    <row r="1" spans="1:18" s="105" customFormat="1">
      <c r="A1" s="8" t="s">
        <v>27</v>
      </c>
      <c r="C1" s="8" t="s">
        <v>37</v>
      </c>
    </row>
    <row r="2" spans="1:18" s="105" customFormat="1" ht="10.5" customHeight="1"/>
    <row r="3" spans="1:18" s="105" customFormat="1" ht="19.5">
      <c r="A3" s="20" t="s">
        <v>132</v>
      </c>
    </row>
    <row r="4" spans="1:18" s="104" customFormat="1"/>
    <row r="5" spans="1:18" s="104" customFormat="1">
      <c r="A5" s="22" t="str">
        <f>Contents!B16</f>
        <v>Table 9: Birth rate, by DHB of residence, 2008−2012</v>
      </c>
      <c r="Q5" s="114"/>
      <c r="R5" s="114"/>
    </row>
    <row r="6" spans="1:18">
      <c r="A6" s="287" t="s">
        <v>235</v>
      </c>
      <c r="B6" s="284" t="s">
        <v>28</v>
      </c>
      <c r="C6" s="284"/>
      <c r="D6" s="284"/>
      <c r="E6" s="284"/>
      <c r="F6" s="285"/>
      <c r="G6" s="283" t="s">
        <v>299</v>
      </c>
      <c r="H6" s="284"/>
      <c r="I6" s="284"/>
      <c r="J6" s="284"/>
      <c r="K6" s="285"/>
      <c r="L6" s="283" t="s">
        <v>48</v>
      </c>
      <c r="M6" s="284"/>
      <c r="N6" s="284"/>
      <c r="O6" s="284"/>
      <c r="P6" s="284"/>
      <c r="Q6" s="114"/>
      <c r="R6" s="114"/>
    </row>
    <row r="7" spans="1:18">
      <c r="A7" s="287"/>
      <c r="B7" s="44">
        <v>2008</v>
      </c>
      <c r="C7" s="44">
        <v>2009</v>
      </c>
      <c r="D7" s="44">
        <v>2010</v>
      </c>
      <c r="E7" s="44">
        <v>2011</v>
      </c>
      <c r="F7" s="37">
        <v>2012</v>
      </c>
      <c r="G7" s="55">
        <v>2008</v>
      </c>
      <c r="H7" s="44">
        <v>2009</v>
      </c>
      <c r="I7" s="44">
        <v>2010</v>
      </c>
      <c r="J7" s="44">
        <v>2011</v>
      </c>
      <c r="K7" s="37">
        <v>2012</v>
      </c>
      <c r="L7" s="55">
        <v>2008</v>
      </c>
      <c r="M7" s="44">
        <v>2009</v>
      </c>
      <c r="N7" s="44">
        <v>2010</v>
      </c>
      <c r="O7" s="44">
        <v>2011</v>
      </c>
      <c r="P7" s="44">
        <v>2012</v>
      </c>
      <c r="Q7" s="60"/>
      <c r="R7" s="60"/>
    </row>
    <row r="8" spans="1:18">
      <c r="A8" s="83" t="s">
        <v>66</v>
      </c>
      <c r="B8" s="60">
        <v>2257</v>
      </c>
      <c r="C8" s="60">
        <v>2285</v>
      </c>
      <c r="D8" s="60">
        <v>2455</v>
      </c>
      <c r="E8" s="60">
        <v>2297</v>
      </c>
      <c r="F8" s="83">
        <v>2296</v>
      </c>
      <c r="G8" s="67">
        <f>B8/L8*1000</f>
        <v>80.234624955563447</v>
      </c>
      <c r="H8" s="71">
        <f t="shared" ref="H8:K8" si="0">C8/M8*1000</f>
        <v>81.143465909090907</v>
      </c>
      <c r="I8" s="71">
        <f t="shared" si="0"/>
        <v>87.18039772727272</v>
      </c>
      <c r="J8" s="71">
        <f t="shared" si="0"/>
        <v>81.685633001422474</v>
      </c>
      <c r="K8" s="91">
        <f t="shared" si="0"/>
        <v>82.530553558590938</v>
      </c>
      <c r="L8" s="56">
        <v>28130</v>
      </c>
      <c r="M8" s="194">
        <v>28160</v>
      </c>
      <c r="N8" s="194">
        <v>28160</v>
      </c>
      <c r="O8" s="194">
        <v>28120</v>
      </c>
      <c r="P8" s="194">
        <v>27820</v>
      </c>
      <c r="Q8" s="60"/>
      <c r="R8" s="60"/>
    </row>
    <row r="9" spans="1:18">
      <c r="A9" s="83" t="s">
        <v>67</v>
      </c>
      <c r="B9" s="60">
        <v>7776</v>
      </c>
      <c r="C9" s="60">
        <v>7817</v>
      </c>
      <c r="D9" s="60">
        <v>7908</v>
      </c>
      <c r="E9" s="60">
        <v>7880</v>
      </c>
      <c r="F9" s="83">
        <v>7975</v>
      </c>
      <c r="G9" s="67">
        <f t="shared" ref="G9:G27" si="1">B9/L9*1000</f>
        <v>68.258426966292134</v>
      </c>
      <c r="H9" s="71">
        <f t="shared" ref="H9:H27" si="2">C9/M9*1000</f>
        <v>68.384218353599849</v>
      </c>
      <c r="I9" s="71">
        <f t="shared" ref="I9:I27" si="3">D9/N9*1000</f>
        <v>68.717413972888423</v>
      </c>
      <c r="J9" s="71">
        <f t="shared" ref="J9:J27" si="4">E9/O9*1000</f>
        <v>68.107173725151256</v>
      </c>
      <c r="K9" s="91">
        <f t="shared" ref="K9:K27" si="5">F9/P9*1000</f>
        <v>68.714458038945367</v>
      </c>
      <c r="L9" s="56">
        <v>113920</v>
      </c>
      <c r="M9" s="194">
        <v>114310</v>
      </c>
      <c r="N9" s="194">
        <v>115080</v>
      </c>
      <c r="O9" s="194">
        <v>115700</v>
      </c>
      <c r="P9" s="194">
        <v>116060</v>
      </c>
      <c r="Q9" s="60"/>
      <c r="R9" s="60"/>
    </row>
    <row r="10" spans="1:18">
      <c r="A10" s="83" t="s">
        <v>68</v>
      </c>
      <c r="B10" s="60">
        <v>6643</v>
      </c>
      <c r="C10" s="60">
        <v>6807</v>
      </c>
      <c r="D10" s="60">
        <v>6731</v>
      </c>
      <c r="E10" s="60">
        <v>6536</v>
      </c>
      <c r="F10" s="83">
        <v>6693</v>
      </c>
      <c r="G10" s="67">
        <f t="shared" si="1"/>
        <v>60.19936565473494</v>
      </c>
      <c r="H10" s="71">
        <f t="shared" si="2"/>
        <v>61.551677366850527</v>
      </c>
      <c r="I10" s="71">
        <f t="shared" si="3"/>
        <v>60.579605796057955</v>
      </c>
      <c r="J10" s="71">
        <f t="shared" si="4"/>
        <v>58.634610209024849</v>
      </c>
      <c r="K10" s="91">
        <f t="shared" si="5"/>
        <v>59.935524312707088</v>
      </c>
      <c r="L10" s="56">
        <v>110350</v>
      </c>
      <c r="M10" s="194">
        <v>110590</v>
      </c>
      <c r="N10" s="194">
        <v>111110</v>
      </c>
      <c r="O10" s="194">
        <v>111470</v>
      </c>
      <c r="P10" s="194">
        <v>111670</v>
      </c>
      <c r="Q10" s="60"/>
      <c r="R10" s="60"/>
    </row>
    <row r="11" spans="1:18">
      <c r="A11" s="83" t="s">
        <v>69</v>
      </c>
      <c r="B11" s="60">
        <v>8759</v>
      </c>
      <c r="C11" s="60">
        <v>8521</v>
      </c>
      <c r="D11" s="60">
        <v>8692</v>
      </c>
      <c r="E11" s="60">
        <v>8710</v>
      </c>
      <c r="F11" s="83">
        <v>8745</v>
      </c>
      <c r="G11" s="67">
        <f t="shared" si="1"/>
        <v>83.858305409286743</v>
      </c>
      <c r="H11" s="71">
        <f t="shared" si="2"/>
        <v>81.229742612011435</v>
      </c>
      <c r="I11" s="71">
        <f t="shared" si="3"/>
        <v>82.310606060606062</v>
      </c>
      <c r="J11" s="71">
        <f t="shared" si="4"/>
        <v>81.891688604738619</v>
      </c>
      <c r="K11" s="91">
        <f t="shared" si="5"/>
        <v>81.820733532934128</v>
      </c>
      <c r="L11" s="56">
        <v>104450</v>
      </c>
      <c r="M11" s="194">
        <v>104900</v>
      </c>
      <c r="N11" s="194">
        <v>105600</v>
      </c>
      <c r="O11" s="194">
        <v>106360</v>
      </c>
      <c r="P11" s="194">
        <v>106880</v>
      </c>
      <c r="Q11" s="60"/>
      <c r="R11" s="60"/>
    </row>
    <row r="12" spans="1:18">
      <c r="A12" s="83" t="s">
        <v>70</v>
      </c>
      <c r="B12" s="60">
        <v>5671</v>
      </c>
      <c r="C12" s="60">
        <v>5551</v>
      </c>
      <c r="D12" s="60">
        <v>5620</v>
      </c>
      <c r="E12" s="60">
        <v>5384</v>
      </c>
      <c r="F12" s="83">
        <v>5487</v>
      </c>
      <c r="G12" s="67">
        <f t="shared" si="1"/>
        <v>76.593733117233924</v>
      </c>
      <c r="H12" s="71">
        <f t="shared" si="2"/>
        <v>74.922391685787559</v>
      </c>
      <c r="I12" s="71">
        <f t="shared" si="3"/>
        <v>75.395760665414542</v>
      </c>
      <c r="J12" s="71">
        <f t="shared" si="4"/>
        <v>71.988233721085706</v>
      </c>
      <c r="K12" s="91">
        <f t="shared" si="5"/>
        <v>73.404682274247492</v>
      </c>
      <c r="L12" s="56">
        <v>74040</v>
      </c>
      <c r="M12" s="194">
        <v>74090</v>
      </c>
      <c r="N12" s="194">
        <v>74540</v>
      </c>
      <c r="O12" s="194">
        <v>74790</v>
      </c>
      <c r="P12" s="194">
        <v>74750</v>
      </c>
      <c r="Q12" s="60"/>
      <c r="R12" s="60"/>
    </row>
    <row r="13" spans="1:18">
      <c r="A13" s="83" t="s">
        <v>71</v>
      </c>
      <c r="B13" s="60">
        <v>1740</v>
      </c>
      <c r="C13" s="60">
        <v>1681</v>
      </c>
      <c r="D13" s="60">
        <v>1611</v>
      </c>
      <c r="E13" s="60">
        <v>1590</v>
      </c>
      <c r="F13" s="83">
        <v>1559</v>
      </c>
      <c r="G13" s="67">
        <f t="shared" si="1"/>
        <v>85.127201565557726</v>
      </c>
      <c r="H13" s="71">
        <f t="shared" si="2"/>
        <v>83.17664522513607</v>
      </c>
      <c r="I13" s="71">
        <f t="shared" si="3"/>
        <v>80.109398309298868</v>
      </c>
      <c r="J13" s="71">
        <f t="shared" si="4"/>
        <v>79.5</v>
      </c>
      <c r="K13" s="91">
        <f t="shared" si="5"/>
        <v>78.816986855409496</v>
      </c>
      <c r="L13" s="56">
        <v>20440</v>
      </c>
      <c r="M13" s="194">
        <v>20210</v>
      </c>
      <c r="N13" s="194">
        <v>20110</v>
      </c>
      <c r="O13" s="194">
        <v>20000</v>
      </c>
      <c r="P13" s="194">
        <v>19780</v>
      </c>
      <c r="Q13" s="60"/>
      <c r="R13" s="60"/>
    </row>
    <row r="14" spans="1:18">
      <c r="A14" s="83" t="s">
        <v>72</v>
      </c>
      <c r="B14" s="60">
        <v>2976</v>
      </c>
      <c r="C14" s="60">
        <v>2984</v>
      </c>
      <c r="D14" s="60">
        <v>3014</v>
      </c>
      <c r="E14" s="60">
        <v>2863</v>
      </c>
      <c r="F14" s="83">
        <v>2967</v>
      </c>
      <c r="G14" s="67">
        <f t="shared" si="1"/>
        <v>77.439500390320063</v>
      </c>
      <c r="H14" s="71">
        <f t="shared" si="2"/>
        <v>77.446145860368546</v>
      </c>
      <c r="I14" s="71">
        <f t="shared" si="3"/>
        <v>77.901266477125873</v>
      </c>
      <c r="J14" s="71">
        <f t="shared" si="4"/>
        <v>74.42162724200675</v>
      </c>
      <c r="K14" s="91">
        <f t="shared" si="5"/>
        <v>77.812745869394178</v>
      </c>
      <c r="L14" s="56">
        <v>38430</v>
      </c>
      <c r="M14" s="194">
        <v>38530</v>
      </c>
      <c r="N14" s="194">
        <v>38690</v>
      </c>
      <c r="O14" s="194">
        <v>38470</v>
      </c>
      <c r="P14" s="194">
        <v>38130</v>
      </c>
      <c r="Q14" s="60"/>
      <c r="R14" s="60"/>
    </row>
    <row r="15" spans="1:18">
      <c r="A15" s="83" t="s">
        <v>73</v>
      </c>
      <c r="B15" s="60">
        <v>846</v>
      </c>
      <c r="C15" s="60">
        <v>768</v>
      </c>
      <c r="D15" s="60">
        <v>769</v>
      </c>
      <c r="E15" s="60">
        <v>746</v>
      </c>
      <c r="F15" s="83">
        <v>735</v>
      </c>
      <c r="G15" s="67">
        <f t="shared" si="1"/>
        <v>93.069306930693074</v>
      </c>
      <c r="H15" s="71">
        <f t="shared" si="2"/>
        <v>84.674751929437704</v>
      </c>
      <c r="I15" s="71">
        <f t="shared" si="3"/>
        <v>84.598459845984607</v>
      </c>
      <c r="J15" s="71">
        <f t="shared" si="4"/>
        <v>82.430939226519342</v>
      </c>
      <c r="K15" s="91">
        <f t="shared" si="5"/>
        <v>81.666666666666671</v>
      </c>
      <c r="L15" s="56">
        <v>9090</v>
      </c>
      <c r="M15" s="194">
        <v>9070</v>
      </c>
      <c r="N15" s="194">
        <v>9090</v>
      </c>
      <c r="O15" s="194">
        <v>9050</v>
      </c>
      <c r="P15" s="194">
        <v>9000</v>
      </c>
      <c r="Q15" s="60"/>
      <c r="R15" s="60"/>
    </row>
    <row r="16" spans="1:18">
      <c r="A16" s="83" t="s">
        <v>74</v>
      </c>
      <c r="B16" s="60">
        <v>2356</v>
      </c>
      <c r="C16" s="60">
        <v>2440</v>
      </c>
      <c r="D16" s="60">
        <v>2352</v>
      </c>
      <c r="E16" s="60">
        <v>2258</v>
      </c>
      <c r="F16" s="83">
        <v>2260</v>
      </c>
      <c r="G16" s="67">
        <f t="shared" si="1"/>
        <v>80.163320857434499</v>
      </c>
      <c r="H16" s="71">
        <f t="shared" si="2"/>
        <v>83.791208791208788</v>
      </c>
      <c r="I16" s="71">
        <f t="shared" si="3"/>
        <v>80.991735537190081</v>
      </c>
      <c r="J16" s="71">
        <f t="shared" si="4"/>
        <v>78.104462123832576</v>
      </c>
      <c r="K16" s="91">
        <f t="shared" si="5"/>
        <v>79.020979020979013</v>
      </c>
      <c r="L16" s="56">
        <v>29390</v>
      </c>
      <c r="M16" s="194">
        <v>29120</v>
      </c>
      <c r="N16" s="194">
        <v>29040</v>
      </c>
      <c r="O16" s="194">
        <v>28910</v>
      </c>
      <c r="P16" s="194">
        <v>28600</v>
      </c>
      <c r="Q16" s="60"/>
      <c r="R16" s="60"/>
    </row>
    <row r="17" spans="1:22">
      <c r="A17" s="83" t="s">
        <v>75</v>
      </c>
      <c r="B17" s="60">
        <v>1626</v>
      </c>
      <c r="C17" s="60">
        <v>1630</v>
      </c>
      <c r="D17" s="60">
        <v>1591</v>
      </c>
      <c r="E17" s="60">
        <v>1567</v>
      </c>
      <c r="F17" s="83">
        <v>1558</v>
      </c>
      <c r="G17" s="67">
        <f t="shared" si="1"/>
        <v>77.948226270373922</v>
      </c>
      <c r="H17" s="71">
        <f t="shared" si="2"/>
        <v>78.06513409961687</v>
      </c>
      <c r="I17" s="71">
        <f t="shared" si="3"/>
        <v>75.79799904716532</v>
      </c>
      <c r="J17" s="71">
        <f t="shared" si="4"/>
        <v>74.477186311787065</v>
      </c>
      <c r="K17" s="91">
        <f t="shared" si="5"/>
        <v>74.438604873387476</v>
      </c>
      <c r="L17" s="56">
        <v>20860</v>
      </c>
      <c r="M17" s="194">
        <v>20880</v>
      </c>
      <c r="N17" s="194">
        <v>20990</v>
      </c>
      <c r="O17" s="194">
        <v>21040</v>
      </c>
      <c r="P17" s="194">
        <v>20930</v>
      </c>
      <c r="Q17" s="60"/>
      <c r="R17" s="60"/>
    </row>
    <row r="18" spans="1:22">
      <c r="A18" s="83" t="s">
        <v>76</v>
      </c>
      <c r="B18" s="60">
        <v>2355</v>
      </c>
      <c r="C18" s="60">
        <v>2209</v>
      </c>
      <c r="D18" s="60">
        <v>2342</v>
      </c>
      <c r="E18" s="60">
        <v>2297</v>
      </c>
      <c r="F18" s="83">
        <v>2153</v>
      </c>
      <c r="G18" s="67">
        <f t="shared" si="1"/>
        <v>69.592198581560282</v>
      </c>
      <c r="H18" s="71">
        <f t="shared" si="2"/>
        <v>65.64635958395246</v>
      </c>
      <c r="I18" s="71">
        <f t="shared" si="3"/>
        <v>69.640202200416297</v>
      </c>
      <c r="J18" s="71">
        <f t="shared" si="4"/>
        <v>68.52625298329356</v>
      </c>
      <c r="K18" s="91">
        <f t="shared" si="5"/>
        <v>64.480383348307868</v>
      </c>
      <c r="L18" s="56">
        <v>33840</v>
      </c>
      <c r="M18" s="194">
        <v>33650</v>
      </c>
      <c r="N18" s="194">
        <v>33630</v>
      </c>
      <c r="O18" s="194">
        <v>33520</v>
      </c>
      <c r="P18" s="194">
        <v>33390</v>
      </c>
      <c r="Q18" s="60"/>
      <c r="R18" s="60"/>
    </row>
    <row r="19" spans="1:22">
      <c r="A19" s="83" t="s">
        <v>77</v>
      </c>
      <c r="B19" s="60">
        <v>905</v>
      </c>
      <c r="C19" s="60">
        <v>924</v>
      </c>
      <c r="D19" s="60">
        <v>893</v>
      </c>
      <c r="E19" s="60">
        <v>831</v>
      </c>
      <c r="F19" s="83">
        <v>874</v>
      </c>
      <c r="G19" s="67">
        <f t="shared" si="1"/>
        <v>77.815993121238179</v>
      </c>
      <c r="H19" s="71">
        <f t="shared" si="2"/>
        <v>80.557977332170879</v>
      </c>
      <c r="I19" s="71">
        <f t="shared" si="3"/>
        <v>79.166666666666657</v>
      </c>
      <c r="J19" s="71">
        <f t="shared" si="4"/>
        <v>74.797479747974791</v>
      </c>
      <c r="K19" s="91">
        <f t="shared" si="5"/>
        <v>80.627306273062729</v>
      </c>
      <c r="L19" s="56">
        <v>11630</v>
      </c>
      <c r="M19" s="194">
        <v>11470</v>
      </c>
      <c r="N19" s="194">
        <v>11280</v>
      </c>
      <c r="O19" s="194">
        <v>11110</v>
      </c>
      <c r="P19" s="194">
        <v>10840</v>
      </c>
      <c r="Q19" s="60"/>
      <c r="R19" s="60"/>
    </row>
    <row r="20" spans="1:22">
      <c r="A20" s="83" t="s">
        <v>78</v>
      </c>
      <c r="B20" s="60">
        <v>4076</v>
      </c>
      <c r="C20" s="60">
        <v>4051</v>
      </c>
      <c r="D20" s="60">
        <v>3978</v>
      </c>
      <c r="E20" s="60">
        <v>3867</v>
      </c>
      <c r="F20" s="83">
        <v>3872</v>
      </c>
      <c r="G20" s="67">
        <f t="shared" si="1"/>
        <v>59.055346276441611</v>
      </c>
      <c r="H20" s="71">
        <f t="shared" si="2"/>
        <v>58.693132425383943</v>
      </c>
      <c r="I20" s="71">
        <f t="shared" si="3"/>
        <v>57.593745475604457</v>
      </c>
      <c r="J20" s="71">
        <f t="shared" si="4"/>
        <v>56.059727457233983</v>
      </c>
      <c r="K20" s="91">
        <f t="shared" si="5"/>
        <v>56.410256410256409</v>
      </c>
      <c r="L20" s="56">
        <v>69020</v>
      </c>
      <c r="M20" s="194">
        <v>69020</v>
      </c>
      <c r="N20" s="194">
        <v>69070</v>
      </c>
      <c r="O20" s="194">
        <v>68980</v>
      </c>
      <c r="P20" s="194">
        <v>68640</v>
      </c>
      <c r="Q20" s="60"/>
      <c r="R20" s="60"/>
    </row>
    <row r="21" spans="1:22">
      <c r="A21" s="83" t="s">
        <v>79</v>
      </c>
      <c r="B21" s="60">
        <v>2244</v>
      </c>
      <c r="C21" s="60">
        <v>2225</v>
      </c>
      <c r="D21" s="60">
        <v>2156</v>
      </c>
      <c r="E21" s="60">
        <v>2054</v>
      </c>
      <c r="F21" s="83">
        <v>2006</v>
      </c>
      <c r="G21" s="67">
        <f t="shared" si="1"/>
        <v>74.974941530237217</v>
      </c>
      <c r="H21" s="71">
        <f t="shared" si="2"/>
        <v>74.76478494623656</v>
      </c>
      <c r="I21" s="71">
        <f t="shared" si="3"/>
        <v>72.494956287827847</v>
      </c>
      <c r="J21" s="71">
        <f t="shared" si="4"/>
        <v>69.251517194875248</v>
      </c>
      <c r="K21" s="91">
        <f t="shared" si="5"/>
        <v>68.557758031442248</v>
      </c>
      <c r="L21" s="56">
        <v>29930</v>
      </c>
      <c r="M21" s="194">
        <v>29760</v>
      </c>
      <c r="N21" s="194">
        <v>29740</v>
      </c>
      <c r="O21" s="194">
        <v>29660</v>
      </c>
      <c r="P21" s="194">
        <v>29260</v>
      </c>
      <c r="Q21" s="60"/>
      <c r="R21" s="60"/>
    </row>
    <row r="22" spans="1:22">
      <c r="A22" s="83" t="s">
        <v>80</v>
      </c>
      <c r="B22" s="60">
        <v>511</v>
      </c>
      <c r="C22" s="60">
        <v>541</v>
      </c>
      <c r="D22" s="60">
        <v>540</v>
      </c>
      <c r="E22" s="60">
        <v>529</v>
      </c>
      <c r="F22" s="83">
        <v>508</v>
      </c>
      <c r="G22" s="67">
        <f t="shared" si="1"/>
        <v>73.104434907010017</v>
      </c>
      <c r="H22" s="71">
        <f t="shared" si="2"/>
        <v>77.17546362339516</v>
      </c>
      <c r="I22" s="71">
        <f t="shared" si="3"/>
        <v>76.704545454545453</v>
      </c>
      <c r="J22" s="71">
        <f t="shared" si="4"/>
        <v>75.035460992907801</v>
      </c>
      <c r="K22" s="91">
        <f t="shared" si="5"/>
        <v>71.95467422096317</v>
      </c>
      <c r="L22" s="56">
        <v>6990</v>
      </c>
      <c r="M22" s="194">
        <v>7010</v>
      </c>
      <c r="N22" s="194">
        <v>7040</v>
      </c>
      <c r="O22" s="194">
        <v>7050</v>
      </c>
      <c r="P22" s="194">
        <v>7060</v>
      </c>
      <c r="Q22" s="60"/>
      <c r="R22" s="60"/>
    </row>
    <row r="23" spans="1:22">
      <c r="A23" s="83" t="s">
        <v>81</v>
      </c>
      <c r="B23" s="60">
        <v>1731</v>
      </c>
      <c r="C23" s="60">
        <v>1695</v>
      </c>
      <c r="D23" s="60">
        <v>1702</v>
      </c>
      <c r="E23" s="60">
        <v>1648</v>
      </c>
      <c r="F23" s="83">
        <v>1527</v>
      </c>
      <c r="G23" s="67">
        <f t="shared" si="1"/>
        <v>69.6579476861167</v>
      </c>
      <c r="H23" s="71">
        <f t="shared" si="2"/>
        <v>68.651275820170113</v>
      </c>
      <c r="I23" s="71">
        <f t="shared" si="3"/>
        <v>69.327902240325869</v>
      </c>
      <c r="J23" s="71">
        <f t="shared" si="4"/>
        <v>67.347772782999598</v>
      </c>
      <c r="K23" s="91">
        <f t="shared" si="5"/>
        <v>63.203642384105962</v>
      </c>
      <c r="L23" s="56">
        <v>24850</v>
      </c>
      <c r="M23" s="194">
        <v>24690</v>
      </c>
      <c r="N23" s="194">
        <v>24550</v>
      </c>
      <c r="O23" s="194">
        <v>24470</v>
      </c>
      <c r="P23" s="194">
        <v>24160</v>
      </c>
      <c r="Q23" s="60"/>
      <c r="R23" s="60"/>
      <c r="V23" s="252"/>
    </row>
    <row r="24" spans="1:22">
      <c r="A24" s="83" t="s">
        <v>82</v>
      </c>
      <c r="B24" s="60">
        <v>432</v>
      </c>
      <c r="C24" s="60">
        <v>427</v>
      </c>
      <c r="D24" s="60">
        <v>409</v>
      </c>
      <c r="E24" s="60">
        <v>407</v>
      </c>
      <c r="F24" s="83">
        <v>409</v>
      </c>
      <c r="G24" s="67">
        <f t="shared" si="1"/>
        <v>71.404958677685954</v>
      </c>
      <c r="H24" s="71">
        <f t="shared" si="2"/>
        <v>71.048252911813648</v>
      </c>
      <c r="I24" s="71">
        <f t="shared" si="3"/>
        <v>68.2804674457429</v>
      </c>
      <c r="J24" s="71">
        <f t="shared" si="4"/>
        <v>68.060200668896314</v>
      </c>
      <c r="K24" s="91">
        <f t="shared" si="5"/>
        <v>69.676320272572397</v>
      </c>
      <c r="L24" s="56">
        <v>6050</v>
      </c>
      <c r="M24" s="194">
        <v>6010</v>
      </c>
      <c r="N24" s="194">
        <v>5990</v>
      </c>
      <c r="O24" s="194">
        <v>5980</v>
      </c>
      <c r="P24" s="194">
        <v>5870</v>
      </c>
      <c r="Q24" s="60"/>
      <c r="R24" s="60"/>
      <c r="V24" s="252"/>
    </row>
    <row r="25" spans="1:22">
      <c r="A25" s="83" t="s">
        <v>83</v>
      </c>
      <c r="B25" s="60">
        <v>6643</v>
      </c>
      <c r="C25" s="60">
        <v>6542</v>
      </c>
      <c r="D25" s="60">
        <v>6666</v>
      </c>
      <c r="E25" s="60">
        <v>6063</v>
      </c>
      <c r="F25" s="83">
        <v>5990</v>
      </c>
      <c r="G25" s="67">
        <f t="shared" si="1"/>
        <v>63.660757067561093</v>
      </c>
      <c r="H25" s="71">
        <f t="shared" si="2"/>
        <v>62.728928948125414</v>
      </c>
      <c r="I25" s="71">
        <f t="shared" si="3"/>
        <v>63.838345144608319</v>
      </c>
      <c r="J25" s="71">
        <f t="shared" si="4"/>
        <v>59.840110540860643</v>
      </c>
      <c r="K25" s="91">
        <f t="shared" si="5"/>
        <v>60.32833115117333</v>
      </c>
      <c r="L25" s="56">
        <v>104350</v>
      </c>
      <c r="M25" s="194">
        <v>104290</v>
      </c>
      <c r="N25" s="194">
        <v>104420</v>
      </c>
      <c r="O25" s="194">
        <v>101320</v>
      </c>
      <c r="P25" s="194">
        <v>99290</v>
      </c>
      <c r="Q25" s="60"/>
      <c r="R25" s="60"/>
      <c r="V25" s="252"/>
    </row>
    <row r="26" spans="1:22">
      <c r="A26" s="83" t="s">
        <v>84</v>
      </c>
      <c r="B26" s="60">
        <v>668</v>
      </c>
      <c r="C26" s="60">
        <v>659</v>
      </c>
      <c r="D26" s="60">
        <v>669</v>
      </c>
      <c r="E26" s="60">
        <v>572</v>
      </c>
      <c r="F26" s="83">
        <v>649</v>
      </c>
      <c r="G26" s="67">
        <f t="shared" si="1"/>
        <v>70.094438614900326</v>
      </c>
      <c r="H26" s="71">
        <f t="shared" si="2"/>
        <v>69.661733615221991</v>
      </c>
      <c r="I26" s="71">
        <f t="shared" si="3"/>
        <v>70.421052631578959</v>
      </c>
      <c r="J26" s="71">
        <f t="shared" si="4"/>
        <v>60.084033613445378</v>
      </c>
      <c r="K26" s="91">
        <f t="shared" si="5"/>
        <v>68.459915611814338</v>
      </c>
      <c r="L26" s="56">
        <v>9530</v>
      </c>
      <c r="M26" s="194">
        <v>9460</v>
      </c>
      <c r="N26" s="194">
        <v>9500</v>
      </c>
      <c r="O26" s="194">
        <v>9520</v>
      </c>
      <c r="P26" s="194">
        <v>9480</v>
      </c>
      <c r="Q26" s="60"/>
      <c r="R26" s="60"/>
      <c r="V26" s="252"/>
    </row>
    <row r="27" spans="1:22">
      <c r="A27" s="83" t="s">
        <v>85</v>
      </c>
      <c r="B27" s="60">
        <v>3714</v>
      </c>
      <c r="C27" s="60">
        <v>3753</v>
      </c>
      <c r="D27" s="60">
        <v>3679</v>
      </c>
      <c r="E27" s="60">
        <v>3673</v>
      </c>
      <c r="F27" s="83">
        <v>3595</v>
      </c>
      <c r="G27" s="67">
        <f t="shared" si="1"/>
        <v>58.793731201519705</v>
      </c>
      <c r="H27" s="71">
        <f t="shared" si="2"/>
        <v>59.742120343839545</v>
      </c>
      <c r="I27" s="71">
        <f t="shared" si="3"/>
        <v>58.582802547770697</v>
      </c>
      <c r="J27" s="71">
        <f t="shared" si="4"/>
        <v>58.459334712716853</v>
      </c>
      <c r="K27" s="91">
        <f t="shared" si="5"/>
        <v>57.584494633990069</v>
      </c>
      <c r="L27" s="56">
        <v>63170</v>
      </c>
      <c r="M27" s="194">
        <v>62820</v>
      </c>
      <c r="N27" s="194">
        <v>62800</v>
      </c>
      <c r="O27" s="194">
        <v>62830</v>
      </c>
      <c r="P27" s="194">
        <v>62430</v>
      </c>
      <c r="Q27" s="60"/>
      <c r="R27" s="60"/>
      <c r="V27" s="252"/>
    </row>
    <row r="28" spans="1:22">
      <c r="A28" s="83" t="s">
        <v>53</v>
      </c>
      <c r="B28" s="60">
        <v>691</v>
      </c>
      <c r="C28" s="60">
        <v>714</v>
      </c>
      <c r="D28" s="60">
        <v>681</v>
      </c>
      <c r="E28" s="60">
        <v>535</v>
      </c>
      <c r="F28" s="83">
        <v>463</v>
      </c>
      <c r="G28" s="110" t="s">
        <v>87</v>
      </c>
      <c r="H28" s="109" t="s">
        <v>87</v>
      </c>
      <c r="I28" s="109" t="s">
        <v>87</v>
      </c>
      <c r="J28" s="109" t="s">
        <v>87</v>
      </c>
      <c r="K28" s="107" t="s">
        <v>87</v>
      </c>
      <c r="L28" s="108" t="s">
        <v>87</v>
      </c>
      <c r="M28" s="109" t="s">
        <v>87</v>
      </c>
      <c r="N28" s="109" t="s">
        <v>87</v>
      </c>
      <c r="O28" s="109" t="s">
        <v>87</v>
      </c>
      <c r="P28" s="109" t="s">
        <v>87</v>
      </c>
      <c r="Q28" s="60"/>
      <c r="R28" s="60"/>
    </row>
    <row r="29" spans="1:22">
      <c r="A29" s="88" t="s">
        <v>44</v>
      </c>
      <c r="B29" s="74">
        <v>64620</v>
      </c>
      <c r="C29" s="74">
        <v>64224</v>
      </c>
      <c r="D29" s="74">
        <v>64458</v>
      </c>
      <c r="E29" s="74">
        <v>62307</v>
      </c>
      <c r="F29" s="88">
        <v>62321</v>
      </c>
      <c r="G29" s="103">
        <f t="shared" ref="G29" si="6">B29/L29*1000</f>
        <v>71.129799225079253</v>
      </c>
      <c r="H29" s="103">
        <f t="shared" ref="H29" si="7">C29/M29*1000</f>
        <v>70.723488602576808</v>
      </c>
      <c r="I29" s="103">
        <f t="shared" ref="I29" si="8">D29/N29*1000</f>
        <v>70.799512318355056</v>
      </c>
      <c r="J29" s="103">
        <f t="shared" ref="J29" si="9">E29/O29*1000</f>
        <v>68.589828269484812</v>
      </c>
      <c r="K29" s="76">
        <f t="shared" ref="K29" si="10">F29/P29*1000</f>
        <v>68.936109021724704</v>
      </c>
      <c r="L29" s="74">
        <v>908480</v>
      </c>
      <c r="M29" s="74">
        <v>908100</v>
      </c>
      <c r="N29" s="74">
        <v>910430</v>
      </c>
      <c r="O29" s="74">
        <v>908400</v>
      </c>
      <c r="P29" s="74">
        <v>904040</v>
      </c>
      <c r="Q29" s="60"/>
      <c r="R29" s="60"/>
    </row>
    <row r="30" spans="1:22">
      <c r="A30" s="28" t="s">
        <v>414</v>
      </c>
      <c r="B30" s="82"/>
      <c r="C30" s="82"/>
      <c r="D30" s="82"/>
      <c r="E30" s="82"/>
      <c r="F30" s="82"/>
      <c r="G30" s="82"/>
      <c r="H30" s="82"/>
      <c r="I30" s="82"/>
      <c r="J30" s="82"/>
      <c r="K30" s="82"/>
      <c r="L30" s="82"/>
      <c r="M30" s="82"/>
      <c r="N30" s="82"/>
      <c r="O30" s="82"/>
      <c r="P30" s="82"/>
      <c r="Q30" s="60"/>
      <c r="R30" s="60"/>
    </row>
    <row r="31" spans="1:22" s="112" customFormat="1">
      <c r="A31" s="52"/>
      <c r="Q31" s="114"/>
      <c r="R31" s="114"/>
    </row>
    <row r="32" spans="1:22">
      <c r="A32" s="52"/>
    </row>
    <row r="33" spans="1:19">
      <c r="A33" s="22" t="str">
        <f>Contents!B17</f>
        <v>Table 10: Birth rate, by age group and DHB of residence, 2012</v>
      </c>
    </row>
    <row r="34" spans="1:19">
      <c r="A34" s="287" t="s">
        <v>235</v>
      </c>
      <c r="B34" s="283" t="s">
        <v>28</v>
      </c>
      <c r="C34" s="284"/>
      <c r="D34" s="284"/>
      <c r="E34" s="284"/>
      <c r="F34" s="284"/>
      <c r="G34" s="285"/>
      <c r="H34" s="283" t="s">
        <v>299</v>
      </c>
      <c r="I34" s="284"/>
      <c r="J34" s="284"/>
      <c r="K34" s="284"/>
      <c r="L34" s="284"/>
      <c r="M34" s="285"/>
      <c r="N34" s="284" t="s">
        <v>48</v>
      </c>
      <c r="O34" s="284"/>
      <c r="P34" s="284"/>
      <c r="Q34" s="284"/>
      <c r="R34" s="284"/>
      <c r="S34" s="284"/>
    </row>
    <row r="35" spans="1:19">
      <c r="A35" s="287"/>
      <c r="B35" s="49" t="s">
        <v>38</v>
      </c>
      <c r="C35" s="46" t="s">
        <v>46</v>
      </c>
      <c r="D35" s="46" t="s">
        <v>41</v>
      </c>
      <c r="E35" s="46" t="s">
        <v>42</v>
      </c>
      <c r="F35" s="46" t="s">
        <v>43</v>
      </c>
      <c r="G35" s="47" t="s">
        <v>39</v>
      </c>
      <c r="H35" s="49" t="s">
        <v>38</v>
      </c>
      <c r="I35" s="46" t="s">
        <v>46</v>
      </c>
      <c r="J35" s="46" t="s">
        <v>41</v>
      </c>
      <c r="K35" s="46" t="s">
        <v>42</v>
      </c>
      <c r="L35" s="46" t="s">
        <v>43</v>
      </c>
      <c r="M35" s="47" t="s">
        <v>39</v>
      </c>
      <c r="N35" s="46" t="s">
        <v>38</v>
      </c>
      <c r="O35" s="46" t="s">
        <v>46</v>
      </c>
      <c r="P35" s="46" t="s">
        <v>41</v>
      </c>
      <c r="Q35" s="46" t="s">
        <v>42</v>
      </c>
      <c r="R35" s="46" t="s">
        <v>43</v>
      </c>
      <c r="S35" s="46" t="s">
        <v>39</v>
      </c>
    </row>
    <row r="36" spans="1:19">
      <c r="A36" s="83" t="s">
        <v>66</v>
      </c>
      <c r="B36" s="56">
        <v>252</v>
      </c>
      <c r="C36" s="60">
        <v>609</v>
      </c>
      <c r="D36" s="60">
        <v>560</v>
      </c>
      <c r="E36" s="60">
        <v>474</v>
      </c>
      <c r="F36" s="60">
        <v>317</v>
      </c>
      <c r="G36" s="35">
        <v>84</v>
      </c>
      <c r="H36" s="67">
        <f>B36/N36*1000</f>
        <v>46.927374301675975</v>
      </c>
      <c r="I36" s="71">
        <f t="shared" ref="I36:M51" si="11">C36/O36*1000</f>
        <v>143.97163120567376</v>
      </c>
      <c r="J36" s="71">
        <f t="shared" si="11"/>
        <v>146.2140992167102</v>
      </c>
      <c r="K36" s="71">
        <f t="shared" si="11"/>
        <v>122.16494845360825</v>
      </c>
      <c r="L36" s="71">
        <f t="shared" si="11"/>
        <v>65.631469979296071</v>
      </c>
      <c r="M36" s="91">
        <f t="shared" si="11"/>
        <v>14.788732394366196</v>
      </c>
      <c r="N36" s="194">
        <v>5370</v>
      </c>
      <c r="O36" s="194">
        <v>4230</v>
      </c>
      <c r="P36" s="194">
        <v>3830</v>
      </c>
      <c r="Q36" s="194">
        <v>3880</v>
      </c>
      <c r="R36" s="194">
        <v>4830</v>
      </c>
      <c r="S36" s="24">
        <v>5680</v>
      </c>
    </row>
    <row r="37" spans="1:19">
      <c r="A37" s="83" t="s">
        <v>67</v>
      </c>
      <c r="B37" s="56">
        <v>294</v>
      </c>
      <c r="C37" s="60">
        <v>1086</v>
      </c>
      <c r="D37" s="60">
        <v>2090</v>
      </c>
      <c r="E37" s="60">
        <v>2620</v>
      </c>
      <c r="F37" s="60">
        <v>1492</v>
      </c>
      <c r="G37" s="35">
        <v>393</v>
      </c>
      <c r="H37" s="67">
        <f t="shared" ref="H37:H55" si="12">B37/N37*1000</f>
        <v>15.225271879854999</v>
      </c>
      <c r="I37" s="71">
        <f t="shared" si="11"/>
        <v>60.06637168141593</v>
      </c>
      <c r="J37" s="71">
        <f t="shared" si="11"/>
        <v>117.02127659574468</v>
      </c>
      <c r="K37" s="71">
        <f t="shared" si="11"/>
        <v>141.39233675121423</v>
      </c>
      <c r="L37" s="71">
        <f t="shared" si="11"/>
        <v>75.8130081300813</v>
      </c>
      <c r="M37" s="91">
        <f t="shared" si="11"/>
        <v>17.389380530973451</v>
      </c>
      <c r="N37" s="194">
        <v>19310</v>
      </c>
      <c r="O37" s="194">
        <v>18080</v>
      </c>
      <c r="P37" s="194">
        <v>17860</v>
      </c>
      <c r="Q37" s="194">
        <v>18530</v>
      </c>
      <c r="R37" s="194">
        <v>19680</v>
      </c>
      <c r="S37" s="24">
        <v>22600</v>
      </c>
    </row>
    <row r="38" spans="1:19">
      <c r="A38" s="83" t="s">
        <v>68</v>
      </c>
      <c r="B38" s="56">
        <v>205</v>
      </c>
      <c r="C38" s="60">
        <v>801</v>
      </c>
      <c r="D38" s="60">
        <v>1535</v>
      </c>
      <c r="E38" s="60">
        <v>2207</v>
      </c>
      <c r="F38" s="60">
        <v>1541</v>
      </c>
      <c r="G38" s="35">
        <v>404</v>
      </c>
      <c r="H38" s="67">
        <f t="shared" si="12"/>
        <v>13.057324840764332</v>
      </c>
      <c r="I38" s="71">
        <f t="shared" si="11"/>
        <v>37.908187411263611</v>
      </c>
      <c r="J38" s="71">
        <f t="shared" si="11"/>
        <v>73.339703774486381</v>
      </c>
      <c r="K38" s="71">
        <f t="shared" si="11"/>
        <v>116.1578947368421</v>
      </c>
      <c r="L38" s="71">
        <f t="shared" si="11"/>
        <v>89.075144508670519</v>
      </c>
      <c r="M38" s="91">
        <f t="shared" si="11"/>
        <v>22.94151050539466</v>
      </c>
      <c r="N38" s="194">
        <v>15700</v>
      </c>
      <c r="O38" s="194">
        <v>21130</v>
      </c>
      <c r="P38" s="194">
        <v>20930</v>
      </c>
      <c r="Q38" s="194">
        <v>19000</v>
      </c>
      <c r="R38" s="194">
        <v>17300</v>
      </c>
      <c r="S38" s="24">
        <v>17610</v>
      </c>
    </row>
    <row r="39" spans="1:19">
      <c r="A39" s="83" t="s">
        <v>69</v>
      </c>
      <c r="B39" s="56">
        <v>703</v>
      </c>
      <c r="C39" s="60">
        <v>1950</v>
      </c>
      <c r="D39" s="60">
        <v>2392</v>
      </c>
      <c r="E39" s="60">
        <v>2201</v>
      </c>
      <c r="F39" s="60">
        <v>1158</v>
      </c>
      <c r="G39" s="35">
        <v>341</v>
      </c>
      <c r="H39" s="67">
        <f t="shared" si="12"/>
        <v>35.88565594691169</v>
      </c>
      <c r="I39" s="71">
        <f t="shared" si="11"/>
        <v>108.75627440044617</v>
      </c>
      <c r="J39" s="71">
        <f t="shared" si="11"/>
        <v>141.20425029515937</v>
      </c>
      <c r="K39" s="71">
        <f t="shared" si="11"/>
        <v>132.67028330319468</v>
      </c>
      <c r="L39" s="71">
        <f t="shared" si="11"/>
        <v>68.117647058823536</v>
      </c>
      <c r="M39" s="91">
        <f t="shared" si="11"/>
        <v>18.109399893786513</v>
      </c>
      <c r="N39" s="194">
        <v>19590</v>
      </c>
      <c r="O39" s="194">
        <v>17930</v>
      </c>
      <c r="P39" s="194">
        <v>16940</v>
      </c>
      <c r="Q39" s="194">
        <v>16590</v>
      </c>
      <c r="R39" s="194">
        <v>17000</v>
      </c>
      <c r="S39" s="24">
        <v>18830</v>
      </c>
    </row>
    <row r="40" spans="1:19">
      <c r="A40" s="83" t="s">
        <v>70</v>
      </c>
      <c r="B40" s="56">
        <v>442</v>
      </c>
      <c r="C40" s="60">
        <v>1194</v>
      </c>
      <c r="D40" s="60">
        <v>1551</v>
      </c>
      <c r="E40" s="60">
        <v>1378</v>
      </c>
      <c r="F40" s="60">
        <v>749</v>
      </c>
      <c r="G40" s="35">
        <v>173</v>
      </c>
      <c r="H40" s="67">
        <f t="shared" si="12"/>
        <v>33.689024390243901</v>
      </c>
      <c r="I40" s="71">
        <f t="shared" si="11"/>
        <v>88.707280832095094</v>
      </c>
      <c r="J40" s="71">
        <f t="shared" si="11"/>
        <v>134.16955017301038</v>
      </c>
      <c r="K40" s="71">
        <f t="shared" si="11"/>
        <v>122.16312056737588</v>
      </c>
      <c r="L40" s="71">
        <f t="shared" si="11"/>
        <v>63.206751054852326</v>
      </c>
      <c r="M40" s="91">
        <f t="shared" si="11"/>
        <v>12.833827893175075</v>
      </c>
      <c r="N40" s="194">
        <v>13120</v>
      </c>
      <c r="O40" s="194">
        <v>13460</v>
      </c>
      <c r="P40" s="194">
        <v>11560</v>
      </c>
      <c r="Q40" s="194">
        <v>11280</v>
      </c>
      <c r="R40" s="194">
        <v>11850</v>
      </c>
      <c r="S40" s="24">
        <v>13480</v>
      </c>
    </row>
    <row r="41" spans="1:19">
      <c r="A41" s="83" t="s">
        <v>71</v>
      </c>
      <c r="B41" s="56">
        <v>144</v>
      </c>
      <c r="C41" s="60">
        <v>412</v>
      </c>
      <c r="D41" s="60">
        <v>407</v>
      </c>
      <c r="E41" s="60">
        <v>340</v>
      </c>
      <c r="F41" s="60">
        <v>204</v>
      </c>
      <c r="G41" s="35">
        <v>52</v>
      </c>
      <c r="H41" s="67">
        <f t="shared" si="12"/>
        <v>41.498559077809794</v>
      </c>
      <c r="I41" s="71">
        <f t="shared" si="11"/>
        <v>133.33333333333334</v>
      </c>
      <c r="J41" s="71">
        <f t="shared" si="11"/>
        <v>136.12040133779263</v>
      </c>
      <c r="K41" s="71">
        <f t="shared" si="11"/>
        <v>110.74918566775244</v>
      </c>
      <c r="L41" s="71">
        <f t="shared" si="11"/>
        <v>60.176991150442475</v>
      </c>
      <c r="M41" s="91">
        <f t="shared" si="11"/>
        <v>13.793103448275861</v>
      </c>
      <c r="N41" s="194">
        <v>3470</v>
      </c>
      <c r="O41" s="194">
        <v>3090</v>
      </c>
      <c r="P41" s="194">
        <v>2990</v>
      </c>
      <c r="Q41" s="194">
        <v>3070</v>
      </c>
      <c r="R41" s="194">
        <v>3390</v>
      </c>
      <c r="S41" s="24">
        <v>3770</v>
      </c>
    </row>
    <row r="42" spans="1:19">
      <c r="A42" s="83" t="s">
        <v>72</v>
      </c>
      <c r="B42" s="56">
        <v>290</v>
      </c>
      <c r="C42" s="60">
        <v>642</v>
      </c>
      <c r="D42" s="60">
        <v>778</v>
      </c>
      <c r="E42" s="60">
        <v>727</v>
      </c>
      <c r="F42" s="60">
        <v>420</v>
      </c>
      <c r="G42" s="35">
        <v>110</v>
      </c>
      <c r="H42" s="67">
        <f t="shared" si="12"/>
        <v>43.348281016442456</v>
      </c>
      <c r="I42" s="71">
        <f t="shared" si="11"/>
        <v>112.63157894736841</v>
      </c>
      <c r="J42" s="71">
        <f t="shared" si="11"/>
        <v>144.07407407407408</v>
      </c>
      <c r="K42" s="71">
        <f t="shared" si="11"/>
        <v>126.65505226480836</v>
      </c>
      <c r="L42" s="71">
        <f t="shared" si="11"/>
        <v>61.764705882352942</v>
      </c>
      <c r="M42" s="91">
        <f t="shared" si="11"/>
        <v>14.102564102564102</v>
      </c>
      <c r="N42" s="194">
        <v>6690</v>
      </c>
      <c r="O42" s="194">
        <v>5700</v>
      </c>
      <c r="P42" s="194">
        <v>5400</v>
      </c>
      <c r="Q42" s="194">
        <v>5740</v>
      </c>
      <c r="R42" s="194">
        <v>6800</v>
      </c>
      <c r="S42" s="24">
        <v>7800</v>
      </c>
    </row>
    <row r="43" spans="1:19">
      <c r="A43" s="83" t="s">
        <v>73</v>
      </c>
      <c r="B43" s="56">
        <v>76</v>
      </c>
      <c r="C43" s="60">
        <v>190</v>
      </c>
      <c r="D43" s="60">
        <v>193</v>
      </c>
      <c r="E43" s="60">
        <v>158</v>
      </c>
      <c r="F43" s="60">
        <v>96</v>
      </c>
      <c r="G43" s="35">
        <v>22</v>
      </c>
      <c r="H43" s="67">
        <f t="shared" si="12"/>
        <v>44.705882352941181</v>
      </c>
      <c r="I43" s="71">
        <f t="shared" si="11"/>
        <v>130.13698630136986</v>
      </c>
      <c r="J43" s="71">
        <f t="shared" si="11"/>
        <v>142.96296296296296</v>
      </c>
      <c r="K43" s="71">
        <f t="shared" si="11"/>
        <v>117.03703703703704</v>
      </c>
      <c r="L43" s="71">
        <f t="shared" si="11"/>
        <v>65.306122448979593</v>
      </c>
      <c r="M43" s="91">
        <f t="shared" si="11"/>
        <v>13.173652694610778</v>
      </c>
      <c r="N43" s="194">
        <v>1700</v>
      </c>
      <c r="O43" s="194">
        <v>1460</v>
      </c>
      <c r="P43" s="194">
        <v>1350</v>
      </c>
      <c r="Q43" s="194">
        <v>1350</v>
      </c>
      <c r="R43" s="194">
        <v>1470</v>
      </c>
      <c r="S43" s="24">
        <v>1670</v>
      </c>
    </row>
    <row r="44" spans="1:19">
      <c r="A44" s="83" t="s">
        <v>74</v>
      </c>
      <c r="B44" s="56">
        <v>183</v>
      </c>
      <c r="C44" s="60">
        <v>559</v>
      </c>
      <c r="D44" s="60">
        <v>533</v>
      </c>
      <c r="E44" s="60">
        <v>544</v>
      </c>
      <c r="F44" s="60">
        <v>361</v>
      </c>
      <c r="G44" s="35">
        <v>80</v>
      </c>
      <c r="H44" s="67">
        <f t="shared" si="12"/>
        <v>35.396518375241776</v>
      </c>
      <c r="I44" s="71">
        <f t="shared" si="11"/>
        <v>125.0559284116331</v>
      </c>
      <c r="J44" s="71">
        <f t="shared" si="11"/>
        <v>135.96938775510205</v>
      </c>
      <c r="K44" s="71">
        <f t="shared" si="11"/>
        <v>129.52380952380952</v>
      </c>
      <c r="L44" s="71">
        <f t="shared" si="11"/>
        <v>71.062992125984252</v>
      </c>
      <c r="M44" s="91">
        <f t="shared" si="11"/>
        <v>13.888888888888888</v>
      </c>
      <c r="N44" s="194">
        <v>5170</v>
      </c>
      <c r="O44" s="194">
        <v>4470</v>
      </c>
      <c r="P44" s="194">
        <v>3920</v>
      </c>
      <c r="Q44" s="194">
        <v>4200</v>
      </c>
      <c r="R44" s="194">
        <v>5080</v>
      </c>
      <c r="S44" s="24">
        <v>5760</v>
      </c>
    </row>
    <row r="45" spans="1:19">
      <c r="A45" s="83" t="s">
        <v>75</v>
      </c>
      <c r="B45" s="56">
        <v>104</v>
      </c>
      <c r="C45" s="60">
        <v>311</v>
      </c>
      <c r="D45" s="60">
        <v>449</v>
      </c>
      <c r="E45" s="60">
        <v>410</v>
      </c>
      <c r="F45" s="60">
        <v>231</v>
      </c>
      <c r="G45" s="35">
        <v>53</v>
      </c>
      <c r="H45" s="67">
        <f t="shared" si="12"/>
        <v>29.971181556195965</v>
      </c>
      <c r="I45" s="71">
        <f t="shared" si="11"/>
        <v>94.817073170731703</v>
      </c>
      <c r="J45" s="71">
        <f t="shared" si="11"/>
        <v>142.53968253968256</v>
      </c>
      <c r="K45" s="71">
        <f t="shared" si="11"/>
        <v>127.32919254658384</v>
      </c>
      <c r="L45" s="71">
        <f t="shared" si="11"/>
        <v>61.6</v>
      </c>
      <c r="M45" s="91">
        <f t="shared" si="11"/>
        <v>13.054187192118226</v>
      </c>
      <c r="N45" s="194">
        <v>3470</v>
      </c>
      <c r="O45" s="194">
        <v>3280</v>
      </c>
      <c r="P45" s="194">
        <v>3150</v>
      </c>
      <c r="Q45" s="194">
        <v>3220</v>
      </c>
      <c r="R45" s="194">
        <v>3750</v>
      </c>
      <c r="S45" s="24">
        <v>4060</v>
      </c>
    </row>
    <row r="46" spans="1:19">
      <c r="A46" s="83" t="s">
        <v>76</v>
      </c>
      <c r="B46" s="56">
        <v>172</v>
      </c>
      <c r="C46" s="60">
        <v>510</v>
      </c>
      <c r="D46" s="60">
        <v>614</v>
      </c>
      <c r="E46" s="60">
        <v>504</v>
      </c>
      <c r="F46" s="60">
        <v>273</v>
      </c>
      <c r="G46" s="35">
        <v>80</v>
      </c>
      <c r="H46" s="67">
        <f t="shared" si="12"/>
        <v>27.388535031847134</v>
      </c>
      <c r="I46" s="71">
        <f t="shared" si="11"/>
        <v>80.441640378548897</v>
      </c>
      <c r="J46" s="71">
        <f t="shared" si="11"/>
        <v>121.58415841584159</v>
      </c>
      <c r="K46" s="71">
        <f t="shared" si="11"/>
        <v>104.78170478170479</v>
      </c>
      <c r="L46" s="71">
        <f t="shared" si="11"/>
        <v>53.740157480314956</v>
      </c>
      <c r="M46" s="91">
        <f t="shared" si="11"/>
        <v>13.722126929674099</v>
      </c>
      <c r="N46" s="194">
        <v>6280</v>
      </c>
      <c r="O46" s="194">
        <v>6340</v>
      </c>
      <c r="P46" s="194">
        <v>5050</v>
      </c>
      <c r="Q46" s="194">
        <v>4810</v>
      </c>
      <c r="R46" s="194">
        <v>5080</v>
      </c>
      <c r="S46" s="24">
        <v>5830</v>
      </c>
    </row>
    <row r="47" spans="1:19">
      <c r="A47" s="83" t="s">
        <v>77</v>
      </c>
      <c r="B47" s="56">
        <v>102</v>
      </c>
      <c r="C47" s="60">
        <v>243</v>
      </c>
      <c r="D47" s="60">
        <v>213</v>
      </c>
      <c r="E47" s="60">
        <v>182</v>
      </c>
      <c r="F47" s="60">
        <v>97</v>
      </c>
      <c r="G47" s="35">
        <v>37</v>
      </c>
      <c r="H47" s="67">
        <f t="shared" si="12"/>
        <v>49.756097560975611</v>
      </c>
      <c r="I47" s="71">
        <f t="shared" si="11"/>
        <v>137.28813559322035</v>
      </c>
      <c r="J47" s="71">
        <f t="shared" si="11"/>
        <v>134.81012658227849</v>
      </c>
      <c r="K47" s="71">
        <f t="shared" si="11"/>
        <v>116.66666666666667</v>
      </c>
      <c r="L47" s="71">
        <f t="shared" si="11"/>
        <v>54.49438202247191</v>
      </c>
      <c r="M47" s="91">
        <f t="shared" si="11"/>
        <v>17.619047619047617</v>
      </c>
      <c r="N47" s="194">
        <v>2050</v>
      </c>
      <c r="O47" s="194">
        <v>1770</v>
      </c>
      <c r="P47" s="194">
        <v>1580</v>
      </c>
      <c r="Q47" s="194">
        <v>1560</v>
      </c>
      <c r="R47" s="194">
        <v>1780</v>
      </c>
      <c r="S47" s="24">
        <v>2100</v>
      </c>
    </row>
    <row r="48" spans="1:19">
      <c r="A48" s="83" t="s">
        <v>78</v>
      </c>
      <c r="B48" s="56">
        <v>162</v>
      </c>
      <c r="C48" s="60">
        <v>468</v>
      </c>
      <c r="D48" s="60">
        <v>821</v>
      </c>
      <c r="E48" s="60">
        <v>1250</v>
      </c>
      <c r="F48" s="60">
        <v>924</v>
      </c>
      <c r="G48" s="35">
        <v>247</v>
      </c>
      <c r="H48" s="67">
        <f t="shared" si="12"/>
        <v>15.239887111947318</v>
      </c>
      <c r="I48" s="71">
        <f t="shared" si="11"/>
        <v>35.670731707317067</v>
      </c>
      <c r="J48" s="71">
        <f t="shared" si="11"/>
        <v>73.042704626334526</v>
      </c>
      <c r="K48" s="71">
        <f t="shared" si="11"/>
        <v>114.99540018399264</v>
      </c>
      <c r="L48" s="71">
        <f t="shared" si="11"/>
        <v>83.243243243243242</v>
      </c>
      <c r="M48" s="91">
        <f t="shared" si="11"/>
        <v>21.147260273972602</v>
      </c>
      <c r="N48" s="194">
        <v>10630</v>
      </c>
      <c r="O48" s="194">
        <v>13120</v>
      </c>
      <c r="P48" s="194">
        <v>11240</v>
      </c>
      <c r="Q48" s="194">
        <v>10870</v>
      </c>
      <c r="R48" s="194">
        <v>11100</v>
      </c>
      <c r="S48" s="24">
        <v>11680</v>
      </c>
    </row>
    <row r="49" spans="1:19">
      <c r="A49" s="83" t="s">
        <v>79</v>
      </c>
      <c r="B49" s="56">
        <v>120</v>
      </c>
      <c r="C49" s="60">
        <v>389</v>
      </c>
      <c r="D49" s="60">
        <v>497</v>
      </c>
      <c r="E49" s="60">
        <v>592</v>
      </c>
      <c r="F49" s="60">
        <v>325</v>
      </c>
      <c r="G49" s="35">
        <v>83</v>
      </c>
      <c r="H49" s="67">
        <f t="shared" si="12"/>
        <v>24.590163934426229</v>
      </c>
      <c r="I49" s="71">
        <f t="shared" si="11"/>
        <v>85.682819383259911</v>
      </c>
      <c r="J49" s="71">
        <f t="shared" si="11"/>
        <v>114.25287356321839</v>
      </c>
      <c r="K49" s="71">
        <f t="shared" si="11"/>
        <v>125.69002123142251</v>
      </c>
      <c r="L49" s="71">
        <f t="shared" si="11"/>
        <v>63.106796116504853</v>
      </c>
      <c r="M49" s="91">
        <f t="shared" si="11"/>
        <v>14.742451154529308</v>
      </c>
      <c r="N49" s="194">
        <v>4880</v>
      </c>
      <c r="O49" s="194">
        <v>4540</v>
      </c>
      <c r="P49" s="194">
        <v>4350</v>
      </c>
      <c r="Q49" s="194">
        <v>4710</v>
      </c>
      <c r="R49" s="194">
        <v>5150</v>
      </c>
      <c r="S49" s="24">
        <v>5630</v>
      </c>
    </row>
    <row r="50" spans="1:19">
      <c r="A50" s="83" t="s">
        <v>80</v>
      </c>
      <c r="B50" s="56">
        <v>43</v>
      </c>
      <c r="C50" s="60">
        <v>109</v>
      </c>
      <c r="D50" s="60">
        <v>137</v>
      </c>
      <c r="E50" s="60">
        <v>129</v>
      </c>
      <c r="F50" s="60">
        <v>64</v>
      </c>
      <c r="G50" s="35">
        <v>26</v>
      </c>
      <c r="H50" s="67">
        <f t="shared" si="12"/>
        <v>32.575757575757578</v>
      </c>
      <c r="I50" s="71">
        <f t="shared" si="11"/>
        <v>107.92079207920791</v>
      </c>
      <c r="J50" s="71">
        <f t="shared" si="11"/>
        <v>152.22222222222223</v>
      </c>
      <c r="K50" s="71">
        <f t="shared" si="11"/>
        <v>122.85714285714286</v>
      </c>
      <c r="L50" s="71">
        <f t="shared" si="11"/>
        <v>52.032520325203251</v>
      </c>
      <c r="M50" s="91">
        <f t="shared" si="11"/>
        <v>16.774193548387096</v>
      </c>
      <c r="N50" s="194">
        <v>1320</v>
      </c>
      <c r="O50" s="194">
        <v>1010</v>
      </c>
      <c r="P50" s="194">
        <v>900</v>
      </c>
      <c r="Q50" s="194">
        <v>1050</v>
      </c>
      <c r="R50" s="194">
        <v>1230</v>
      </c>
      <c r="S50" s="24">
        <v>1550</v>
      </c>
    </row>
    <row r="51" spans="1:19">
      <c r="A51" s="83" t="s">
        <v>81</v>
      </c>
      <c r="B51" s="56">
        <v>73</v>
      </c>
      <c r="C51" s="60">
        <v>241</v>
      </c>
      <c r="D51" s="60">
        <v>406</v>
      </c>
      <c r="E51" s="60">
        <v>461</v>
      </c>
      <c r="F51" s="60">
        <v>284</v>
      </c>
      <c r="G51" s="35">
        <v>62</v>
      </c>
      <c r="H51" s="67">
        <f t="shared" si="12"/>
        <v>18.387909319899244</v>
      </c>
      <c r="I51" s="71">
        <f t="shared" si="11"/>
        <v>75.3125</v>
      </c>
      <c r="J51" s="71">
        <f t="shared" si="11"/>
        <v>120.11834319526628</v>
      </c>
      <c r="K51" s="71">
        <f t="shared" si="11"/>
        <v>124.25876010781671</v>
      </c>
      <c r="L51" s="71">
        <f t="shared" si="11"/>
        <v>62.971175166297122</v>
      </c>
      <c r="M51" s="91">
        <f t="shared" si="11"/>
        <v>11.502782931354359</v>
      </c>
      <c r="N51" s="194">
        <v>3970</v>
      </c>
      <c r="O51" s="194">
        <v>3200</v>
      </c>
      <c r="P51" s="194">
        <v>3380</v>
      </c>
      <c r="Q51" s="194">
        <v>3710</v>
      </c>
      <c r="R51" s="194">
        <v>4510</v>
      </c>
      <c r="S51" s="24">
        <v>5390</v>
      </c>
    </row>
    <row r="52" spans="1:19">
      <c r="A52" s="83" t="s">
        <v>82</v>
      </c>
      <c r="B52" s="56">
        <v>38</v>
      </c>
      <c r="C52" s="60">
        <v>87</v>
      </c>
      <c r="D52" s="60">
        <v>91</v>
      </c>
      <c r="E52" s="60">
        <v>102</v>
      </c>
      <c r="F52" s="60">
        <v>72</v>
      </c>
      <c r="G52" s="35">
        <v>19</v>
      </c>
      <c r="H52" s="67">
        <f t="shared" si="12"/>
        <v>39.175257731958766</v>
      </c>
      <c r="I52" s="71">
        <f t="shared" ref="I52:I55" si="13">C52/O52*1000</f>
        <v>100</v>
      </c>
      <c r="J52" s="71">
        <f t="shared" ref="J52:J55" si="14">D52/P52*1000</f>
        <v>112.34567901234568</v>
      </c>
      <c r="K52" s="71">
        <f t="shared" ref="K52:K55" si="15">E52/Q52*1000</f>
        <v>109.67741935483872</v>
      </c>
      <c r="L52" s="71">
        <f t="shared" ref="L52:L55" si="16">F52/R52*1000</f>
        <v>69.230769230769241</v>
      </c>
      <c r="M52" s="91">
        <f t="shared" ref="M52:M55" si="17">G52/S52*1000</f>
        <v>15.2</v>
      </c>
      <c r="N52" s="194">
        <v>970</v>
      </c>
      <c r="O52" s="194">
        <v>870</v>
      </c>
      <c r="P52" s="194">
        <v>810</v>
      </c>
      <c r="Q52" s="194">
        <v>930</v>
      </c>
      <c r="R52" s="194">
        <v>1040</v>
      </c>
      <c r="S52" s="24">
        <v>1250</v>
      </c>
    </row>
    <row r="53" spans="1:19">
      <c r="A53" s="83" t="s">
        <v>83</v>
      </c>
      <c r="B53" s="56">
        <v>275</v>
      </c>
      <c r="C53" s="60">
        <v>943</v>
      </c>
      <c r="D53" s="60">
        <v>1572</v>
      </c>
      <c r="E53" s="60">
        <v>1874</v>
      </c>
      <c r="F53" s="60">
        <v>1074</v>
      </c>
      <c r="G53" s="35">
        <v>252</v>
      </c>
      <c r="H53" s="67">
        <f t="shared" si="12"/>
        <v>17.091361093847109</v>
      </c>
      <c r="I53" s="71">
        <f t="shared" si="13"/>
        <v>55.503237198351968</v>
      </c>
      <c r="J53" s="71">
        <f t="shared" si="14"/>
        <v>103.76237623762376</v>
      </c>
      <c r="K53" s="71">
        <f t="shared" si="15"/>
        <v>123.37063857801185</v>
      </c>
      <c r="L53" s="71">
        <f t="shared" si="16"/>
        <v>64.119402985074629</v>
      </c>
      <c r="M53" s="91">
        <f t="shared" si="17"/>
        <v>13.179916317991632</v>
      </c>
      <c r="N53" s="194">
        <v>16090</v>
      </c>
      <c r="O53" s="194">
        <v>16990</v>
      </c>
      <c r="P53" s="194">
        <v>15150</v>
      </c>
      <c r="Q53" s="194">
        <v>15190</v>
      </c>
      <c r="R53" s="194">
        <v>16750</v>
      </c>
      <c r="S53" s="24">
        <v>19120</v>
      </c>
    </row>
    <row r="54" spans="1:19">
      <c r="A54" s="83" t="s">
        <v>84</v>
      </c>
      <c r="B54" s="56">
        <v>37</v>
      </c>
      <c r="C54" s="60">
        <v>135</v>
      </c>
      <c r="D54" s="60">
        <v>174</v>
      </c>
      <c r="E54" s="60">
        <v>185</v>
      </c>
      <c r="F54" s="60">
        <v>98</v>
      </c>
      <c r="G54" s="35">
        <v>20</v>
      </c>
      <c r="H54" s="67">
        <f t="shared" si="12"/>
        <v>21.893491124260358</v>
      </c>
      <c r="I54" s="71">
        <f t="shared" si="13"/>
        <v>98.540145985401466</v>
      </c>
      <c r="J54" s="71">
        <f t="shared" si="14"/>
        <v>134.88372093023256</v>
      </c>
      <c r="K54" s="71">
        <f t="shared" si="15"/>
        <v>132.14285714285714</v>
      </c>
      <c r="L54" s="71">
        <f t="shared" si="16"/>
        <v>57.988165680473372</v>
      </c>
      <c r="M54" s="91">
        <f t="shared" si="17"/>
        <v>9.8039215686274517</v>
      </c>
      <c r="N54" s="194">
        <v>1690</v>
      </c>
      <c r="O54" s="194">
        <v>1370</v>
      </c>
      <c r="P54" s="194">
        <v>1290</v>
      </c>
      <c r="Q54" s="194">
        <v>1400</v>
      </c>
      <c r="R54" s="194">
        <v>1690</v>
      </c>
      <c r="S54" s="24">
        <v>2040</v>
      </c>
    </row>
    <row r="55" spans="1:19">
      <c r="A55" s="83" t="s">
        <v>85</v>
      </c>
      <c r="B55" s="56">
        <v>189</v>
      </c>
      <c r="C55" s="60">
        <v>573</v>
      </c>
      <c r="D55" s="60">
        <v>927</v>
      </c>
      <c r="E55" s="60">
        <v>1111</v>
      </c>
      <c r="F55" s="60">
        <v>634</v>
      </c>
      <c r="G55" s="35">
        <v>161</v>
      </c>
      <c r="H55" s="67">
        <f t="shared" si="12"/>
        <v>16.392020815264527</v>
      </c>
      <c r="I55" s="71">
        <f t="shared" si="13"/>
        <v>46.699266503667481</v>
      </c>
      <c r="J55" s="71">
        <f t="shared" si="14"/>
        <v>104.15730337078652</v>
      </c>
      <c r="K55" s="71">
        <f t="shared" si="15"/>
        <v>120.89227421109902</v>
      </c>
      <c r="L55" s="71">
        <f t="shared" si="16"/>
        <v>65.631469979296071</v>
      </c>
      <c r="M55" s="91">
        <f t="shared" si="17"/>
        <v>14.797794117647058</v>
      </c>
      <c r="N55" s="194">
        <v>11530</v>
      </c>
      <c r="O55" s="194">
        <v>12270</v>
      </c>
      <c r="P55" s="194">
        <v>8900</v>
      </c>
      <c r="Q55" s="194">
        <v>9190</v>
      </c>
      <c r="R55" s="194">
        <v>9660</v>
      </c>
      <c r="S55" s="24">
        <v>10880</v>
      </c>
    </row>
    <row r="56" spans="1:19">
      <c r="A56" s="83" t="s">
        <v>53</v>
      </c>
      <c r="B56" s="56">
        <v>33</v>
      </c>
      <c r="C56" s="60">
        <v>93</v>
      </c>
      <c r="D56" s="60">
        <v>99</v>
      </c>
      <c r="E56" s="60">
        <v>132</v>
      </c>
      <c r="F56" s="60">
        <v>66</v>
      </c>
      <c r="G56" s="35">
        <v>40</v>
      </c>
      <c r="H56" s="110" t="s">
        <v>87</v>
      </c>
      <c r="I56" s="109" t="s">
        <v>87</v>
      </c>
      <c r="J56" s="109" t="s">
        <v>87</v>
      </c>
      <c r="K56" s="109" t="s">
        <v>87</v>
      </c>
      <c r="L56" s="109" t="s">
        <v>87</v>
      </c>
      <c r="M56" s="107" t="s">
        <v>87</v>
      </c>
      <c r="N56" s="109" t="s">
        <v>87</v>
      </c>
      <c r="O56" s="109" t="s">
        <v>87</v>
      </c>
      <c r="P56" s="109" t="s">
        <v>87</v>
      </c>
      <c r="Q56" s="109" t="s">
        <v>87</v>
      </c>
      <c r="R56" s="109" t="s">
        <v>87</v>
      </c>
      <c r="S56" s="171" t="s">
        <v>87</v>
      </c>
    </row>
    <row r="57" spans="1:19">
      <c r="A57" s="88" t="s">
        <v>44</v>
      </c>
      <c r="B57" s="98">
        <v>3937</v>
      </c>
      <c r="C57" s="74">
        <v>11545</v>
      </c>
      <c r="D57" s="74">
        <v>16039</v>
      </c>
      <c r="E57" s="74">
        <v>17581</v>
      </c>
      <c r="F57" s="74">
        <v>10480</v>
      </c>
      <c r="G57" s="88">
        <v>2739</v>
      </c>
      <c r="H57" s="58">
        <f t="shared" ref="H57" si="18">B57/N57*1000</f>
        <v>25.732026143790851</v>
      </c>
      <c r="I57" s="103">
        <f t="shared" ref="I57" si="19">C57/O57*1000</f>
        <v>74.821775761503559</v>
      </c>
      <c r="J57" s="103">
        <f t="shared" ref="J57" si="20">D57/P57*1000</f>
        <v>114.09973678594294</v>
      </c>
      <c r="K57" s="103">
        <f t="shared" ref="K57" si="21">E57/Q57*1000</f>
        <v>125.32791559737669</v>
      </c>
      <c r="L57" s="103">
        <f t="shared" ref="L57" si="22">F57/R57*1000</f>
        <v>70.264834059671472</v>
      </c>
      <c r="M57" s="76">
        <f t="shared" ref="M57" si="23">G57/S57*1000</f>
        <v>16.426772220223103</v>
      </c>
      <c r="N57" s="74">
        <v>153000</v>
      </c>
      <c r="O57" s="74">
        <v>154300</v>
      </c>
      <c r="P57" s="74">
        <v>140570</v>
      </c>
      <c r="Q57" s="74">
        <v>140280</v>
      </c>
      <c r="R57" s="74">
        <v>149150</v>
      </c>
      <c r="S57" s="74">
        <v>166740</v>
      </c>
    </row>
    <row r="58" spans="1:19">
      <c r="A58" s="28" t="s">
        <v>414</v>
      </c>
      <c r="M58" s="114"/>
    </row>
    <row r="61" spans="1:19">
      <c r="A61" s="22" t="str">
        <f>Contents!B18</f>
        <v>Table 11: Birth rate, by ethnic group DHB of residence, 2012</v>
      </c>
      <c r="B61" s="112"/>
      <c r="C61" s="112"/>
      <c r="D61" s="112"/>
      <c r="E61" s="112"/>
      <c r="F61" s="112"/>
      <c r="G61" s="112"/>
      <c r="H61" s="112"/>
      <c r="I61" s="112"/>
      <c r="J61" s="112"/>
      <c r="K61" s="112"/>
      <c r="L61" s="112"/>
      <c r="M61" s="112"/>
      <c r="N61" s="112"/>
      <c r="O61" s="112"/>
      <c r="P61" s="112"/>
    </row>
    <row r="62" spans="1:19">
      <c r="A62" s="287" t="s">
        <v>235</v>
      </c>
      <c r="B62" s="283" t="s">
        <v>28</v>
      </c>
      <c r="C62" s="284"/>
      <c r="D62" s="284"/>
      <c r="E62" s="284"/>
      <c r="F62" s="285"/>
      <c r="G62" s="283" t="s">
        <v>299</v>
      </c>
      <c r="H62" s="284"/>
      <c r="I62" s="284"/>
      <c r="J62" s="284"/>
      <c r="K62" s="285"/>
      <c r="L62" s="283" t="s">
        <v>48</v>
      </c>
      <c r="M62" s="284"/>
      <c r="N62" s="284"/>
      <c r="O62" s="284"/>
      <c r="P62" s="284"/>
    </row>
    <row r="63" spans="1:19" ht="24">
      <c r="A63" s="287"/>
      <c r="B63" s="229" t="s">
        <v>300</v>
      </c>
      <c r="C63" s="229" t="s">
        <v>94</v>
      </c>
      <c r="D63" s="229" t="s">
        <v>50</v>
      </c>
      <c r="E63" s="229" t="s">
        <v>54</v>
      </c>
      <c r="F63" s="226" t="s">
        <v>301</v>
      </c>
      <c r="G63" s="229" t="s">
        <v>300</v>
      </c>
      <c r="H63" s="229" t="s">
        <v>94</v>
      </c>
      <c r="I63" s="229" t="s">
        <v>50</v>
      </c>
      <c r="J63" s="229" t="s">
        <v>54</v>
      </c>
      <c r="K63" s="226" t="s">
        <v>301</v>
      </c>
      <c r="L63" s="229" t="s">
        <v>300</v>
      </c>
      <c r="M63" s="229" t="s">
        <v>94</v>
      </c>
      <c r="N63" s="229" t="s">
        <v>50</v>
      </c>
      <c r="O63" s="229" t="s">
        <v>54</v>
      </c>
      <c r="P63" s="226" t="s">
        <v>301</v>
      </c>
    </row>
    <row r="64" spans="1:19">
      <c r="A64" s="195" t="s">
        <v>66</v>
      </c>
      <c r="B64" s="194">
        <v>1353</v>
      </c>
      <c r="C64" s="194">
        <v>37</v>
      </c>
      <c r="D64" s="194">
        <v>77</v>
      </c>
      <c r="E64" s="194">
        <v>829</v>
      </c>
      <c r="F64" s="195">
        <v>943</v>
      </c>
      <c r="G64" s="67">
        <f t="shared" ref="G64:G83" si="24">B64/L64*1000</f>
        <v>122.33273056057867</v>
      </c>
      <c r="H64" s="71">
        <f t="shared" ref="H64:H83" si="25">C64/M64*1000</f>
        <v>58.730158730158728</v>
      </c>
      <c r="I64" s="71">
        <f t="shared" ref="I64:I83" si="26">D64/N64*1000</f>
        <v>68.141592920353986</v>
      </c>
      <c r="J64" s="71">
        <f t="shared" ref="J64:J83" si="27">E64/O64*1000</f>
        <v>55.266666666666666</v>
      </c>
      <c r="K64" s="91">
        <f t="shared" ref="K64:K83" si="28">F64/P64*1000</f>
        <v>56.264916467780431</v>
      </c>
      <c r="L64" s="56">
        <v>11060</v>
      </c>
      <c r="M64" s="194">
        <v>630</v>
      </c>
      <c r="N64" s="194">
        <v>1130</v>
      </c>
      <c r="O64" s="194">
        <v>15000</v>
      </c>
      <c r="P64" s="194">
        <v>16760</v>
      </c>
    </row>
    <row r="65" spans="1:16">
      <c r="A65" s="195" t="s">
        <v>67</v>
      </c>
      <c r="B65" s="194">
        <v>1338</v>
      </c>
      <c r="C65" s="194">
        <v>922</v>
      </c>
      <c r="D65" s="194">
        <v>1863</v>
      </c>
      <c r="E65" s="194">
        <v>3852</v>
      </c>
      <c r="F65" s="195">
        <v>6637</v>
      </c>
      <c r="G65" s="67">
        <f t="shared" si="24"/>
        <v>107.29751403368083</v>
      </c>
      <c r="H65" s="71">
        <f t="shared" si="25"/>
        <v>104.06320541760722</v>
      </c>
      <c r="I65" s="71">
        <f t="shared" si="26"/>
        <v>71.18838364539549</v>
      </c>
      <c r="J65" s="71">
        <f t="shared" si="27"/>
        <v>56.167979002624669</v>
      </c>
      <c r="K65" s="91">
        <f t="shared" si="28"/>
        <v>64.057523405076722</v>
      </c>
      <c r="L65" s="56">
        <v>12470</v>
      </c>
      <c r="M65" s="194">
        <v>8860</v>
      </c>
      <c r="N65" s="194">
        <v>26170</v>
      </c>
      <c r="O65" s="194">
        <v>68580</v>
      </c>
      <c r="P65" s="194">
        <v>103610</v>
      </c>
    </row>
    <row r="66" spans="1:16">
      <c r="A66" s="195" t="s">
        <v>68</v>
      </c>
      <c r="B66" s="194">
        <v>754</v>
      </c>
      <c r="C66" s="194">
        <v>1309</v>
      </c>
      <c r="D66" s="194">
        <v>1930</v>
      </c>
      <c r="E66" s="194">
        <v>2700</v>
      </c>
      <c r="F66" s="195">
        <v>5939</v>
      </c>
      <c r="G66" s="67">
        <f t="shared" si="24"/>
        <v>79.201680672268907</v>
      </c>
      <c r="H66" s="71">
        <f t="shared" si="25"/>
        <v>104.88782051282051</v>
      </c>
      <c r="I66" s="71">
        <f t="shared" si="26"/>
        <v>53.153401266868634</v>
      </c>
      <c r="J66" s="71">
        <f t="shared" si="27"/>
        <v>50.590219224283302</v>
      </c>
      <c r="K66" s="91">
        <f t="shared" si="28"/>
        <v>58.134299138606103</v>
      </c>
      <c r="L66" s="56">
        <v>9520</v>
      </c>
      <c r="M66" s="194">
        <v>12480</v>
      </c>
      <c r="N66" s="194">
        <v>36310</v>
      </c>
      <c r="O66" s="194">
        <v>53370</v>
      </c>
      <c r="P66" s="194">
        <v>102160</v>
      </c>
    </row>
    <row r="67" spans="1:16">
      <c r="A67" s="195" t="s">
        <v>69</v>
      </c>
      <c r="B67" s="194">
        <v>2187</v>
      </c>
      <c r="C67" s="194">
        <v>2829</v>
      </c>
      <c r="D67" s="194">
        <v>1622</v>
      </c>
      <c r="E67" s="194">
        <v>2103</v>
      </c>
      <c r="F67" s="195">
        <v>6554</v>
      </c>
      <c r="G67" s="67">
        <f t="shared" si="24"/>
        <v>117.70721205597417</v>
      </c>
      <c r="H67" s="71">
        <f t="shared" si="25"/>
        <v>114.21073879693178</v>
      </c>
      <c r="I67" s="71">
        <f t="shared" si="26"/>
        <v>60.703592814371255</v>
      </c>
      <c r="J67" s="71">
        <f t="shared" si="27"/>
        <v>57.146739130434781</v>
      </c>
      <c r="K67" s="91">
        <f t="shared" si="28"/>
        <v>74.232642428361089</v>
      </c>
      <c r="L67" s="56">
        <v>18580</v>
      </c>
      <c r="M67" s="194">
        <v>24770</v>
      </c>
      <c r="N67" s="194">
        <v>26720</v>
      </c>
      <c r="O67" s="194">
        <v>36800</v>
      </c>
      <c r="P67" s="194">
        <v>88290</v>
      </c>
    </row>
    <row r="68" spans="1:16">
      <c r="A68" s="195" t="s">
        <v>70</v>
      </c>
      <c r="B68" s="194">
        <v>1955</v>
      </c>
      <c r="C68" s="194">
        <v>239</v>
      </c>
      <c r="D68" s="194">
        <v>487</v>
      </c>
      <c r="E68" s="194">
        <v>2801</v>
      </c>
      <c r="F68" s="195">
        <v>3527</v>
      </c>
      <c r="G68" s="67">
        <f t="shared" si="24"/>
        <v>103.65853658536585</v>
      </c>
      <c r="H68" s="71">
        <f t="shared" si="25"/>
        <v>102.57510729613733</v>
      </c>
      <c r="I68" s="71">
        <f t="shared" si="26"/>
        <v>66.621067031463753</v>
      </c>
      <c r="J68" s="71">
        <f t="shared" si="27"/>
        <v>60.588362535150331</v>
      </c>
      <c r="K68" s="91">
        <f t="shared" si="28"/>
        <v>63.128691605512792</v>
      </c>
      <c r="L68" s="56">
        <v>18860</v>
      </c>
      <c r="M68" s="194">
        <v>2330</v>
      </c>
      <c r="N68" s="194">
        <v>7310</v>
      </c>
      <c r="O68" s="194">
        <v>46230</v>
      </c>
      <c r="P68" s="194">
        <v>55870</v>
      </c>
    </row>
    <row r="69" spans="1:16">
      <c r="A69" s="195" t="s">
        <v>71</v>
      </c>
      <c r="B69" s="194">
        <v>805</v>
      </c>
      <c r="C69" s="194">
        <v>44</v>
      </c>
      <c r="D69" s="194">
        <v>67</v>
      </c>
      <c r="E69" s="194">
        <v>643</v>
      </c>
      <c r="F69" s="195">
        <v>754</v>
      </c>
      <c r="G69" s="67">
        <f t="shared" si="24"/>
        <v>102.94117647058823</v>
      </c>
      <c r="H69" s="71">
        <f t="shared" si="25"/>
        <v>80</v>
      </c>
      <c r="I69" s="71">
        <f t="shared" si="26"/>
        <v>45.57823129251701</v>
      </c>
      <c r="J69" s="71">
        <f t="shared" si="27"/>
        <v>64.688128772635821</v>
      </c>
      <c r="K69" s="91">
        <f t="shared" si="28"/>
        <v>63.043478260869563</v>
      </c>
      <c r="L69" s="56">
        <v>7820</v>
      </c>
      <c r="M69" s="194">
        <v>550</v>
      </c>
      <c r="N69" s="194">
        <v>1470</v>
      </c>
      <c r="O69" s="194">
        <v>9940</v>
      </c>
      <c r="P69" s="194">
        <v>11960</v>
      </c>
    </row>
    <row r="70" spans="1:16">
      <c r="A70" s="195" t="s">
        <v>72</v>
      </c>
      <c r="B70" s="194">
        <v>1148</v>
      </c>
      <c r="C70" s="194">
        <v>88</v>
      </c>
      <c r="D70" s="194">
        <v>196</v>
      </c>
      <c r="E70" s="194">
        <v>1535</v>
      </c>
      <c r="F70" s="195">
        <v>1819</v>
      </c>
      <c r="G70" s="67">
        <f t="shared" si="24"/>
        <v>101.23456790123457</v>
      </c>
      <c r="H70" s="71">
        <f t="shared" si="25"/>
        <v>120.54794520547945</v>
      </c>
      <c r="I70" s="71">
        <f t="shared" si="26"/>
        <v>79.032258064516128</v>
      </c>
      <c r="J70" s="71">
        <f t="shared" si="27"/>
        <v>65.097540288379989</v>
      </c>
      <c r="K70" s="91">
        <f t="shared" si="28"/>
        <v>67.898469578200817</v>
      </c>
      <c r="L70" s="56">
        <v>11340</v>
      </c>
      <c r="M70" s="194">
        <v>730</v>
      </c>
      <c r="N70" s="194">
        <v>2480</v>
      </c>
      <c r="O70" s="194">
        <v>23580</v>
      </c>
      <c r="P70" s="194">
        <v>26790</v>
      </c>
    </row>
    <row r="71" spans="1:16">
      <c r="A71" s="195" t="s">
        <v>73</v>
      </c>
      <c r="B71" s="194">
        <v>472</v>
      </c>
      <c r="C71" s="194">
        <v>22</v>
      </c>
      <c r="D71" s="194">
        <v>19</v>
      </c>
      <c r="E71" s="194">
        <v>222</v>
      </c>
      <c r="F71" s="195">
        <v>263</v>
      </c>
      <c r="G71" s="67">
        <f t="shared" si="24"/>
        <v>95.934959349593498</v>
      </c>
      <c r="H71" s="71">
        <f t="shared" si="25"/>
        <v>97.777777777777786</v>
      </c>
      <c r="I71" s="71">
        <f t="shared" si="26"/>
        <v>73.07692307692308</v>
      </c>
      <c r="J71" s="71">
        <f t="shared" si="27"/>
        <v>61.83844011142061</v>
      </c>
      <c r="K71" s="91">
        <f t="shared" si="28"/>
        <v>64.539877300613497</v>
      </c>
      <c r="L71" s="56">
        <v>4920</v>
      </c>
      <c r="M71" s="194">
        <v>225</v>
      </c>
      <c r="N71" s="194">
        <v>260</v>
      </c>
      <c r="O71" s="194">
        <v>3590</v>
      </c>
      <c r="P71" s="194">
        <v>4075</v>
      </c>
    </row>
    <row r="72" spans="1:16">
      <c r="A72" s="195" t="s">
        <v>74</v>
      </c>
      <c r="B72" s="194">
        <v>979</v>
      </c>
      <c r="C72" s="194">
        <v>114</v>
      </c>
      <c r="D72" s="194">
        <v>95</v>
      </c>
      <c r="E72" s="194">
        <v>1071</v>
      </c>
      <c r="F72" s="195">
        <v>1280</v>
      </c>
      <c r="G72" s="67">
        <f t="shared" si="24"/>
        <v>114.23570595099183</v>
      </c>
      <c r="H72" s="71">
        <f t="shared" si="25"/>
        <v>101.78571428571429</v>
      </c>
      <c r="I72" s="71">
        <f t="shared" si="26"/>
        <v>71.969696969696969</v>
      </c>
      <c r="J72" s="71">
        <f t="shared" si="27"/>
        <v>60.886867538374077</v>
      </c>
      <c r="K72" s="91">
        <f t="shared" si="28"/>
        <v>63.904143784323523</v>
      </c>
      <c r="L72" s="56">
        <v>8570</v>
      </c>
      <c r="M72" s="194">
        <v>1120</v>
      </c>
      <c r="N72" s="194">
        <v>1320</v>
      </c>
      <c r="O72" s="194">
        <v>17590</v>
      </c>
      <c r="P72" s="194">
        <v>20030</v>
      </c>
    </row>
    <row r="73" spans="1:16">
      <c r="A73" s="195" t="s">
        <v>75</v>
      </c>
      <c r="B73" s="194">
        <v>409</v>
      </c>
      <c r="C73" s="194">
        <v>26</v>
      </c>
      <c r="D73" s="194">
        <v>101</v>
      </c>
      <c r="E73" s="194">
        <v>1022</v>
      </c>
      <c r="F73" s="195">
        <v>1149</v>
      </c>
      <c r="G73" s="67">
        <f t="shared" si="24"/>
        <v>97.846889952153106</v>
      </c>
      <c r="H73" s="71">
        <f t="shared" si="25"/>
        <v>98.113207547169822</v>
      </c>
      <c r="I73" s="71">
        <f t="shared" si="26"/>
        <v>95.28301886792454</v>
      </c>
      <c r="J73" s="71">
        <f t="shared" si="27"/>
        <v>66.234607906675308</v>
      </c>
      <c r="K73" s="91">
        <f t="shared" si="28"/>
        <v>68.576544315129809</v>
      </c>
      <c r="L73" s="56">
        <v>4180</v>
      </c>
      <c r="M73" s="194">
        <v>265</v>
      </c>
      <c r="N73" s="194">
        <v>1060</v>
      </c>
      <c r="O73" s="194">
        <v>15430</v>
      </c>
      <c r="P73" s="194">
        <v>16755</v>
      </c>
    </row>
    <row r="74" spans="1:16">
      <c r="A74" s="195" t="s">
        <v>76</v>
      </c>
      <c r="B74" s="194">
        <v>737</v>
      </c>
      <c r="C74" s="194">
        <v>111</v>
      </c>
      <c r="D74" s="194">
        <v>152</v>
      </c>
      <c r="E74" s="194">
        <v>1153</v>
      </c>
      <c r="F74" s="195">
        <v>1416</v>
      </c>
      <c r="G74" s="67">
        <f t="shared" si="24"/>
        <v>102.64623955431755</v>
      </c>
      <c r="H74" s="71">
        <f t="shared" si="25"/>
        <v>109.9009900990099</v>
      </c>
      <c r="I74" s="71">
        <f t="shared" si="26"/>
        <v>52.413793103448278</v>
      </c>
      <c r="J74" s="71">
        <f t="shared" si="27"/>
        <v>51.727231942575152</v>
      </c>
      <c r="K74" s="91">
        <f t="shared" si="28"/>
        <v>54.045801526717554</v>
      </c>
      <c r="L74" s="56">
        <v>7180</v>
      </c>
      <c r="M74" s="194">
        <v>1010</v>
      </c>
      <c r="N74" s="194">
        <v>2900</v>
      </c>
      <c r="O74" s="194">
        <v>22290</v>
      </c>
      <c r="P74" s="194">
        <v>26200</v>
      </c>
    </row>
    <row r="75" spans="1:16">
      <c r="A75" s="195" t="s">
        <v>77</v>
      </c>
      <c r="B75" s="194">
        <v>404</v>
      </c>
      <c r="C75" s="194">
        <v>24</v>
      </c>
      <c r="D75" s="194">
        <v>25</v>
      </c>
      <c r="E75" s="194">
        <v>421</v>
      </c>
      <c r="F75" s="195">
        <v>470</v>
      </c>
      <c r="G75" s="67">
        <f t="shared" si="24"/>
        <v>118.8235294117647</v>
      </c>
      <c r="H75" s="71">
        <f t="shared" si="25"/>
        <v>81.355932203389827</v>
      </c>
      <c r="I75" s="71">
        <f t="shared" si="26"/>
        <v>66.666666666666671</v>
      </c>
      <c r="J75" s="71">
        <f t="shared" si="27"/>
        <v>62.278106508875737</v>
      </c>
      <c r="K75" s="91">
        <f t="shared" si="28"/>
        <v>63.257065948855995</v>
      </c>
      <c r="L75" s="56">
        <v>3400</v>
      </c>
      <c r="M75" s="194">
        <v>295</v>
      </c>
      <c r="N75" s="194">
        <v>375</v>
      </c>
      <c r="O75" s="194">
        <v>6760</v>
      </c>
      <c r="P75" s="194">
        <v>7430</v>
      </c>
    </row>
    <row r="76" spans="1:16">
      <c r="A76" s="195" t="s">
        <v>78</v>
      </c>
      <c r="B76" s="194">
        <v>592</v>
      </c>
      <c r="C76" s="194">
        <v>399</v>
      </c>
      <c r="D76" s="194">
        <v>560</v>
      </c>
      <c r="E76" s="194">
        <v>2320</v>
      </c>
      <c r="F76" s="195">
        <v>3279</v>
      </c>
      <c r="G76" s="67">
        <f t="shared" si="24"/>
        <v>72.019464720194648</v>
      </c>
      <c r="H76" s="71">
        <f t="shared" si="25"/>
        <v>76.878612716763016</v>
      </c>
      <c r="I76" s="71">
        <f t="shared" si="26"/>
        <v>57.435897435897438</v>
      </c>
      <c r="J76" s="71">
        <f t="shared" si="27"/>
        <v>50.989010989010993</v>
      </c>
      <c r="K76" s="91">
        <f t="shared" si="28"/>
        <v>54.252150893448054</v>
      </c>
      <c r="L76" s="56">
        <v>8220</v>
      </c>
      <c r="M76" s="194">
        <v>5190</v>
      </c>
      <c r="N76" s="194">
        <v>9750</v>
      </c>
      <c r="O76" s="194">
        <v>45500</v>
      </c>
      <c r="P76" s="194">
        <v>60440</v>
      </c>
    </row>
    <row r="77" spans="1:16">
      <c r="A77" s="195" t="s">
        <v>79</v>
      </c>
      <c r="B77" s="194">
        <v>534</v>
      </c>
      <c r="C77" s="194">
        <v>210</v>
      </c>
      <c r="D77" s="194">
        <v>257</v>
      </c>
      <c r="E77" s="194">
        <v>1005</v>
      </c>
      <c r="F77" s="195">
        <v>1472</v>
      </c>
      <c r="G77" s="67">
        <f t="shared" si="24"/>
        <v>97.981651376146786</v>
      </c>
      <c r="H77" s="71">
        <f t="shared" si="25"/>
        <v>80.769230769230774</v>
      </c>
      <c r="I77" s="71">
        <f t="shared" si="26"/>
        <v>77.409638554216869</v>
      </c>
      <c r="J77" s="71">
        <f t="shared" si="27"/>
        <v>56.176634991615423</v>
      </c>
      <c r="K77" s="91">
        <f t="shared" si="28"/>
        <v>61.822763544729106</v>
      </c>
      <c r="L77" s="56">
        <v>5450</v>
      </c>
      <c r="M77" s="194">
        <v>2600</v>
      </c>
      <c r="N77" s="194">
        <v>3320</v>
      </c>
      <c r="O77" s="194">
        <v>17890</v>
      </c>
      <c r="P77" s="194">
        <v>23810</v>
      </c>
    </row>
    <row r="78" spans="1:16">
      <c r="A78" s="195" t="s">
        <v>80</v>
      </c>
      <c r="B78" s="194">
        <v>169</v>
      </c>
      <c r="C78" s="194">
        <v>14</v>
      </c>
      <c r="D78" s="194">
        <v>11</v>
      </c>
      <c r="E78" s="194">
        <v>314</v>
      </c>
      <c r="F78" s="195">
        <v>339</v>
      </c>
      <c r="G78" s="67">
        <f t="shared" si="24"/>
        <v>114.96598639455782</v>
      </c>
      <c r="H78" s="71">
        <f t="shared" si="25"/>
        <v>90.322580645161281</v>
      </c>
      <c r="I78" s="71">
        <f t="shared" si="26"/>
        <v>50</v>
      </c>
      <c r="J78" s="71">
        <f t="shared" si="27"/>
        <v>60.153256704980841</v>
      </c>
      <c r="K78" s="91">
        <f t="shared" si="28"/>
        <v>60.589812332439678</v>
      </c>
      <c r="L78" s="56">
        <v>1470</v>
      </c>
      <c r="M78" s="194">
        <v>155</v>
      </c>
      <c r="N78" s="194">
        <v>220</v>
      </c>
      <c r="O78" s="194">
        <v>5220</v>
      </c>
      <c r="P78" s="194">
        <v>5595</v>
      </c>
    </row>
    <row r="79" spans="1:16">
      <c r="A79" s="195" t="s">
        <v>81</v>
      </c>
      <c r="B79" s="194">
        <v>266</v>
      </c>
      <c r="C79" s="194">
        <v>42</v>
      </c>
      <c r="D79" s="194">
        <v>86</v>
      </c>
      <c r="E79" s="194">
        <v>1133</v>
      </c>
      <c r="F79" s="195">
        <v>1261</v>
      </c>
      <c r="G79" s="67">
        <f t="shared" si="24"/>
        <v>91.095890410958901</v>
      </c>
      <c r="H79" s="71">
        <f t="shared" si="25"/>
        <v>101.20481927710844</v>
      </c>
      <c r="I79" s="71">
        <f t="shared" si="26"/>
        <v>68.8</v>
      </c>
      <c r="J79" s="71">
        <f t="shared" si="27"/>
        <v>57.89473684210526</v>
      </c>
      <c r="K79" s="91">
        <f t="shared" si="28"/>
        <v>59.383093948669647</v>
      </c>
      <c r="L79" s="56">
        <v>2920</v>
      </c>
      <c r="M79" s="194">
        <v>415</v>
      </c>
      <c r="N79" s="194">
        <v>1250</v>
      </c>
      <c r="O79" s="194">
        <v>19570</v>
      </c>
      <c r="P79" s="194">
        <v>21235</v>
      </c>
    </row>
    <row r="80" spans="1:16">
      <c r="A80" s="195" t="s">
        <v>82</v>
      </c>
      <c r="B80" s="194">
        <v>67</v>
      </c>
      <c r="C80" s="194">
        <v>7</v>
      </c>
      <c r="D80" s="194">
        <v>18</v>
      </c>
      <c r="E80" s="194">
        <v>317</v>
      </c>
      <c r="F80" s="195">
        <v>342</v>
      </c>
      <c r="G80" s="67">
        <f t="shared" si="24"/>
        <v>88.157894736842096</v>
      </c>
      <c r="H80" s="71">
        <f t="shared" si="25"/>
        <v>82.352941176470594</v>
      </c>
      <c r="I80" s="71">
        <f t="shared" si="26"/>
        <v>73.469387755102048</v>
      </c>
      <c r="J80" s="71">
        <f t="shared" si="27"/>
        <v>66.457023060796644</v>
      </c>
      <c r="K80" s="91">
        <f t="shared" si="28"/>
        <v>67.058823529411768</v>
      </c>
      <c r="L80" s="56">
        <v>760</v>
      </c>
      <c r="M80" s="194">
        <v>85</v>
      </c>
      <c r="N80" s="194">
        <v>245</v>
      </c>
      <c r="O80" s="194">
        <v>4770</v>
      </c>
      <c r="P80" s="194">
        <v>5100</v>
      </c>
    </row>
    <row r="81" spans="1:16">
      <c r="A81" s="195" t="s">
        <v>83</v>
      </c>
      <c r="B81" s="194">
        <v>734</v>
      </c>
      <c r="C81" s="194">
        <v>283</v>
      </c>
      <c r="D81" s="194">
        <v>662</v>
      </c>
      <c r="E81" s="194">
        <v>4309</v>
      </c>
      <c r="F81" s="195">
        <v>5254</v>
      </c>
      <c r="G81" s="67">
        <f t="shared" si="24"/>
        <v>77.426160337552744</v>
      </c>
      <c r="H81" s="71">
        <f t="shared" si="25"/>
        <v>105.99250936329588</v>
      </c>
      <c r="I81" s="71">
        <f t="shared" si="26"/>
        <v>61.070110701107012</v>
      </c>
      <c r="J81" s="71">
        <f t="shared" si="27"/>
        <v>56.46704232734897</v>
      </c>
      <c r="K81" s="91">
        <f t="shared" si="28"/>
        <v>58.494767312402587</v>
      </c>
      <c r="L81" s="56">
        <v>9480</v>
      </c>
      <c r="M81" s="194">
        <v>2670</v>
      </c>
      <c r="N81" s="194">
        <v>10840</v>
      </c>
      <c r="O81" s="194">
        <v>76310</v>
      </c>
      <c r="P81" s="194">
        <v>89820</v>
      </c>
    </row>
    <row r="82" spans="1:16">
      <c r="A82" s="195" t="s">
        <v>84</v>
      </c>
      <c r="B82" s="194">
        <v>104</v>
      </c>
      <c r="C82" s="194">
        <v>15</v>
      </c>
      <c r="D82" s="194">
        <v>33</v>
      </c>
      <c r="E82" s="194">
        <v>497</v>
      </c>
      <c r="F82" s="195">
        <v>545</v>
      </c>
      <c r="G82" s="67">
        <f t="shared" si="24"/>
        <v>116.85393258426967</v>
      </c>
      <c r="H82" s="71">
        <f t="shared" si="25"/>
        <v>136.36363636363635</v>
      </c>
      <c r="I82" s="71">
        <f t="shared" si="26"/>
        <v>83.544303797468359</v>
      </c>
      <c r="J82" s="71">
        <f t="shared" si="27"/>
        <v>61.509900990099013</v>
      </c>
      <c r="K82" s="91">
        <f t="shared" si="28"/>
        <v>63.482818870122301</v>
      </c>
      <c r="L82" s="56">
        <v>890</v>
      </c>
      <c r="M82" s="194">
        <v>110</v>
      </c>
      <c r="N82" s="194">
        <v>395</v>
      </c>
      <c r="O82" s="194">
        <v>8080</v>
      </c>
      <c r="P82" s="194">
        <v>8585</v>
      </c>
    </row>
    <row r="83" spans="1:16">
      <c r="A83" s="195" t="s">
        <v>85</v>
      </c>
      <c r="B83" s="194">
        <v>552</v>
      </c>
      <c r="C83" s="194">
        <v>124</v>
      </c>
      <c r="D83" s="194">
        <v>201</v>
      </c>
      <c r="E83" s="194">
        <v>2717</v>
      </c>
      <c r="F83" s="195">
        <v>3042</v>
      </c>
      <c r="G83" s="67">
        <f t="shared" si="24"/>
        <v>84.146341463414643</v>
      </c>
      <c r="H83" s="71">
        <f t="shared" si="25"/>
        <v>94.656488549618317</v>
      </c>
      <c r="I83" s="71">
        <f t="shared" si="26"/>
        <v>42.138364779874209</v>
      </c>
      <c r="J83" s="71">
        <f t="shared" si="27"/>
        <v>54.580152671755727</v>
      </c>
      <c r="K83" s="91">
        <f t="shared" si="28"/>
        <v>54.457572502685288</v>
      </c>
      <c r="L83" s="56">
        <v>6560</v>
      </c>
      <c r="M83" s="194">
        <v>1310</v>
      </c>
      <c r="N83" s="194">
        <v>4770</v>
      </c>
      <c r="O83" s="194">
        <v>49780</v>
      </c>
      <c r="P83" s="194">
        <v>55860</v>
      </c>
    </row>
    <row r="84" spans="1:16">
      <c r="A84" s="195" t="s">
        <v>53</v>
      </c>
      <c r="B84" s="194">
        <v>140</v>
      </c>
      <c r="C84" s="194">
        <v>96</v>
      </c>
      <c r="D84" s="194">
        <v>42</v>
      </c>
      <c r="E84" s="194">
        <v>157</v>
      </c>
      <c r="F84" s="195">
        <v>295</v>
      </c>
      <c r="G84" s="110" t="s">
        <v>87</v>
      </c>
      <c r="H84" s="109" t="s">
        <v>87</v>
      </c>
      <c r="I84" s="109" t="s">
        <v>87</v>
      </c>
      <c r="J84" s="109" t="s">
        <v>87</v>
      </c>
      <c r="K84" s="107" t="s">
        <v>87</v>
      </c>
      <c r="L84" s="108" t="s">
        <v>87</v>
      </c>
      <c r="M84" s="109" t="s">
        <v>87</v>
      </c>
      <c r="N84" s="109" t="s">
        <v>87</v>
      </c>
      <c r="O84" s="109" t="s">
        <v>87</v>
      </c>
      <c r="P84" s="109" t="s">
        <v>87</v>
      </c>
    </row>
    <row r="85" spans="1:16">
      <c r="A85" s="88" t="s">
        <v>44</v>
      </c>
      <c r="B85" s="74">
        <v>15699</v>
      </c>
      <c r="C85" s="74">
        <v>6955</v>
      </c>
      <c r="D85" s="74">
        <v>8504</v>
      </c>
      <c r="E85" s="74">
        <v>31121</v>
      </c>
      <c r="F85" s="88">
        <v>46580</v>
      </c>
      <c r="G85" s="103">
        <f>B85/L85*1000</f>
        <v>102.16712221788364</v>
      </c>
      <c r="H85" s="103">
        <f>C85/M85*1000</f>
        <v>105.74730120115554</v>
      </c>
      <c r="I85" s="103">
        <f>D85/N85*1000</f>
        <v>61.489515545914678</v>
      </c>
      <c r="J85" s="103">
        <f>E85/O85*1000</f>
        <v>56.964782545028555</v>
      </c>
      <c r="K85" s="76">
        <f t="shared" ref="K85" si="29">F85/P85*1000</f>
        <v>62.074387984914516</v>
      </c>
      <c r="L85" s="74">
        <v>153660</v>
      </c>
      <c r="M85" s="74">
        <v>65770</v>
      </c>
      <c r="N85" s="74">
        <v>138300</v>
      </c>
      <c r="O85" s="74">
        <v>546320</v>
      </c>
      <c r="P85" s="74">
        <v>750390</v>
      </c>
    </row>
    <row r="86" spans="1:16">
      <c r="A86" s="28" t="s">
        <v>414</v>
      </c>
      <c r="B86" s="82"/>
      <c r="C86" s="82"/>
      <c r="D86" s="82"/>
      <c r="E86" s="82"/>
      <c r="F86" s="82"/>
      <c r="G86" s="82"/>
      <c r="H86" s="82"/>
      <c r="I86" s="82"/>
      <c r="J86" s="82"/>
      <c r="K86" s="82"/>
      <c r="L86" s="82"/>
      <c r="M86" s="82"/>
      <c r="N86" s="82"/>
      <c r="O86" s="82"/>
      <c r="P86" s="82"/>
    </row>
    <row r="89" spans="1:16">
      <c r="A89" s="22" t="str">
        <f>Contents!B19</f>
        <v>Table 12: Birth rate, by deprivation quintile and DHB of residence, 2012</v>
      </c>
      <c r="B89" s="112"/>
      <c r="C89" s="112"/>
      <c r="D89" s="112"/>
      <c r="E89" s="112"/>
      <c r="F89" s="112"/>
      <c r="G89" s="112"/>
      <c r="H89" s="112"/>
      <c r="I89" s="112"/>
      <c r="J89" s="112"/>
      <c r="K89" s="112"/>
      <c r="L89" s="112"/>
      <c r="M89" s="112"/>
      <c r="N89" s="112"/>
      <c r="O89" s="112"/>
      <c r="P89" s="112"/>
    </row>
    <row r="90" spans="1:16">
      <c r="A90" s="287" t="s">
        <v>235</v>
      </c>
      <c r="B90" s="284" t="s">
        <v>28</v>
      </c>
      <c r="C90" s="284"/>
      <c r="D90" s="284"/>
      <c r="E90" s="284"/>
      <c r="F90" s="285"/>
      <c r="G90" s="283" t="s">
        <v>299</v>
      </c>
      <c r="H90" s="284"/>
      <c r="I90" s="284"/>
      <c r="J90" s="284"/>
      <c r="K90" s="285"/>
      <c r="L90" s="283" t="s">
        <v>48</v>
      </c>
      <c r="M90" s="284"/>
      <c r="N90" s="284"/>
      <c r="O90" s="284"/>
      <c r="P90" s="284"/>
    </row>
    <row r="91" spans="1:16">
      <c r="A91" s="287"/>
      <c r="B91" s="106" t="s">
        <v>56</v>
      </c>
      <c r="C91" s="106" t="s">
        <v>57</v>
      </c>
      <c r="D91" s="106" t="s">
        <v>58</v>
      </c>
      <c r="E91" s="106" t="s">
        <v>59</v>
      </c>
      <c r="F91" s="77" t="s">
        <v>60</v>
      </c>
      <c r="G91" s="106" t="s">
        <v>56</v>
      </c>
      <c r="H91" s="106" t="s">
        <v>57</v>
      </c>
      <c r="I91" s="106" t="s">
        <v>58</v>
      </c>
      <c r="J91" s="106" t="s">
        <v>59</v>
      </c>
      <c r="K91" s="77" t="s">
        <v>60</v>
      </c>
      <c r="L91" s="106" t="s">
        <v>56</v>
      </c>
      <c r="M91" s="106" t="s">
        <v>57</v>
      </c>
      <c r="N91" s="106" t="s">
        <v>58</v>
      </c>
      <c r="O91" s="106" t="s">
        <v>59</v>
      </c>
      <c r="P91" s="77" t="s">
        <v>60</v>
      </c>
    </row>
    <row r="92" spans="1:16">
      <c r="A92" s="83" t="s">
        <v>66</v>
      </c>
      <c r="B92" s="60">
        <v>47</v>
      </c>
      <c r="C92" s="60">
        <v>171</v>
      </c>
      <c r="D92" s="60">
        <v>356</v>
      </c>
      <c r="E92" s="60">
        <v>562</v>
      </c>
      <c r="F92" s="83">
        <v>1160</v>
      </c>
      <c r="G92" s="67">
        <f>B92/L92*1000</f>
        <v>21.316159463014195</v>
      </c>
      <c r="H92" s="71">
        <f t="shared" ref="H92:K92" si="30">C92/M92*1000</f>
        <v>50.542369875565278</v>
      </c>
      <c r="I92" s="71">
        <f t="shared" si="30"/>
        <v>65.983355883824814</v>
      </c>
      <c r="J92" s="71">
        <f t="shared" si="30"/>
        <v>87.269790987297739</v>
      </c>
      <c r="K92" s="91">
        <f t="shared" si="30"/>
        <v>125.3119294796314</v>
      </c>
      <c r="L92" s="67">
        <v>2204.9</v>
      </c>
      <c r="M92" s="71">
        <v>3383.3</v>
      </c>
      <c r="N92" s="71">
        <v>5395.3</v>
      </c>
      <c r="O92" s="71">
        <v>6439.8</v>
      </c>
      <c r="P92" s="71">
        <v>9256.9</v>
      </c>
    </row>
    <row r="93" spans="1:16">
      <c r="A93" s="83" t="s">
        <v>67</v>
      </c>
      <c r="B93" s="60">
        <v>1540</v>
      </c>
      <c r="C93" s="60">
        <v>1670</v>
      </c>
      <c r="D93" s="60">
        <v>1724</v>
      </c>
      <c r="E93" s="60">
        <v>2508</v>
      </c>
      <c r="F93" s="83">
        <v>528</v>
      </c>
      <c r="G93" s="67">
        <f t="shared" ref="G93:G111" si="31">B93/L93*1000</f>
        <v>53.994544447327264</v>
      </c>
      <c r="H93" s="71">
        <f t="shared" ref="H93:H111" si="32">C93/M93*1000</f>
        <v>56.448478088188068</v>
      </c>
      <c r="I93" s="71">
        <f t="shared" ref="I93:I111" si="33">D93/N93*1000</f>
        <v>64.295970313461495</v>
      </c>
      <c r="J93" s="71">
        <f t="shared" ref="J93:J111" si="34">E93/O93*1000</f>
        <v>112.81391551551191</v>
      </c>
      <c r="K93" s="91">
        <f t="shared" ref="K93:K111" si="35">F93/P93*1000</f>
        <v>52.175975334993474</v>
      </c>
      <c r="L93" s="67">
        <v>28521.4</v>
      </c>
      <c r="M93" s="71">
        <v>29584.5</v>
      </c>
      <c r="N93" s="71">
        <v>26813.5</v>
      </c>
      <c r="O93" s="71">
        <v>22231.3</v>
      </c>
      <c r="P93" s="71">
        <v>10119.6</v>
      </c>
    </row>
    <row r="94" spans="1:16">
      <c r="A94" s="83" t="s">
        <v>68</v>
      </c>
      <c r="B94" s="60">
        <v>680</v>
      </c>
      <c r="C94" s="60">
        <v>1155</v>
      </c>
      <c r="D94" s="60">
        <v>1555</v>
      </c>
      <c r="E94" s="60">
        <v>1133</v>
      </c>
      <c r="F94" s="83">
        <v>2162</v>
      </c>
      <c r="G94" s="67">
        <f t="shared" si="31"/>
        <v>32.542269057566308</v>
      </c>
      <c r="H94" s="71">
        <f t="shared" si="32"/>
        <v>45.521546865516349</v>
      </c>
      <c r="I94" s="71">
        <f t="shared" si="33"/>
        <v>66.618113272213179</v>
      </c>
      <c r="J94" s="71">
        <f t="shared" si="34"/>
        <v>45.570271933458557</v>
      </c>
      <c r="K94" s="91">
        <f t="shared" si="35"/>
        <v>94.545899804086204</v>
      </c>
      <c r="L94" s="67">
        <v>20895.900000000001</v>
      </c>
      <c r="M94" s="71">
        <v>25372.6</v>
      </c>
      <c r="N94" s="71">
        <v>23342</v>
      </c>
      <c r="O94" s="71">
        <v>24862.7</v>
      </c>
      <c r="P94" s="71">
        <v>22867.200000000001</v>
      </c>
    </row>
    <row r="95" spans="1:16">
      <c r="A95" s="83" t="s">
        <v>69</v>
      </c>
      <c r="B95" s="60">
        <v>1152</v>
      </c>
      <c r="C95" s="60">
        <v>875</v>
      </c>
      <c r="D95" s="60">
        <v>710</v>
      </c>
      <c r="E95" s="60">
        <v>1455</v>
      </c>
      <c r="F95" s="83">
        <v>4544</v>
      </c>
      <c r="G95" s="67">
        <f t="shared" si="31"/>
        <v>62.366010524264283</v>
      </c>
      <c r="H95" s="71">
        <f t="shared" si="32"/>
        <v>50.413389796329909</v>
      </c>
      <c r="I95" s="71">
        <f t="shared" si="33"/>
        <v>46.86375847342957</v>
      </c>
      <c r="J95" s="71">
        <f t="shared" si="34"/>
        <v>76.259060677054663</v>
      </c>
      <c r="K95" s="91">
        <f t="shared" si="35"/>
        <v>112.49919537327251</v>
      </c>
      <c r="L95" s="67">
        <v>18471.599999999999</v>
      </c>
      <c r="M95" s="71">
        <v>17356.5</v>
      </c>
      <c r="N95" s="71">
        <v>15150.3</v>
      </c>
      <c r="O95" s="71">
        <v>19079.7</v>
      </c>
      <c r="P95" s="71">
        <v>40391.4</v>
      </c>
    </row>
    <row r="96" spans="1:16">
      <c r="A96" s="83" t="s">
        <v>70</v>
      </c>
      <c r="B96" s="60">
        <v>713</v>
      </c>
      <c r="C96" s="60">
        <v>876</v>
      </c>
      <c r="D96" s="60">
        <v>1047</v>
      </c>
      <c r="E96" s="60">
        <v>1045</v>
      </c>
      <c r="F96" s="83">
        <v>1805</v>
      </c>
      <c r="G96" s="67">
        <f t="shared" si="31"/>
        <v>69.667686114340995</v>
      </c>
      <c r="H96" s="71">
        <f t="shared" si="32"/>
        <v>67.296612122608906</v>
      </c>
      <c r="I96" s="71">
        <f t="shared" si="33"/>
        <v>70.934959349593498</v>
      </c>
      <c r="J96" s="71">
        <f t="shared" si="34"/>
        <v>64.518917317000898</v>
      </c>
      <c r="K96" s="91">
        <f t="shared" si="35"/>
        <v>96.515806134234509</v>
      </c>
      <c r="L96" s="67">
        <v>10234.299999999999</v>
      </c>
      <c r="M96" s="71">
        <v>13017</v>
      </c>
      <c r="N96" s="71">
        <v>14760</v>
      </c>
      <c r="O96" s="71">
        <v>16196.8</v>
      </c>
      <c r="P96" s="71">
        <v>18701.599999999999</v>
      </c>
    </row>
    <row r="97" spans="1:16">
      <c r="A97" s="83" t="s">
        <v>71</v>
      </c>
      <c r="B97" s="60">
        <v>174</v>
      </c>
      <c r="C97" s="60">
        <v>130</v>
      </c>
      <c r="D97" s="60">
        <v>204</v>
      </c>
      <c r="E97" s="60">
        <v>248</v>
      </c>
      <c r="F97" s="83">
        <v>803</v>
      </c>
      <c r="G97" s="67">
        <f t="shared" si="31"/>
        <v>54.391997499218505</v>
      </c>
      <c r="H97" s="71">
        <f t="shared" si="32"/>
        <v>43.849293351772523</v>
      </c>
      <c r="I97" s="71">
        <f t="shared" si="33"/>
        <v>75.088339222614835</v>
      </c>
      <c r="J97" s="71">
        <f t="shared" si="34"/>
        <v>57.165249060691977</v>
      </c>
      <c r="K97" s="91">
        <f t="shared" si="35"/>
        <v>120.01913131856634</v>
      </c>
      <c r="L97" s="67">
        <v>3199</v>
      </c>
      <c r="M97" s="71">
        <v>2964.7</v>
      </c>
      <c r="N97" s="71">
        <v>2716.8</v>
      </c>
      <c r="O97" s="71">
        <v>4338.3</v>
      </c>
      <c r="P97" s="71">
        <v>6690.6</v>
      </c>
    </row>
    <row r="98" spans="1:16">
      <c r="A98" s="83" t="s">
        <v>72</v>
      </c>
      <c r="B98" s="60">
        <v>50</v>
      </c>
      <c r="C98" s="60">
        <v>415</v>
      </c>
      <c r="D98" s="60">
        <v>695</v>
      </c>
      <c r="E98" s="60">
        <v>988</v>
      </c>
      <c r="F98" s="83">
        <v>817</v>
      </c>
      <c r="G98" s="67">
        <f t="shared" si="31"/>
        <v>11.22888968738771</v>
      </c>
      <c r="H98" s="71">
        <f t="shared" si="32"/>
        <v>60.565374118883256</v>
      </c>
      <c r="I98" s="71">
        <f t="shared" si="33"/>
        <v>84.455354104894752</v>
      </c>
      <c r="J98" s="71">
        <f t="shared" si="34"/>
        <v>115.91482372264915</v>
      </c>
      <c r="K98" s="91">
        <f t="shared" si="35"/>
        <v>82.090751979422052</v>
      </c>
      <c r="L98" s="67">
        <v>4452.8</v>
      </c>
      <c r="M98" s="71">
        <v>6852.1</v>
      </c>
      <c r="N98" s="71">
        <v>8229.2000000000007</v>
      </c>
      <c r="O98" s="71">
        <v>8523.5</v>
      </c>
      <c r="P98" s="71">
        <v>9952.4</v>
      </c>
    </row>
    <row r="99" spans="1:16">
      <c r="A99" s="83" t="s">
        <v>73</v>
      </c>
      <c r="B99" s="60">
        <v>28</v>
      </c>
      <c r="C99" s="60">
        <v>64</v>
      </c>
      <c r="D99" s="60">
        <v>120</v>
      </c>
      <c r="E99" s="60">
        <v>18</v>
      </c>
      <c r="F99" s="83">
        <v>505</v>
      </c>
      <c r="G99" s="67">
        <f t="shared" si="31"/>
        <v>41.432376442734537</v>
      </c>
      <c r="H99" s="71">
        <f t="shared" si="32"/>
        <v>62.262866037552286</v>
      </c>
      <c r="I99" s="71">
        <f t="shared" si="33"/>
        <v>112.30697239120262</v>
      </c>
      <c r="J99" s="71">
        <f t="shared" si="34"/>
        <v>9.905348888399736</v>
      </c>
      <c r="K99" s="91">
        <f t="shared" si="35"/>
        <v>117.1530645385793</v>
      </c>
      <c r="L99" s="67">
        <v>675.8</v>
      </c>
      <c r="M99" s="71">
        <v>1027.9000000000001</v>
      </c>
      <c r="N99" s="71">
        <v>1068.5</v>
      </c>
      <c r="O99" s="71">
        <v>1817.2</v>
      </c>
      <c r="P99" s="71">
        <v>4310.6000000000004</v>
      </c>
    </row>
    <row r="100" spans="1:16">
      <c r="A100" s="83" t="s">
        <v>74</v>
      </c>
      <c r="B100" s="60">
        <v>175</v>
      </c>
      <c r="C100" s="60">
        <v>291</v>
      </c>
      <c r="D100" s="60">
        <v>249</v>
      </c>
      <c r="E100" s="60">
        <v>475</v>
      </c>
      <c r="F100" s="83">
        <v>1068</v>
      </c>
      <c r="G100" s="67">
        <f t="shared" si="31"/>
        <v>48.102031280063777</v>
      </c>
      <c r="H100" s="71">
        <f t="shared" si="32"/>
        <v>68.169040479760127</v>
      </c>
      <c r="I100" s="71">
        <f t="shared" si="33"/>
        <v>42.625308134757596</v>
      </c>
      <c r="J100" s="71">
        <f t="shared" si="34"/>
        <v>74.526170453119121</v>
      </c>
      <c r="K100" s="91">
        <f t="shared" si="35"/>
        <v>129.01822926104447</v>
      </c>
      <c r="L100" s="67">
        <v>3638.1</v>
      </c>
      <c r="M100" s="71">
        <v>4268.8</v>
      </c>
      <c r="N100" s="71">
        <v>5841.6</v>
      </c>
      <c r="O100" s="71">
        <v>6373.6</v>
      </c>
      <c r="P100" s="71">
        <v>8277.9</v>
      </c>
    </row>
    <row r="101" spans="1:16">
      <c r="A101" s="83" t="s">
        <v>75</v>
      </c>
      <c r="B101" s="60">
        <v>184</v>
      </c>
      <c r="C101" s="60">
        <v>117</v>
      </c>
      <c r="D101" s="60">
        <v>380</v>
      </c>
      <c r="E101" s="60">
        <v>630</v>
      </c>
      <c r="F101" s="83">
        <v>247</v>
      </c>
      <c r="G101" s="67">
        <f t="shared" si="31"/>
        <v>82.983809137238978</v>
      </c>
      <c r="H101" s="71">
        <f t="shared" si="32"/>
        <v>28.450539830755766</v>
      </c>
      <c r="I101" s="71">
        <f t="shared" si="33"/>
        <v>72.266702166099307</v>
      </c>
      <c r="J101" s="71">
        <f t="shared" si="34"/>
        <v>127.69838856795378</v>
      </c>
      <c r="K101" s="91">
        <f t="shared" si="35"/>
        <v>70.001417032733457</v>
      </c>
      <c r="L101" s="67">
        <v>2217.3000000000002</v>
      </c>
      <c r="M101" s="71">
        <v>4112.3999999999996</v>
      </c>
      <c r="N101" s="71">
        <v>5258.3</v>
      </c>
      <c r="O101" s="71">
        <v>4933.5</v>
      </c>
      <c r="P101" s="71">
        <v>3528.5</v>
      </c>
    </row>
    <row r="102" spans="1:16">
      <c r="A102" s="83" t="s">
        <v>76</v>
      </c>
      <c r="B102" s="60">
        <v>176</v>
      </c>
      <c r="C102" s="60">
        <v>306</v>
      </c>
      <c r="D102" s="60">
        <v>470</v>
      </c>
      <c r="E102" s="60">
        <v>565</v>
      </c>
      <c r="F102" s="83">
        <v>636</v>
      </c>
      <c r="G102" s="67">
        <f t="shared" si="31"/>
        <v>36.591197322189657</v>
      </c>
      <c r="H102" s="71">
        <f t="shared" si="32"/>
        <v>60.672152275205711</v>
      </c>
      <c r="I102" s="71">
        <f t="shared" si="33"/>
        <v>58.76836511409816</v>
      </c>
      <c r="J102" s="71">
        <f t="shared" si="34"/>
        <v>68.064908624366041</v>
      </c>
      <c r="K102" s="91">
        <f t="shared" si="35"/>
        <v>84.147019131539253</v>
      </c>
      <c r="L102" s="67">
        <v>4809.8999999999996</v>
      </c>
      <c r="M102" s="71">
        <v>5043.5</v>
      </c>
      <c r="N102" s="71">
        <v>7997.5</v>
      </c>
      <c r="O102" s="71">
        <v>8300.9</v>
      </c>
      <c r="P102" s="71">
        <v>7558.2</v>
      </c>
    </row>
    <row r="103" spans="1:16">
      <c r="A103" s="83" t="s">
        <v>77</v>
      </c>
      <c r="B103" s="60">
        <v>49</v>
      </c>
      <c r="C103" s="60">
        <v>49</v>
      </c>
      <c r="D103" s="60">
        <v>106</v>
      </c>
      <c r="E103" s="60">
        <v>346</v>
      </c>
      <c r="F103" s="83">
        <v>324</v>
      </c>
      <c r="G103" s="67">
        <f t="shared" si="31"/>
        <v>55.105713000449839</v>
      </c>
      <c r="H103" s="71">
        <f t="shared" si="32"/>
        <v>33.704773696519467</v>
      </c>
      <c r="I103" s="71">
        <f t="shared" si="33"/>
        <v>50.108726481989216</v>
      </c>
      <c r="J103" s="71">
        <f t="shared" si="34"/>
        <v>145.63515447428233</v>
      </c>
      <c r="K103" s="91">
        <f t="shared" si="35"/>
        <v>77.601073002490907</v>
      </c>
      <c r="L103" s="67">
        <v>889.2</v>
      </c>
      <c r="M103" s="71">
        <v>1453.8</v>
      </c>
      <c r="N103" s="71">
        <v>2115.4</v>
      </c>
      <c r="O103" s="71">
        <v>2375.8000000000002</v>
      </c>
      <c r="P103" s="71">
        <v>4175.2</v>
      </c>
    </row>
    <row r="104" spans="1:16">
      <c r="A104" s="83" t="s">
        <v>78</v>
      </c>
      <c r="B104" s="60">
        <v>1287</v>
      </c>
      <c r="C104" s="60">
        <v>930</v>
      </c>
      <c r="D104" s="60">
        <v>559</v>
      </c>
      <c r="E104" s="60">
        <v>285</v>
      </c>
      <c r="F104" s="83">
        <v>810</v>
      </c>
      <c r="G104" s="67">
        <f t="shared" si="31"/>
        <v>67.445760402473539</v>
      </c>
      <c r="H104" s="71">
        <f t="shared" si="32"/>
        <v>60.47915095075826</v>
      </c>
      <c r="I104" s="71">
        <f t="shared" si="33"/>
        <v>39.661423412301431</v>
      </c>
      <c r="J104" s="71">
        <f t="shared" si="34"/>
        <v>25.031838742259893</v>
      </c>
      <c r="K104" s="91">
        <f t="shared" si="35"/>
        <v>75.906662918189483</v>
      </c>
      <c r="L104" s="67">
        <v>19082</v>
      </c>
      <c r="M104" s="71">
        <v>15377.2</v>
      </c>
      <c r="N104" s="71">
        <v>14094.3</v>
      </c>
      <c r="O104" s="71">
        <v>11385.5</v>
      </c>
      <c r="P104" s="71">
        <v>10671</v>
      </c>
    </row>
    <row r="105" spans="1:16">
      <c r="A105" s="83" t="s">
        <v>79</v>
      </c>
      <c r="B105" s="60">
        <v>417</v>
      </c>
      <c r="C105" s="60">
        <v>239</v>
      </c>
      <c r="D105" s="60">
        <v>395</v>
      </c>
      <c r="E105" s="60">
        <v>588</v>
      </c>
      <c r="F105" s="83">
        <v>367</v>
      </c>
      <c r="G105" s="67">
        <f t="shared" si="31"/>
        <v>61.654468840097586</v>
      </c>
      <c r="H105" s="71">
        <f t="shared" si="32"/>
        <v>56.004686584651438</v>
      </c>
      <c r="I105" s="71">
        <f t="shared" si="33"/>
        <v>73.64456708181072</v>
      </c>
      <c r="J105" s="71">
        <f t="shared" si="34"/>
        <v>94.9505062412195</v>
      </c>
      <c r="K105" s="91">
        <f t="shared" si="35"/>
        <v>53.869978129082455</v>
      </c>
      <c r="L105" s="67">
        <v>6763.5</v>
      </c>
      <c r="M105" s="71">
        <v>4267.5</v>
      </c>
      <c r="N105" s="71">
        <v>5363.6</v>
      </c>
      <c r="O105" s="71">
        <v>6192.7</v>
      </c>
      <c r="P105" s="71">
        <v>6812.7</v>
      </c>
    </row>
    <row r="106" spans="1:16">
      <c r="A106" s="83" t="s">
        <v>80</v>
      </c>
      <c r="B106" s="60">
        <v>80</v>
      </c>
      <c r="C106" s="60">
        <v>22</v>
      </c>
      <c r="D106" s="60">
        <v>121</v>
      </c>
      <c r="E106" s="60">
        <v>186</v>
      </c>
      <c r="F106" s="83">
        <v>99</v>
      </c>
      <c r="G106" s="67">
        <f t="shared" si="31"/>
        <v>67.63611768684477</v>
      </c>
      <c r="H106" s="71">
        <f t="shared" si="32"/>
        <v>18.998272884283246</v>
      </c>
      <c r="I106" s="71">
        <f t="shared" si="33"/>
        <v>108.32587287376901</v>
      </c>
      <c r="J106" s="71">
        <f t="shared" si="34"/>
        <v>92.916375262263969</v>
      </c>
      <c r="K106" s="91">
        <f t="shared" si="35"/>
        <v>86.80403331871986</v>
      </c>
      <c r="L106" s="67">
        <v>1182.8</v>
      </c>
      <c r="M106" s="71">
        <v>1158</v>
      </c>
      <c r="N106" s="71">
        <v>1117</v>
      </c>
      <c r="O106" s="71">
        <v>2001.8</v>
      </c>
      <c r="P106" s="71">
        <v>1140.5</v>
      </c>
    </row>
    <row r="107" spans="1:16">
      <c r="A107" s="83" t="s">
        <v>81</v>
      </c>
      <c r="B107" s="60">
        <v>140</v>
      </c>
      <c r="C107" s="60">
        <v>453</v>
      </c>
      <c r="D107" s="60">
        <v>414</v>
      </c>
      <c r="E107" s="60">
        <v>488</v>
      </c>
      <c r="F107" s="83">
        <v>32</v>
      </c>
      <c r="G107" s="67">
        <f t="shared" si="31"/>
        <v>35.473572188719402</v>
      </c>
      <c r="H107" s="71">
        <f t="shared" si="32"/>
        <v>77.95291850220265</v>
      </c>
      <c r="I107" s="71">
        <f t="shared" si="33"/>
        <v>71.733028381328623</v>
      </c>
      <c r="J107" s="71">
        <f t="shared" si="34"/>
        <v>75.73993884931167</v>
      </c>
      <c r="K107" s="91">
        <f t="shared" si="35"/>
        <v>15.667841754798275</v>
      </c>
      <c r="L107" s="67">
        <v>3946.6</v>
      </c>
      <c r="M107" s="71">
        <v>5811.2</v>
      </c>
      <c r="N107" s="71">
        <v>5771.4</v>
      </c>
      <c r="O107" s="71">
        <v>6443.1</v>
      </c>
      <c r="P107" s="71">
        <v>2042.4</v>
      </c>
    </row>
    <row r="108" spans="1:16">
      <c r="A108" s="83" t="s">
        <v>82</v>
      </c>
      <c r="B108" s="60">
        <v>29</v>
      </c>
      <c r="C108" s="60">
        <v>43</v>
      </c>
      <c r="D108" s="60">
        <v>67</v>
      </c>
      <c r="E108" s="60">
        <v>128</v>
      </c>
      <c r="F108" s="83">
        <v>138</v>
      </c>
      <c r="G108" s="67">
        <f t="shared" si="31"/>
        <v>55.576849367573786</v>
      </c>
      <c r="H108" s="71">
        <f t="shared" si="32"/>
        <v>38.32442067736185</v>
      </c>
      <c r="I108" s="71">
        <f t="shared" si="33"/>
        <v>52.893344911975994</v>
      </c>
      <c r="J108" s="71">
        <f t="shared" si="34"/>
        <v>64.724919093851142</v>
      </c>
      <c r="K108" s="91">
        <f t="shared" si="35"/>
        <v>158.27503154031425</v>
      </c>
      <c r="L108" s="67">
        <v>521.79999999999995</v>
      </c>
      <c r="M108" s="71">
        <v>1122</v>
      </c>
      <c r="N108" s="71">
        <v>1266.7</v>
      </c>
      <c r="O108" s="71">
        <v>1977.6</v>
      </c>
      <c r="P108" s="71">
        <v>871.9</v>
      </c>
    </row>
    <row r="109" spans="1:16">
      <c r="A109" s="83" t="s">
        <v>83</v>
      </c>
      <c r="B109" s="60">
        <v>1243</v>
      </c>
      <c r="C109" s="60">
        <v>1329</v>
      </c>
      <c r="D109" s="60">
        <v>1419</v>
      </c>
      <c r="E109" s="60">
        <v>1329</v>
      </c>
      <c r="F109" s="83">
        <v>669</v>
      </c>
      <c r="G109" s="67">
        <f t="shared" si="31"/>
        <v>52.631133241874565</v>
      </c>
      <c r="H109" s="71">
        <f t="shared" si="32"/>
        <v>62.169912382057262</v>
      </c>
      <c r="I109" s="71">
        <f t="shared" si="33"/>
        <v>64.546649624046481</v>
      </c>
      <c r="J109" s="71">
        <f t="shared" si="34"/>
        <v>70.630626800310367</v>
      </c>
      <c r="K109" s="91">
        <f t="shared" si="35"/>
        <v>46.407414087320859</v>
      </c>
      <c r="L109" s="67">
        <v>23617.200000000001</v>
      </c>
      <c r="M109" s="71">
        <v>21376.9</v>
      </c>
      <c r="N109" s="71">
        <v>21984.1</v>
      </c>
      <c r="O109" s="71">
        <v>18816.2</v>
      </c>
      <c r="P109" s="71">
        <v>14415.8</v>
      </c>
    </row>
    <row r="110" spans="1:16">
      <c r="A110" s="83" t="s">
        <v>84</v>
      </c>
      <c r="B110" s="60">
        <v>62</v>
      </c>
      <c r="C110" s="60">
        <v>107</v>
      </c>
      <c r="D110" s="60">
        <v>213</v>
      </c>
      <c r="E110" s="60">
        <v>263</v>
      </c>
      <c r="F110" s="83">
        <v>4</v>
      </c>
      <c r="G110" s="67">
        <f t="shared" si="31"/>
        <v>42.427975090672689</v>
      </c>
      <c r="H110" s="71">
        <f t="shared" si="32"/>
        <v>43.634287578500945</v>
      </c>
      <c r="I110" s="71">
        <f t="shared" si="33"/>
        <v>96.725852595249989</v>
      </c>
      <c r="J110" s="71">
        <f t="shared" si="34"/>
        <v>126.07861936720995</v>
      </c>
      <c r="K110" s="91">
        <f t="shared" si="35"/>
        <v>4.0870542556452429</v>
      </c>
      <c r="L110" s="67">
        <v>1461.3</v>
      </c>
      <c r="M110" s="71">
        <v>2452.1999999999998</v>
      </c>
      <c r="N110" s="71">
        <v>2202.1</v>
      </c>
      <c r="O110" s="71">
        <v>2086</v>
      </c>
      <c r="P110" s="71">
        <v>978.7</v>
      </c>
    </row>
    <row r="111" spans="1:16">
      <c r="A111" s="83" t="s">
        <v>85</v>
      </c>
      <c r="B111" s="60">
        <v>768</v>
      </c>
      <c r="C111" s="60">
        <v>883</v>
      </c>
      <c r="D111" s="60">
        <v>813</v>
      </c>
      <c r="E111" s="60">
        <v>808</v>
      </c>
      <c r="F111" s="83">
        <v>323</v>
      </c>
      <c r="G111" s="67">
        <f t="shared" si="31"/>
        <v>57.625643411318038</v>
      </c>
      <c r="H111" s="71">
        <f t="shared" si="32"/>
        <v>66.350568450793119</v>
      </c>
      <c r="I111" s="71">
        <f t="shared" si="33"/>
        <v>66.504699501828256</v>
      </c>
      <c r="J111" s="71">
        <f t="shared" si="34"/>
        <v>65.130300905214455</v>
      </c>
      <c r="K111" s="91">
        <f t="shared" si="35"/>
        <v>26.998110968087065</v>
      </c>
      <c r="L111" s="67">
        <v>13327.4</v>
      </c>
      <c r="M111" s="71">
        <v>13308.1</v>
      </c>
      <c r="N111" s="71">
        <v>12224.7</v>
      </c>
      <c r="O111" s="71">
        <v>12405.9</v>
      </c>
      <c r="P111" s="71">
        <v>11963.8</v>
      </c>
    </row>
    <row r="112" spans="1:16">
      <c r="A112" s="83" t="s">
        <v>53</v>
      </c>
      <c r="B112" s="60">
        <v>0</v>
      </c>
      <c r="C112" s="194">
        <v>0</v>
      </c>
      <c r="D112" s="194">
        <v>0</v>
      </c>
      <c r="E112" s="194">
        <v>0</v>
      </c>
      <c r="F112" s="194">
        <v>0</v>
      </c>
      <c r="G112" s="110" t="s">
        <v>87</v>
      </c>
      <c r="H112" s="109" t="s">
        <v>87</v>
      </c>
      <c r="I112" s="109" t="s">
        <v>87</v>
      </c>
      <c r="J112" s="109" t="s">
        <v>87</v>
      </c>
      <c r="K112" s="107" t="s">
        <v>87</v>
      </c>
      <c r="L112" s="108" t="s">
        <v>87</v>
      </c>
      <c r="M112" s="109" t="s">
        <v>87</v>
      </c>
      <c r="N112" s="109" t="s">
        <v>87</v>
      </c>
      <c r="O112" s="109" t="s">
        <v>87</v>
      </c>
      <c r="P112" s="109" t="s">
        <v>87</v>
      </c>
    </row>
    <row r="113" spans="1:16">
      <c r="A113" s="88" t="s">
        <v>44</v>
      </c>
      <c r="B113" s="74">
        <v>8994</v>
      </c>
      <c r="C113" s="74">
        <v>10125</v>
      </c>
      <c r="D113" s="74">
        <v>11617</v>
      </c>
      <c r="E113" s="74">
        <v>14048</v>
      </c>
      <c r="F113" s="88">
        <v>17041</v>
      </c>
      <c r="G113" s="103">
        <f t="shared" ref="G113" si="36">B113/L113*1000</f>
        <v>52.870801021439895</v>
      </c>
      <c r="H113" s="103">
        <f t="shared" ref="H113" si="37">C113/M113*1000</f>
        <v>56.466391761316416</v>
      </c>
      <c r="I113" s="103">
        <f t="shared" ref="I113" si="38">D113/N113*1000</f>
        <v>63.580831722877996</v>
      </c>
      <c r="J113" s="103">
        <f t="shared" ref="J113" si="39">E113/O113*1000</f>
        <v>75.210713671935025</v>
      </c>
      <c r="K113" s="76">
        <f t="shared" ref="K113" si="40">F113/P113*1000</f>
        <v>87.51230569582323</v>
      </c>
      <c r="L113" s="74">
        <v>170112.8</v>
      </c>
      <c r="M113" s="74">
        <v>179310.2</v>
      </c>
      <c r="N113" s="74">
        <v>182712.3</v>
      </c>
      <c r="O113" s="74">
        <v>186781.9</v>
      </c>
      <c r="P113" s="74">
        <v>194726.9</v>
      </c>
    </row>
    <row r="114" spans="1:16">
      <c r="A114" s="28" t="s">
        <v>414</v>
      </c>
      <c r="B114" s="82"/>
      <c r="C114" s="82"/>
      <c r="D114" s="82"/>
      <c r="E114" s="82"/>
      <c r="F114" s="82"/>
      <c r="G114" s="82"/>
      <c r="H114" s="82"/>
      <c r="I114" s="82"/>
      <c r="J114" s="82"/>
      <c r="K114" s="82"/>
      <c r="L114" s="82"/>
      <c r="M114" s="82"/>
      <c r="N114" s="82"/>
      <c r="O114" s="82"/>
      <c r="P114" s="82"/>
    </row>
  </sheetData>
  <mergeCells count="16">
    <mergeCell ref="A90:A91"/>
    <mergeCell ref="B90:F90"/>
    <mergeCell ref="G90:K90"/>
    <mergeCell ref="L90:P90"/>
    <mergeCell ref="H34:M34"/>
    <mergeCell ref="N34:S34"/>
    <mergeCell ref="A62:A63"/>
    <mergeCell ref="B62:F62"/>
    <mergeCell ref="G62:K62"/>
    <mergeCell ref="L62:P62"/>
    <mergeCell ref="B6:F6"/>
    <mergeCell ref="G6:K6"/>
    <mergeCell ref="L6:P6"/>
    <mergeCell ref="A6:A7"/>
    <mergeCell ref="A34:A35"/>
    <mergeCell ref="B34:G34"/>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72" fitToHeight="0" orientation="landscape" r:id="rId1"/>
  <headerFooter>
    <oddFooter>&amp;L&amp;"Arial,Regular"&amp;8&amp;K01+023Report on Maternity, 2012: accompanying tables&amp;R&amp;"Arial,Regular"&amp;8&amp;K01+023Page &amp;P of &amp;N</oddFooter>
  </headerFooter>
  <rowBreaks count="3" manualBreakCount="3">
    <brk id="31" max="16383" man="1"/>
    <brk id="59" max="16383" man="1"/>
    <brk id="8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workbookViewId="0">
      <pane ySplit="3" topLeftCell="A4" activePane="bottomLeft" state="frozen"/>
      <selection activeCell="B54" sqref="B54"/>
      <selection pane="bottomLeft" activeCell="A3" sqref="A3"/>
    </sheetView>
  </sheetViews>
  <sheetFormatPr defaultRowHeight="15"/>
  <cols>
    <col min="1" max="1" width="15.85546875" customWidth="1"/>
  </cols>
  <sheetData>
    <row r="1" spans="1:13" s="113" customFormat="1">
      <c r="A1" s="8" t="s">
        <v>27</v>
      </c>
      <c r="C1" s="8" t="s">
        <v>37</v>
      </c>
    </row>
    <row r="2" spans="1:13" s="113" customFormat="1" ht="10.5" customHeight="1"/>
    <row r="3" spans="1:13" s="113" customFormat="1" ht="19.5">
      <c r="A3" s="20" t="s">
        <v>133</v>
      </c>
    </row>
    <row r="4" spans="1:13" s="112" customFormat="1"/>
    <row r="5" spans="1:13">
      <c r="A5" s="22" t="str">
        <f>Contents!B20</f>
        <v>Table 13: Number and percentage of women giving birth, by number of previous births (parity), 2008−2012</v>
      </c>
    </row>
    <row r="6" spans="1:13">
      <c r="A6" s="289" t="s">
        <v>40</v>
      </c>
      <c r="B6" s="281" t="s">
        <v>28</v>
      </c>
      <c r="C6" s="281"/>
      <c r="D6" s="281"/>
      <c r="E6" s="281"/>
      <c r="F6" s="281"/>
      <c r="G6" s="281"/>
      <c r="H6" s="282"/>
      <c r="I6" s="280" t="s">
        <v>449</v>
      </c>
      <c r="J6" s="281"/>
      <c r="K6" s="281"/>
      <c r="L6" s="281"/>
      <c r="M6" s="281"/>
    </row>
    <row r="7" spans="1:13">
      <c r="A7" s="289"/>
      <c r="B7" s="54">
        <v>0</v>
      </c>
      <c r="C7" s="54">
        <v>1</v>
      </c>
      <c r="D7" s="54">
        <v>2</v>
      </c>
      <c r="E7" s="54">
        <v>3</v>
      </c>
      <c r="F7" s="54" t="s">
        <v>89</v>
      </c>
      <c r="G7" s="54" t="s">
        <v>53</v>
      </c>
      <c r="H7" s="99" t="s">
        <v>44</v>
      </c>
      <c r="I7" s="46">
        <f>B7</f>
        <v>0</v>
      </c>
      <c r="J7" s="46">
        <f t="shared" ref="J7:M7" si="0">C7</f>
        <v>1</v>
      </c>
      <c r="K7" s="46">
        <f t="shared" si="0"/>
        <v>2</v>
      </c>
      <c r="L7" s="46">
        <f t="shared" si="0"/>
        <v>3</v>
      </c>
      <c r="M7" s="46" t="str">
        <f t="shared" si="0"/>
        <v>4+</v>
      </c>
    </row>
    <row r="8" spans="1:13">
      <c r="A8" s="61">
        <v>2008</v>
      </c>
      <c r="B8" s="48">
        <v>22042</v>
      </c>
      <c r="C8" s="48">
        <v>17345</v>
      </c>
      <c r="D8" s="48">
        <v>7932</v>
      </c>
      <c r="E8" s="48">
        <v>3142</v>
      </c>
      <c r="F8" s="48">
        <v>2506</v>
      </c>
      <c r="G8" s="48">
        <v>361</v>
      </c>
      <c r="H8" s="33">
        <v>53328</v>
      </c>
      <c r="I8" s="69">
        <v>41.614600000000003</v>
      </c>
      <c r="J8" s="68">
        <v>32.7468</v>
      </c>
      <c r="K8" s="68">
        <v>14.9754</v>
      </c>
      <c r="L8" s="68">
        <v>5.9320000000000004</v>
      </c>
      <c r="M8" s="68">
        <v>4.7312000000000003</v>
      </c>
    </row>
    <row r="9" spans="1:13">
      <c r="A9" s="61">
        <v>2009</v>
      </c>
      <c r="B9" s="48">
        <v>22044</v>
      </c>
      <c r="C9" s="48">
        <v>17777</v>
      </c>
      <c r="D9" s="48">
        <v>8120</v>
      </c>
      <c r="E9" s="48">
        <v>3072</v>
      </c>
      <c r="F9" s="48">
        <v>2630</v>
      </c>
      <c r="G9" s="48">
        <v>235</v>
      </c>
      <c r="H9" s="33">
        <v>53878</v>
      </c>
      <c r="I9" s="67">
        <v>41.093899999999998</v>
      </c>
      <c r="J9" s="71">
        <v>33.139499999999998</v>
      </c>
      <c r="K9" s="71">
        <v>15.1371</v>
      </c>
      <c r="L9" s="71">
        <v>5.7267000000000001</v>
      </c>
      <c r="M9" s="71">
        <v>4.9028</v>
      </c>
    </row>
    <row r="10" spans="1:13">
      <c r="A10" s="61">
        <v>2010</v>
      </c>
      <c r="B10" s="48">
        <v>22601</v>
      </c>
      <c r="C10" s="48">
        <v>18341</v>
      </c>
      <c r="D10" s="48">
        <v>8332</v>
      </c>
      <c r="E10" s="48">
        <v>3037</v>
      </c>
      <c r="F10" s="48">
        <v>2743</v>
      </c>
      <c r="G10" s="48">
        <v>174</v>
      </c>
      <c r="H10" s="33">
        <v>55228</v>
      </c>
      <c r="I10" s="67">
        <v>41.052399999999999</v>
      </c>
      <c r="J10" s="71">
        <v>33.314599999999999</v>
      </c>
      <c r="K10" s="71">
        <v>15.1342</v>
      </c>
      <c r="L10" s="71">
        <v>5.5164</v>
      </c>
      <c r="M10" s="71">
        <v>4.9824000000000002</v>
      </c>
    </row>
    <row r="11" spans="1:13">
      <c r="A11" s="61">
        <v>2011</v>
      </c>
      <c r="B11" s="48">
        <v>22085</v>
      </c>
      <c r="C11" s="48">
        <v>18164</v>
      </c>
      <c r="D11" s="48">
        <v>8156</v>
      </c>
      <c r="E11" s="48">
        <v>3281</v>
      </c>
      <c r="F11" s="48">
        <v>2640</v>
      </c>
      <c r="G11" s="48">
        <v>172</v>
      </c>
      <c r="H11" s="33">
        <v>54498</v>
      </c>
      <c r="I11" s="67">
        <v>40.652700000000003</v>
      </c>
      <c r="J11" s="71">
        <v>33.435200000000002</v>
      </c>
      <c r="K11" s="71">
        <v>15.0131</v>
      </c>
      <c r="L11" s="71">
        <v>6.0395000000000003</v>
      </c>
      <c r="M11" s="71">
        <v>4.8596000000000004</v>
      </c>
    </row>
    <row r="12" spans="1:13">
      <c r="A12" s="78">
        <v>2012</v>
      </c>
      <c r="B12" s="39">
        <v>22691</v>
      </c>
      <c r="C12" s="39">
        <v>18362</v>
      </c>
      <c r="D12" s="39">
        <v>8206</v>
      </c>
      <c r="E12" s="39">
        <v>3191</v>
      </c>
      <c r="F12" s="39">
        <v>2648</v>
      </c>
      <c r="G12" s="39">
        <v>233</v>
      </c>
      <c r="H12" s="38">
        <v>55331</v>
      </c>
      <c r="I12" s="66">
        <v>41.183</v>
      </c>
      <c r="J12" s="65">
        <v>33.326099999999997</v>
      </c>
      <c r="K12" s="65">
        <v>14.8935</v>
      </c>
      <c r="L12" s="65">
        <v>5.7915000000000001</v>
      </c>
      <c r="M12" s="65">
        <v>4.806</v>
      </c>
    </row>
    <row r="13" spans="1:13">
      <c r="A13" s="28" t="s">
        <v>415</v>
      </c>
    </row>
    <row r="14" spans="1:13">
      <c r="A14" s="52"/>
    </row>
    <row r="16" spans="1:13">
      <c r="A16" s="22" t="str">
        <f>Contents!B21</f>
        <v>Table 14: Number and percentage of women giving birth, by number of previous births (parity), age group, ethnic group, deprivation quintile of residence and DHB of residence, 2012</v>
      </c>
    </row>
    <row r="17" spans="1:13">
      <c r="A17" s="289" t="s">
        <v>61</v>
      </c>
      <c r="B17" s="281" t="s">
        <v>28</v>
      </c>
      <c r="C17" s="281"/>
      <c r="D17" s="281"/>
      <c r="E17" s="281"/>
      <c r="F17" s="281"/>
      <c r="G17" s="281"/>
      <c r="H17" s="282"/>
      <c r="I17" s="280" t="s">
        <v>449</v>
      </c>
      <c r="J17" s="281"/>
      <c r="K17" s="281"/>
      <c r="L17" s="281"/>
      <c r="M17" s="281"/>
    </row>
    <row r="18" spans="1:13">
      <c r="A18" s="290"/>
      <c r="B18" s="54">
        <v>0</v>
      </c>
      <c r="C18" s="54">
        <v>1</v>
      </c>
      <c r="D18" s="54">
        <v>2</v>
      </c>
      <c r="E18" s="54">
        <v>3</v>
      </c>
      <c r="F18" s="54" t="s">
        <v>89</v>
      </c>
      <c r="G18" s="54" t="s">
        <v>53</v>
      </c>
      <c r="H18" s="99" t="s">
        <v>44</v>
      </c>
      <c r="I18" s="46">
        <f>B18</f>
        <v>0</v>
      </c>
      <c r="J18" s="46">
        <f t="shared" ref="J18" si="1">C18</f>
        <v>1</v>
      </c>
      <c r="K18" s="46">
        <f t="shared" ref="K18" si="2">D18</f>
        <v>2</v>
      </c>
      <c r="L18" s="46">
        <f t="shared" ref="L18" si="3">E18</f>
        <v>3</v>
      </c>
      <c r="M18" s="46" t="str">
        <f t="shared" ref="M18" si="4">F18</f>
        <v>4+</v>
      </c>
    </row>
    <row r="19" spans="1:13" s="201" customFormat="1">
      <c r="A19" s="31" t="s">
        <v>253</v>
      </c>
      <c r="B19" s="31"/>
      <c r="C19" s="31"/>
      <c r="D19" s="31"/>
      <c r="E19" s="31"/>
      <c r="F19" s="31"/>
      <c r="G19" s="31"/>
      <c r="H19" s="31"/>
      <c r="I19" s="31"/>
      <c r="J19" s="31"/>
      <c r="K19" s="31"/>
      <c r="L19" s="31"/>
      <c r="M19" s="31"/>
    </row>
    <row r="20" spans="1:13" s="201" customFormat="1">
      <c r="A20" s="192" t="s">
        <v>44</v>
      </c>
      <c r="B20" s="194">
        <v>22691</v>
      </c>
      <c r="C20" s="194">
        <v>18362</v>
      </c>
      <c r="D20" s="194">
        <v>8206</v>
      </c>
      <c r="E20" s="194">
        <v>3191</v>
      </c>
      <c r="F20" s="194">
        <v>2648</v>
      </c>
      <c r="G20" s="194">
        <v>233</v>
      </c>
      <c r="H20" s="195">
        <v>55331</v>
      </c>
      <c r="I20" s="182">
        <f>B20/($H20-$G20)*100</f>
        <v>41.182983048386511</v>
      </c>
      <c r="J20" s="182">
        <f t="shared" ref="J20:M20" si="5">C20/($H20-$G20)*100</f>
        <v>33.326073541689354</v>
      </c>
      <c r="K20" s="182">
        <f t="shared" si="5"/>
        <v>14.893462557624595</v>
      </c>
      <c r="L20" s="182">
        <f t="shared" si="5"/>
        <v>5.7914987839848999</v>
      </c>
      <c r="M20" s="182">
        <f t="shared" si="5"/>
        <v>4.8059820683146395</v>
      </c>
    </row>
    <row r="21" spans="1:13">
      <c r="A21" s="31" t="s">
        <v>62</v>
      </c>
      <c r="B21" s="31"/>
      <c r="C21" s="31"/>
      <c r="D21" s="31"/>
      <c r="E21" s="31"/>
      <c r="F21" s="31"/>
      <c r="G21" s="31"/>
      <c r="H21" s="31"/>
      <c r="I21" s="31"/>
      <c r="J21" s="31"/>
      <c r="K21" s="31"/>
      <c r="L21" s="31"/>
      <c r="M21" s="31"/>
    </row>
    <row r="22" spans="1:13">
      <c r="A22" s="48" t="s">
        <v>63</v>
      </c>
      <c r="B22" s="60">
        <v>2772</v>
      </c>
      <c r="C22" s="60">
        <v>541</v>
      </c>
      <c r="D22" s="60">
        <v>65</v>
      </c>
      <c r="E22" s="60">
        <v>5</v>
      </c>
      <c r="F22" s="60">
        <v>0</v>
      </c>
      <c r="G22" s="60">
        <v>20</v>
      </c>
      <c r="H22" s="83">
        <v>3403</v>
      </c>
      <c r="I22" s="72">
        <f t="shared" ref="I22:I27" si="6">B22/($H22-$G22)*100</f>
        <v>81.939107301211948</v>
      </c>
      <c r="J22" s="72">
        <f t="shared" ref="J22:J27" si="7">C22/($H22-$G22)*100</f>
        <v>15.991723322494828</v>
      </c>
      <c r="K22" s="72">
        <f t="shared" ref="K22:K27" si="8">D22/($H22-$G22)*100</f>
        <v>1.9213715637008573</v>
      </c>
      <c r="L22" s="72">
        <f t="shared" ref="L22:L27" si="9">E22/($H22-$G22)*100</f>
        <v>0.14779781259237362</v>
      </c>
      <c r="M22" s="72">
        <f t="shared" ref="M22:M27" si="10">F22/($H22-$G22)*100</f>
        <v>0</v>
      </c>
    </row>
    <row r="23" spans="1:13">
      <c r="A23" s="48" t="s">
        <v>46</v>
      </c>
      <c r="B23" s="60">
        <v>4952</v>
      </c>
      <c r="C23" s="60">
        <v>3418</v>
      </c>
      <c r="D23" s="60">
        <v>1188</v>
      </c>
      <c r="E23" s="60">
        <v>327</v>
      </c>
      <c r="F23" s="60">
        <v>90</v>
      </c>
      <c r="G23" s="60">
        <v>50</v>
      </c>
      <c r="H23" s="83">
        <v>10025</v>
      </c>
      <c r="I23" s="72">
        <f t="shared" si="6"/>
        <v>49.644110275689222</v>
      </c>
      <c r="J23" s="72">
        <f t="shared" si="7"/>
        <v>34.265664160401002</v>
      </c>
      <c r="K23" s="72">
        <f t="shared" si="8"/>
        <v>11.909774436090226</v>
      </c>
      <c r="L23" s="72">
        <f t="shared" si="9"/>
        <v>3.2781954887218046</v>
      </c>
      <c r="M23" s="72">
        <f t="shared" si="10"/>
        <v>0.90225563909774442</v>
      </c>
    </row>
    <row r="24" spans="1:13" ht="14.25" customHeight="1">
      <c r="A24" s="48" t="s">
        <v>41</v>
      </c>
      <c r="B24" s="60">
        <v>6271</v>
      </c>
      <c r="C24" s="60">
        <v>4433</v>
      </c>
      <c r="D24" s="60">
        <v>2097</v>
      </c>
      <c r="E24" s="60">
        <v>852</v>
      </c>
      <c r="F24" s="60">
        <v>572</v>
      </c>
      <c r="G24" s="60">
        <v>45</v>
      </c>
      <c r="H24" s="83">
        <v>14270</v>
      </c>
      <c r="I24" s="72">
        <f t="shared" si="6"/>
        <v>44.08435852372584</v>
      </c>
      <c r="J24" s="72">
        <f t="shared" si="7"/>
        <v>31.163444639718808</v>
      </c>
      <c r="K24" s="72">
        <f t="shared" si="8"/>
        <v>14.74165202108963</v>
      </c>
      <c r="L24" s="72">
        <f t="shared" si="9"/>
        <v>5.9894551845342709</v>
      </c>
      <c r="M24" s="72">
        <f t="shared" si="10"/>
        <v>4.0210896309314581</v>
      </c>
    </row>
    <row r="25" spans="1:13">
      <c r="A25" s="48" t="s">
        <v>42</v>
      </c>
      <c r="B25" s="60">
        <v>5705</v>
      </c>
      <c r="C25" s="60">
        <v>5770</v>
      </c>
      <c r="D25" s="60">
        <v>2487</v>
      </c>
      <c r="E25" s="60">
        <v>1012</v>
      </c>
      <c r="F25" s="60">
        <v>871</v>
      </c>
      <c r="G25" s="60">
        <v>61</v>
      </c>
      <c r="H25" s="83">
        <v>15906</v>
      </c>
      <c r="I25" s="72">
        <f t="shared" si="6"/>
        <v>36.005048911328494</v>
      </c>
      <c r="J25" s="72">
        <f t="shared" si="7"/>
        <v>36.415272956768696</v>
      </c>
      <c r="K25" s="72">
        <f t="shared" si="8"/>
        <v>15.695803092458188</v>
      </c>
      <c r="L25" s="72">
        <f t="shared" si="9"/>
        <v>6.3868728305459133</v>
      </c>
      <c r="M25" s="72">
        <f t="shared" si="10"/>
        <v>5.4970022088987065</v>
      </c>
    </row>
    <row r="26" spans="1:13">
      <c r="A26" s="48" t="s">
        <v>43</v>
      </c>
      <c r="B26" s="60">
        <v>2435</v>
      </c>
      <c r="C26" s="60">
        <v>3472</v>
      </c>
      <c r="D26" s="60">
        <v>1930</v>
      </c>
      <c r="E26" s="60">
        <v>772</v>
      </c>
      <c r="F26" s="60">
        <v>756</v>
      </c>
      <c r="G26" s="60">
        <v>36</v>
      </c>
      <c r="H26" s="83">
        <v>9401</v>
      </c>
      <c r="I26" s="72">
        <f t="shared" si="6"/>
        <v>26.001067805659371</v>
      </c>
      <c r="J26" s="72">
        <f t="shared" si="7"/>
        <v>37.074212493326215</v>
      </c>
      <c r="K26" s="72">
        <f t="shared" si="8"/>
        <v>20.608649225840896</v>
      </c>
      <c r="L26" s="72">
        <f t="shared" si="9"/>
        <v>8.2434596903363584</v>
      </c>
      <c r="M26" s="72">
        <f t="shared" si="10"/>
        <v>8.0726107848371598</v>
      </c>
    </row>
    <row r="27" spans="1:13">
      <c r="A27" s="48" t="s">
        <v>39</v>
      </c>
      <c r="B27" s="60">
        <v>556</v>
      </c>
      <c r="C27" s="73">
        <v>728</v>
      </c>
      <c r="D27" s="73">
        <v>439</v>
      </c>
      <c r="E27" s="73">
        <v>223</v>
      </c>
      <c r="F27" s="73">
        <v>359</v>
      </c>
      <c r="G27" s="73">
        <v>21</v>
      </c>
      <c r="H27" s="85">
        <v>2326</v>
      </c>
      <c r="I27" s="72">
        <f t="shared" si="6"/>
        <v>24.121475054229936</v>
      </c>
      <c r="J27" s="72">
        <f t="shared" si="7"/>
        <v>31.583514099783077</v>
      </c>
      <c r="K27" s="72">
        <f t="shared" si="8"/>
        <v>19.045553145336225</v>
      </c>
      <c r="L27" s="72">
        <f t="shared" si="9"/>
        <v>9.6746203904555301</v>
      </c>
      <c r="M27" s="72">
        <f t="shared" si="10"/>
        <v>15.574837310195228</v>
      </c>
    </row>
    <row r="28" spans="1:13">
      <c r="A28" s="31" t="s">
        <v>64</v>
      </c>
      <c r="B28" s="31"/>
      <c r="C28" s="31"/>
      <c r="D28" s="31"/>
      <c r="E28" s="31"/>
      <c r="F28" s="31"/>
      <c r="G28" s="31"/>
      <c r="H28" s="31"/>
      <c r="I28" s="31"/>
      <c r="J28" s="31"/>
      <c r="K28" s="31"/>
      <c r="L28" s="31"/>
      <c r="M28" s="31"/>
    </row>
    <row r="29" spans="1:13">
      <c r="A29" s="60" t="s">
        <v>65</v>
      </c>
      <c r="B29" s="82">
        <v>4852</v>
      </c>
      <c r="C29" s="82">
        <v>3859</v>
      </c>
      <c r="D29" s="82">
        <v>2379</v>
      </c>
      <c r="E29" s="82">
        <v>1355</v>
      </c>
      <c r="F29" s="82">
        <v>1502</v>
      </c>
      <c r="G29" s="82">
        <v>62</v>
      </c>
      <c r="H29" s="83">
        <v>14009</v>
      </c>
      <c r="I29" s="72">
        <f t="shared" ref="I29:I32" si="11">B29/($H29-$G29)*100</f>
        <v>34.788843478884345</v>
      </c>
      <c r="J29" s="72">
        <f t="shared" ref="J29:J32" si="12">C29/($H29-$G29)*100</f>
        <v>27.669032766903278</v>
      </c>
      <c r="K29" s="72">
        <f t="shared" ref="K29:K32" si="13">D29/($H29-$G29)*100</f>
        <v>17.05743170574317</v>
      </c>
      <c r="L29" s="72">
        <f t="shared" ref="L29:L32" si="14">E29/($H29-$G29)*100</f>
        <v>9.7153509715350967</v>
      </c>
      <c r="M29" s="72">
        <f t="shared" ref="M29:M32" si="15">F29/($H29-$G29)*100</f>
        <v>10.769341076934108</v>
      </c>
    </row>
    <row r="30" spans="1:13">
      <c r="A30" s="60" t="s">
        <v>94</v>
      </c>
      <c r="B30" s="82">
        <v>1541</v>
      </c>
      <c r="C30" s="82">
        <v>1269</v>
      </c>
      <c r="D30" s="82">
        <v>831</v>
      </c>
      <c r="E30" s="82">
        <v>443</v>
      </c>
      <c r="F30" s="82">
        <v>501</v>
      </c>
      <c r="G30" s="82">
        <v>15</v>
      </c>
      <c r="H30" s="83">
        <v>4600</v>
      </c>
      <c r="I30" s="72">
        <f t="shared" si="11"/>
        <v>33.609596510359872</v>
      </c>
      <c r="J30" s="72">
        <f t="shared" si="12"/>
        <v>27.677208287895311</v>
      </c>
      <c r="K30" s="72">
        <f t="shared" si="13"/>
        <v>18.12431842966194</v>
      </c>
      <c r="L30" s="72">
        <f t="shared" si="14"/>
        <v>9.6619411123227916</v>
      </c>
      <c r="M30" s="72">
        <f t="shared" si="15"/>
        <v>10.926935659760087</v>
      </c>
    </row>
    <row r="31" spans="1:13">
      <c r="A31" s="60" t="s">
        <v>50</v>
      </c>
      <c r="B31" s="82">
        <v>3933</v>
      </c>
      <c r="C31" s="82">
        <v>2390</v>
      </c>
      <c r="D31" s="82">
        <v>622</v>
      </c>
      <c r="E31" s="82">
        <v>139</v>
      </c>
      <c r="F31" s="82">
        <v>51</v>
      </c>
      <c r="G31" s="82">
        <v>17</v>
      </c>
      <c r="H31" s="83">
        <v>7152</v>
      </c>
      <c r="I31" s="72">
        <f t="shared" si="11"/>
        <v>55.12263489838822</v>
      </c>
      <c r="J31" s="72">
        <f t="shared" si="12"/>
        <v>33.496846531184303</v>
      </c>
      <c r="K31" s="72">
        <f t="shared" si="13"/>
        <v>8.7175893482831111</v>
      </c>
      <c r="L31" s="72">
        <f t="shared" si="14"/>
        <v>1.9481429572529783</v>
      </c>
      <c r="M31" s="72">
        <f t="shared" si="15"/>
        <v>0.71478626489138053</v>
      </c>
    </row>
    <row r="32" spans="1:13">
      <c r="A32" s="60" t="s">
        <v>54</v>
      </c>
      <c r="B32" s="82">
        <v>12363</v>
      </c>
      <c r="C32" s="82">
        <v>10840</v>
      </c>
      <c r="D32" s="82">
        <v>4374</v>
      </c>
      <c r="E32" s="82">
        <v>1254</v>
      </c>
      <c r="F32" s="82">
        <v>594</v>
      </c>
      <c r="G32" s="82">
        <v>139</v>
      </c>
      <c r="H32" s="83">
        <v>29564</v>
      </c>
      <c r="I32" s="72">
        <f t="shared" si="11"/>
        <v>42.015293118096857</v>
      </c>
      <c r="J32" s="72">
        <f t="shared" si="12"/>
        <v>36.83942225998301</v>
      </c>
      <c r="K32" s="72">
        <f t="shared" si="13"/>
        <v>14.864910790144434</v>
      </c>
      <c r="L32" s="72">
        <f t="shared" si="14"/>
        <v>4.2616822429906538</v>
      </c>
      <c r="M32" s="72">
        <f t="shared" si="15"/>
        <v>2.0186915887850465</v>
      </c>
    </row>
    <row r="33" spans="1:19">
      <c r="A33" s="39" t="s">
        <v>53</v>
      </c>
      <c r="B33" s="82">
        <v>2</v>
      </c>
      <c r="C33" s="82">
        <v>4</v>
      </c>
      <c r="D33" s="82">
        <v>0</v>
      </c>
      <c r="E33" s="82">
        <v>0</v>
      </c>
      <c r="F33" s="82">
        <v>0</v>
      </c>
      <c r="G33" s="82">
        <v>0</v>
      </c>
      <c r="H33" s="85">
        <v>6</v>
      </c>
      <c r="I33" s="116" t="s">
        <v>87</v>
      </c>
      <c r="J33" s="117" t="s">
        <v>87</v>
      </c>
      <c r="K33" s="117" t="s">
        <v>87</v>
      </c>
      <c r="L33" s="117" t="s">
        <v>87</v>
      </c>
      <c r="M33" s="117" t="s">
        <v>87</v>
      </c>
    </row>
    <row r="34" spans="1:19">
      <c r="A34" s="31" t="s">
        <v>91</v>
      </c>
      <c r="B34" s="31"/>
      <c r="C34" s="31"/>
      <c r="D34" s="31"/>
      <c r="E34" s="31"/>
      <c r="F34" s="31"/>
      <c r="G34" s="31"/>
      <c r="H34" s="31"/>
      <c r="I34" s="31"/>
      <c r="J34" s="31"/>
      <c r="K34" s="31"/>
      <c r="L34" s="31"/>
      <c r="M34" s="31"/>
    </row>
    <row r="35" spans="1:19">
      <c r="A35" s="59" t="s">
        <v>92</v>
      </c>
      <c r="B35" s="82">
        <v>3640</v>
      </c>
      <c r="C35" s="82">
        <v>3052</v>
      </c>
      <c r="D35" s="82">
        <v>1288</v>
      </c>
      <c r="E35" s="82">
        <v>336</v>
      </c>
      <c r="F35" s="82">
        <v>133</v>
      </c>
      <c r="G35" s="82">
        <v>13</v>
      </c>
      <c r="H35" s="83">
        <v>8462</v>
      </c>
      <c r="I35" s="72">
        <f t="shared" ref="I35:I39" si="16">B35/($H35-$G35)*100</f>
        <v>43.082021541010775</v>
      </c>
      <c r="J35" s="72">
        <f t="shared" ref="J35:J39" si="17">C35/($H35-$G35)*100</f>
        <v>36.122618061309034</v>
      </c>
      <c r="K35" s="72">
        <f t="shared" ref="K35:K39" si="18">D35/($H35-$G35)*100</f>
        <v>15.244407622203813</v>
      </c>
      <c r="L35" s="72">
        <f t="shared" ref="L35:L39" si="19">E35/($H35-$G35)*100</f>
        <v>3.9768019884009944</v>
      </c>
      <c r="M35" s="72">
        <f t="shared" ref="M35:M39" si="20">F35/($H35-$G35)*100</f>
        <v>1.5741507870753937</v>
      </c>
    </row>
    <row r="36" spans="1:19">
      <c r="A36" s="59">
        <v>2</v>
      </c>
      <c r="B36" s="82">
        <v>3984</v>
      </c>
      <c r="C36" s="82">
        <v>3394</v>
      </c>
      <c r="D36" s="82">
        <v>1378</v>
      </c>
      <c r="E36" s="82">
        <v>430</v>
      </c>
      <c r="F36" s="82">
        <v>236</v>
      </c>
      <c r="G36" s="82">
        <v>23</v>
      </c>
      <c r="H36" s="83">
        <v>9445</v>
      </c>
      <c r="I36" s="72">
        <f t="shared" si="16"/>
        <v>42.284016132455953</v>
      </c>
      <c r="J36" s="72">
        <f t="shared" si="17"/>
        <v>36.02207599235831</v>
      </c>
      <c r="K36" s="72">
        <f t="shared" si="18"/>
        <v>14.6253449373806</v>
      </c>
      <c r="L36" s="72">
        <f t="shared" si="19"/>
        <v>4.5637868817660792</v>
      </c>
      <c r="M36" s="72">
        <f t="shared" si="20"/>
        <v>2.5047760560390575</v>
      </c>
    </row>
    <row r="37" spans="1:19">
      <c r="A37" s="59">
        <v>3</v>
      </c>
      <c r="B37" s="82">
        <v>4667</v>
      </c>
      <c r="C37" s="82">
        <v>3788</v>
      </c>
      <c r="D37" s="82">
        <v>1491</v>
      </c>
      <c r="E37" s="82">
        <v>551</v>
      </c>
      <c r="F37" s="82">
        <v>332</v>
      </c>
      <c r="G37" s="82">
        <v>32</v>
      </c>
      <c r="H37" s="83">
        <v>10861</v>
      </c>
      <c r="I37" s="72">
        <f t="shared" si="16"/>
        <v>43.09723889555822</v>
      </c>
      <c r="J37" s="72">
        <f t="shared" si="17"/>
        <v>34.980145904515652</v>
      </c>
      <c r="K37" s="72">
        <f t="shared" si="18"/>
        <v>13.768584356819652</v>
      </c>
      <c r="L37" s="72">
        <f t="shared" si="19"/>
        <v>5.088189121802567</v>
      </c>
      <c r="M37" s="72">
        <f t="shared" si="20"/>
        <v>3.0658417213039062</v>
      </c>
    </row>
    <row r="38" spans="1:19">
      <c r="A38" s="59">
        <v>4</v>
      </c>
      <c r="B38" s="82">
        <v>5225</v>
      </c>
      <c r="C38" s="82">
        <v>4182</v>
      </c>
      <c r="D38" s="82">
        <v>1894</v>
      </c>
      <c r="E38" s="82">
        <v>761</v>
      </c>
      <c r="F38" s="82">
        <v>673</v>
      </c>
      <c r="G38" s="82">
        <v>59</v>
      </c>
      <c r="H38" s="83">
        <v>12794</v>
      </c>
      <c r="I38" s="72">
        <f t="shared" si="16"/>
        <v>41.028661170003929</v>
      </c>
      <c r="J38" s="72">
        <f t="shared" si="17"/>
        <v>32.838633686690223</v>
      </c>
      <c r="K38" s="72">
        <f t="shared" si="18"/>
        <v>14.872398900667452</v>
      </c>
      <c r="L38" s="72">
        <f t="shared" si="19"/>
        <v>5.9756576364350211</v>
      </c>
      <c r="M38" s="72">
        <f t="shared" si="20"/>
        <v>5.2846486062033762</v>
      </c>
    </row>
    <row r="39" spans="1:19">
      <c r="A39" s="115" t="s">
        <v>93</v>
      </c>
      <c r="B39" s="82">
        <v>5108</v>
      </c>
      <c r="C39" s="82">
        <v>3873</v>
      </c>
      <c r="D39" s="82">
        <v>2114</v>
      </c>
      <c r="E39" s="82">
        <v>1095</v>
      </c>
      <c r="F39" s="82">
        <v>1248</v>
      </c>
      <c r="G39" s="82">
        <v>88</v>
      </c>
      <c r="H39" s="83">
        <v>13526</v>
      </c>
      <c r="I39" s="72">
        <f t="shared" si="16"/>
        <v>38.011608870367617</v>
      </c>
      <c r="J39" s="72">
        <f t="shared" si="17"/>
        <v>28.821253162673017</v>
      </c>
      <c r="K39" s="72">
        <f t="shared" si="18"/>
        <v>15.731507664831076</v>
      </c>
      <c r="L39" s="72">
        <f t="shared" si="19"/>
        <v>8.1485340080369095</v>
      </c>
      <c r="M39" s="72">
        <f t="shared" si="20"/>
        <v>9.2870962940913824</v>
      </c>
    </row>
    <row r="40" spans="1:19">
      <c r="A40" s="73" t="s">
        <v>53</v>
      </c>
      <c r="B40" s="73">
        <v>67</v>
      </c>
      <c r="C40" s="73">
        <v>73</v>
      </c>
      <c r="D40" s="73">
        <v>41</v>
      </c>
      <c r="E40" s="73">
        <v>18</v>
      </c>
      <c r="F40" s="73">
        <v>26</v>
      </c>
      <c r="G40" s="73">
        <v>18</v>
      </c>
      <c r="H40" s="85">
        <v>243</v>
      </c>
      <c r="I40" s="116" t="s">
        <v>87</v>
      </c>
      <c r="J40" s="117" t="s">
        <v>87</v>
      </c>
      <c r="K40" s="117" t="s">
        <v>87</v>
      </c>
      <c r="L40" s="117" t="s">
        <v>87</v>
      </c>
      <c r="M40" s="117" t="s">
        <v>87</v>
      </c>
    </row>
    <row r="41" spans="1:19">
      <c r="A41" s="31" t="s">
        <v>235</v>
      </c>
      <c r="B41" s="31"/>
      <c r="C41" s="31"/>
      <c r="D41" s="31"/>
      <c r="E41" s="31"/>
      <c r="F41" s="31"/>
      <c r="G41" s="31"/>
      <c r="H41" s="31"/>
      <c r="I41" s="31"/>
      <c r="J41" s="31"/>
      <c r="K41" s="31"/>
      <c r="L41" s="31"/>
      <c r="M41" s="31"/>
    </row>
    <row r="42" spans="1:19">
      <c r="A42" s="194" t="s">
        <v>66</v>
      </c>
      <c r="B42" s="180">
        <v>746</v>
      </c>
      <c r="C42" s="180">
        <v>649</v>
      </c>
      <c r="D42" s="180">
        <v>341</v>
      </c>
      <c r="E42" s="180">
        <v>197</v>
      </c>
      <c r="F42" s="180">
        <v>236</v>
      </c>
      <c r="G42" s="180">
        <v>0</v>
      </c>
      <c r="H42" s="195">
        <v>2169</v>
      </c>
      <c r="I42" s="182">
        <f t="shared" ref="I42" si="21">B42/($H42-$G42)*100</f>
        <v>34.393729829414475</v>
      </c>
      <c r="J42" s="182">
        <f t="shared" ref="J42" si="22">C42/($H42-$G42)*100</f>
        <v>29.921622867680959</v>
      </c>
      <c r="K42" s="182">
        <f t="shared" ref="K42" si="23">D42/($H42-$G42)*100</f>
        <v>15.721530659289995</v>
      </c>
      <c r="L42" s="182">
        <f t="shared" ref="L42" si="24">E42/($H42-$G42)*100</f>
        <v>9.0825265099124017</v>
      </c>
      <c r="M42" s="182">
        <f t="shared" ref="M42" si="25">F42/($H42-$G42)*100</f>
        <v>10.880590133702167</v>
      </c>
      <c r="S42" s="203"/>
    </row>
    <row r="43" spans="1:19">
      <c r="A43" s="194" t="s">
        <v>67</v>
      </c>
      <c r="B43" s="180">
        <v>3324</v>
      </c>
      <c r="C43" s="180">
        <v>2602</v>
      </c>
      <c r="D43" s="180">
        <v>983</v>
      </c>
      <c r="E43" s="180">
        <v>352</v>
      </c>
      <c r="F43" s="180">
        <v>242</v>
      </c>
      <c r="G43" s="180">
        <v>0</v>
      </c>
      <c r="H43" s="195">
        <v>7503</v>
      </c>
      <c r="I43" s="182">
        <f t="shared" ref="I43:I61" si="26">B43/($H43-$G43)*100</f>
        <v>44.302279088364656</v>
      </c>
      <c r="J43" s="182">
        <f t="shared" ref="J43:J61" si="27">C43/($H43-$G43)*100</f>
        <v>34.679461548713846</v>
      </c>
      <c r="K43" s="182">
        <f t="shared" ref="K43:K61" si="28">D43/($H43-$G43)*100</f>
        <v>13.101426096228174</v>
      </c>
      <c r="L43" s="182">
        <f t="shared" ref="L43:L61" si="29">E43/($H43-$G43)*100</f>
        <v>4.6914567506330798</v>
      </c>
      <c r="M43" s="182">
        <f t="shared" ref="M43:M61" si="30">F43/($H43-$G43)*100</f>
        <v>3.2253765160602423</v>
      </c>
    </row>
    <row r="44" spans="1:19">
      <c r="A44" s="194" t="s">
        <v>68</v>
      </c>
      <c r="B44" s="180">
        <v>2634</v>
      </c>
      <c r="C44" s="180">
        <v>1624</v>
      </c>
      <c r="D44" s="180">
        <v>526</v>
      </c>
      <c r="E44" s="180">
        <v>146</v>
      </c>
      <c r="F44" s="180">
        <v>139</v>
      </c>
      <c r="G44" s="180">
        <v>0</v>
      </c>
      <c r="H44" s="195">
        <v>5069</v>
      </c>
      <c r="I44" s="182">
        <f t="shared" si="26"/>
        <v>51.962911816926415</v>
      </c>
      <c r="J44" s="182">
        <f t="shared" si="27"/>
        <v>32.037877293351748</v>
      </c>
      <c r="K44" s="182">
        <f t="shared" si="28"/>
        <v>10.376800157822055</v>
      </c>
      <c r="L44" s="182">
        <f t="shared" si="29"/>
        <v>2.8802525152890115</v>
      </c>
      <c r="M44" s="182">
        <f t="shared" si="30"/>
        <v>2.7421582166107714</v>
      </c>
    </row>
    <row r="45" spans="1:19">
      <c r="A45" s="194" t="s">
        <v>69</v>
      </c>
      <c r="B45" s="180">
        <v>2247</v>
      </c>
      <c r="C45" s="180">
        <v>1902</v>
      </c>
      <c r="D45" s="180">
        <v>858</v>
      </c>
      <c r="E45" s="180">
        <v>393</v>
      </c>
      <c r="F45" s="180">
        <v>396</v>
      </c>
      <c r="G45" s="180">
        <v>0</v>
      </c>
      <c r="H45" s="195">
        <v>5796</v>
      </c>
      <c r="I45" s="182">
        <f t="shared" si="26"/>
        <v>38.768115942028984</v>
      </c>
      <c r="J45" s="182">
        <f t="shared" si="27"/>
        <v>32.815734989648035</v>
      </c>
      <c r="K45" s="182">
        <f t="shared" si="28"/>
        <v>14.803312629399587</v>
      </c>
      <c r="L45" s="182">
        <f t="shared" si="29"/>
        <v>6.7805383022774324</v>
      </c>
      <c r="M45" s="182">
        <f t="shared" si="30"/>
        <v>6.8322981366459627</v>
      </c>
    </row>
    <row r="46" spans="1:19">
      <c r="A46" s="194" t="s">
        <v>70</v>
      </c>
      <c r="B46" s="180">
        <v>1935</v>
      </c>
      <c r="C46" s="180">
        <v>1662</v>
      </c>
      <c r="D46" s="180">
        <v>836</v>
      </c>
      <c r="E46" s="180">
        <v>359</v>
      </c>
      <c r="F46" s="180">
        <v>355</v>
      </c>
      <c r="G46" s="180">
        <v>1</v>
      </c>
      <c r="H46" s="195">
        <v>5148</v>
      </c>
      <c r="I46" s="182">
        <f t="shared" si="26"/>
        <v>37.594715368175635</v>
      </c>
      <c r="J46" s="182">
        <f t="shared" si="27"/>
        <v>32.290654750340003</v>
      </c>
      <c r="K46" s="182">
        <f t="shared" si="28"/>
        <v>16.24247134252963</v>
      </c>
      <c r="L46" s="182">
        <f t="shared" si="29"/>
        <v>6.9749368564212171</v>
      </c>
      <c r="M46" s="182">
        <f t="shared" si="30"/>
        <v>6.8972216825335151</v>
      </c>
    </row>
    <row r="47" spans="1:19">
      <c r="A47" s="194" t="s">
        <v>71</v>
      </c>
      <c r="B47" s="180">
        <v>544</v>
      </c>
      <c r="C47" s="180">
        <v>456</v>
      </c>
      <c r="D47" s="180">
        <v>291</v>
      </c>
      <c r="E47" s="180">
        <v>113</v>
      </c>
      <c r="F47" s="180">
        <v>96</v>
      </c>
      <c r="G47" s="180">
        <v>37</v>
      </c>
      <c r="H47" s="195">
        <v>1537</v>
      </c>
      <c r="I47" s="182">
        <f t="shared" si="26"/>
        <v>36.266666666666666</v>
      </c>
      <c r="J47" s="182">
        <f t="shared" si="27"/>
        <v>30.4</v>
      </c>
      <c r="K47" s="182">
        <f t="shared" si="28"/>
        <v>19.400000000000002</v>
      </c>
      <c r="L47" s="182">
        <f t="shared" si="29"/>
        <v>7.5333333333333332</v>
      </c>
      <c r="M47" s="182">
        <f t="shared" si="30"/>
        <v>6.4</v>
      </c>
    </row>
    <row r="48" spans="1:19">
      <c r="A48" s="194" t="s">
        <v>72</v>
      </c>
      <c r="B48" s="180">
        <v>1131</v>
      </c>
      <c r="C48" s="180">
        <v>935</v>
      </c>
      <c r="D48" s="180">
        <v>511</v>
      </c>
      <c r="E48" s="180">
        <v>185</v>
      </c>
      <c r="F48" s="180">
        <v>191</v>
      </c>
      <c r="G48" s="180">
        <v>1</v>
      </c>
      <c r="H48" s="195">
        <v>2954</v>
      </c>
      <c r="I48" s="182">
        <f t="shared" si="26"/>
        <v>38.300033863867256</v>
      </c>
      <c r="J48" s="182">
        <f t="shared" si="27"/>
        <v>31.662715882153741</v>
      </c>
      <c r="K48" s="182">
        <f t="shared" si="28"/>
        <v>17.304436166610227</v>
      </c>
      <c r="L48" s="182">
        <f t="shared" si="29"/>
        <v>6.2648154419234672</v>
      </c>
      <c r="M48" s="182">
        <f t="shared" si="30"/>
        <v>6.4679986454453093</v>
      </c>
    </row>
    <row r="49" spans="1:13">
      <c r="A49" s="194" t="s">
        <v>73</v>
      </c>
      <c r="B49" s="180">
        <v>248</v>
      </c>
      <c r="C49" s="180">
        <v>204</v>
      </c>
      <c r="D49" s="180">
        <v>145</v>
      </c>
      <c r="E49" s="180">
        <v>62</v>
      </c>
      <c r="F49" s="180">
        <v>72</v>
      </c>
      <c r="G49" s="180">
        <v>0</v>
      </c>
      <c r="H49" s="195">
        <v>731</v>
      </c>
      <c r="I49" s="182">
        <f t="shared" si="26"/>
        <v>33.926128590971274</v>
      </c>
      <c r="J49" s="182">
        <f t="shared" si="27"/>
        <v>27.906976744186046</v>
      </c>
      <c r="K49" s="182">
        <f t="shared" si="28"/>
        <v>19.835841313269494</v>
      </c>
      <c r="L49" s="182">
        <f t="shared" si="29"/>
        <v>8.4815321477428185</v>
      </c>
      <c r="M49" s="182">
        <f t="shared" si="30"/>
        <v>9.8495212038303688</v>
      </c>
    </row>
    <row r="50" spans="1:13">
      <c r="A50" s="194" t="s">
        <v>74</v>
      </c>
      <c r="B50" s="180">
        <v>787</v>
      </c>
      <c r="C50" s="180">
        <v>691</v>
      </c>
      <c r="D50" s="180">
        <v>358</v>
      </c>
      <c r="E50" s="180">
        <v>166</v>
      </c>
      <c r="F50" s="180">
        <v>126</v>
      </c>
      <c r="G50" s="180">
        <v>0</v>
      </c>
      <c r="H50" s="195">
        <v>2128</v>
      </c>
      <c r="I50" s="182">
        <f t="shared" si="26"/>
        <v>36.983082706766915</v>
      </c>
      <c r="J50" s="182">
        <f t="shared" si="27"/>
        <v>32.471804511278194</v>
      </c>
      <c r="K50" s="182">
        <f t="shared" si="28"/>
        <v>16.823308270676694</v>
      </c>
      <c r="L50" s="182">
        <f t="shared" si="29"/>
        <v>7.8007518796992485</v>
      </c>
      <c r="M50" s="182">
        <f t="shared" si="30"/>
        <v>5.9210526315789469</v>
      </c>
    </row>
    <row r="51" spans="1:13">
      <c r="A51" s="194" t="s">
        <v>75</v>
      </c>
      <c r="B51" s="180">
        <v>595</v>
      </c>
      <c r="C51" s="180">
        <v>507</v>
      </c>
      <c r="D51" s="180">
        <v>248</v>
      </c>
      <c r="E51" s="180">
        <v>113</v>
      </c>
      <c r="F51" s="180">
        <v>72</v>
      </c>
      <c r="G51" s="180">
        <v>0</v>
      </c>
      <c r="H51" s="195">
        <v>1535</v>
      </c>
      <c r="I51" s="182">
        <f t="shared" si="26"/>
        <v>38.762214983713356</v>
      </c>
      <c r="J51" s="182">
        <f t="shared" si="27"/>
        <v>33.029315960912051</v>
      </c>
      <c r="K51" s="182">
        <f t="shared" si="28"/>
        <v>16.156351791530945</v>
      </c>
      <c r="L51" s="182">
        <f t="shared" si="29"/>
        <v>7.3615635179153092</v>
      </c>
      <c r="M51" s="182">
        <f t="shared" si="30"/>
        <v>4.6905537459283391</v>
      </c>
    </row>
    <row r="52" spans="1:13">
      <c r="A52" s="194" t="s">
        <v>76</v>
      </c>
      <c r="B52" s="180">
        <v>783</v>
      </c>
      <c r="C52" s="180">
        <v>658</v>
      </c>
      <c r="D52" s="180">
        <v>350</v>
      </c>
      <c r="E52" s="180">
        <v>140</v>
      </c>
      <c r="F52" s="180">
        <v>111</v>
      </c>
      <c r="G52" s="180">
        <v>0</v>
      </c>
      <c r="H52" s="195">
        <v>2042</v>
      </c>
      <c r="I52" s="182">
        <f t="shared" si="26"/>
        <v>38.344760039177281</v>
      </c>
      <c r="J52" s="182">
        <f t="shared" si="27"/>
        <v>32.223310479921643</v>
      </c>
      <c r="K52" s="182">
        <f t="shared" si="28"/>
        <v>17.140058765915768</v>
      </c>
      <c r="L52" s="182">
        <f t="shared" si="29"/>
        <v>6.8560235063663075</v>
      </c>
      <c r="M52" s="182">
        <f t="shared" si="30"/>
        <v>5.4358472086190011</v>
      </c>
    </row>
    <row r="53" spans="1:13">
      <c r="A53" s="194" t="s">
        <v>77</v>
      </c>
      <c r="B53" s="180">
        <v>295</v>
      </c>
      <c r="C53" s="180">
        <v>254</v>
      </c>
      <c r="D53" s="180">
        <v>126</v>
      </c>
      <c r="E53" s="180">
        <v>74</v>
      </c>
      <c r="F53" s="180">
        <v>70</v>
      </c>
      <c r="G53" s="180">
        <v>0</v>
      </c>
      <c r="H53" s="195">
        <v>819</v>
      </c>
      <c r="I53" s="182">
        <f t="shared" si="26"/>
        <v>36.019536019536019</v>
      </c>
      <c r="J53" s="182">
        <f t="shared" si="27"/>
        <v>31.013431013431013</v>
      </c>
      <c r="K53" s="182">
        <f t="shared" si="28"/>
        <v>15.384615384615385</v>
      </c>
      <c r="L53" s="182">
        <f t="shared" si="29"/>
        <v>9.0354090354090353</v>
      </c>
      <c r="M53" s="182">
        <f t="shared" si="30"/>
        <v>8.5470085470085468</v>
      </c>
    </row>
    <row r="54" spans="1:13">
      <c r="A54" s="194" t="s">
        <v>78</v>
      </c>
      <c r="B54" s="180">
        <v>1566</v>
      </c>
      <c r="C54" s="180">
        <v>1223</v>
      </c>
      <c r="D54" s="180">
        <v>495</v>
      </c>
      <c r="E54" s="180">
        <v>166</v>
      </c>
      <c r="F54" s="180">
        <v>102</v>
      </c>
      <c r="G54" s="180">
        <v>2</v>
      </c>
      <c r="H54" s="195">
        <v>3554</v>
      </c>
      <c r="I54" s="182">
        <f t="shared" si="26"/>
        <v>44.087837837837839</v>
      </c>
      <c r="J54" s="182">
        <f t="shared" si="27"/>
        <v>34.431306306306311</v>
      </c>
      <c r="K54" s="182">
        <f t="shared" si="28"/>
        <v>13.935810810810811</v>
      </c>
      <c r="L54" s="182">
        <f t="shared" si="29"/>
        <v>4.673423423423424</v>
      </c>
      <c r="M54" s="182">
        <f t="shared" si="30"/>
        <v>2.8716216216216219</v>
      </c>
    </row>
    <row r="55" spans="1:13">
      <c r="A55" s="194" t="s">
        <v>79</v>
      </c>
      <c r="B55" s="180">
        <v>819</v>
      </c>
      <c r="C55" s="180">
        <v>665</v>
      </c>
      <c r="D55" s="180">
        <v>236</v>
      </c>
      <c r="E55" s="180">
        <v>87</v>
      </c>
      <c r="F55" s="180">
        <v>62</v>
      </c>
      <c r="G55" s="180">
        <v>47</v>
      </c>
      <c r="H55" s="195">
        <v>1916</v>
      </c>
      <c r="I55" s="182">
        <f t="shared" si="26"/>
        <v>43.820224719101127</v>
      </c>
      <c r="J55" s="182">
        <f t="shared" si="27"/>
        <v>35.580524344569284</v>
      </c>
      <c r="K55" s="182">
        <f t="shared" si="28"/>
        <v>12.627073301230604</v>
      </c>
      <c r="L55" s="182">
        <f t="shared" si="29"/>
        <v>4.6548956661316216</v>
      </c>
      <c r="M55" s="182">
        <f t="shared" si="30"/>
        <v>3.3172819689673623</v>
      </c>
    </row>
    <row r="56" spans="1:13">
      <c r="A56" s="194" t="s">
        <v>80</v>
      </c>
      <c r="B56" s="180">
        <v>192</v>
      </c>
      <c r="C56" s="180">
        <v>166</v>
      </c>
      <c r="D56" s="180">
        <v>79</v>
      </c>
      <c r="E56" s="180">
        <v>32</v>
      </c>
      <c r="F56" s="180">
        <v>32</v>
      </c>
      <c r="G56" s="180">
        <v>0</v>
      </c>
      <c r="H56" s="195">
        <v>501</v>
      </c>
      <c r="I56" s="182">
        <f t="shared" si="26"/>
        <v>38.323353293413177</v>
      </c>
      <c r="J56" s="182">
        <f t="shared" si="27"/>
        <v>33.133732534930139</v>
      </c>
      <c r="K56" s="182">
        <f t="shared" si="28"/>
        <v>15.768463073852296</v>
      </c>
      <c r="L56" s="182">
        <f t="shared" si="29"/>
        <v>6.3872255489021947</v>
      </c>
      <c r="M56" s="182">
        <f t="shared" si="30"/>
        <v>6.3872255489021947</v>
      </c>
    </row>
    <row r="57" spans="1:13">
      <c r="A57" s="194" t="s">
        <v>81</v>
      </c>
      <c r="B57" s="180">
        <v>497</v>
      </c>
      <c r="C57" s="180">
        <v>492</v>
      </c>
      <c r="D57" s="180">
        <v>216</v>
      </c>
      <c r="E57" s="180">
        <v>81</v>
      </c>
      <c r="F57" s="180">
        <v>36</v>
      </c>
      <c r="G57" s="180">
        <v>0</v>
      </c>
      <c r="H57" s="195">
        <v>1322</v>
      </c>
      <c r="I57" s="182">
        <f t="shared" si="26"/>
        <v>37.594553706505295</v>
      </c>
      <c r="J57" s="182">
        <f t="shared" si="27"/>
        <v>37.216338880484109</v>
      </c>
      <c r="K57" s="182">
        <f t="shared" si="28"/>
        <v>16.338880484114977</v>
      </c>
      <c r="L57" s="182">
        <f t="shared" si="29"/>
        <v>6.1270801815431168</v>
      </c>
      <c r="M57" s="182">
        <f t="shared" si="30"/>
        <v>2.7231467473524962</v>
      </c>
    </row>
    <row r="58" spans="1:13">
      <c r="A58" s="194" t="s">
        <v>82</v>
      </c>
      <c r="B58" s="180">
        <v>39</v>
      </c>
      <c r="C58" s="180">
        <v>34</v>
      </c>
      <c r="D58" s="180">
        <v>27</v>
      </c>
      <c r="E58" s="180">
        <v>15</v>
      </c>
      <c r="F58" s="180">
        <v>22</v>
      </c>
      <c r="G58" s="180">
        <v>126</v>
      </c>
      <c r="H58" s="195">
        <v>263</v>
      </c>
      <c r="I58" s="182">
        <f t="shared" si="26"/>
        <v>28.467153284671532</v>
      </c>
      <c r="J58" s="182">
        <f t="shared" si="27"/>
        <v>24.817518248175183</v>
      </c>
      <c r="K58" s="182">
        <f t="shared" si="28"/>
        <v>19.708029197080293</v>
      </c>
      <c r="L58" s="182">
        <f t="shared" si="29"/>
        <v>10.948905109489052</v>
      </c>
      <c r="M58" s="182">
        <f t="shared" si="30"/>
        <v>16.058394160583941</v>
      </c>
    </row>
    <row r="59" spans="1:13">
      <c r="A59" s="194" t="s">
        <v>83</v>
      </c>
      <c r="B59" s="180">
        <v>2550</v>
      </c>
      <c r="C59" s="180">
        <v>2093</v>
      </c>
      <c r="D59" s="180">
        <v>883</v>
      </c>
      <c r="E59" s="180">
        <v>268</v>
      </c>
      <c r="F59" s="180">
        <v>152</v>
      </c>
      <c r="G59" s="180">
        <v>2</v>
      </c>
      <c r="H59" s="195">
        <v>5948</v>
      </c>
      <c r="I59" s="182">
        <f t="shared" si="26"/>
        <v>42.885973763874873</v>
      </c>
      <c r="J59" s="182">
        <f t="shared" si="27"/>
        <v>35.200134544231418</v>
      </c>
      <c r="K59" s="182">
        <f t="shared" si="28"/>
        <v>14.850319542549615</v>
      </c>
      <c r="L59" s="182">
        <f t="shared" si="29"/>
        <v>4.5072317524386136</v>
      </c>
      <c r="M59" s="182">
        <f t="shared" si="30"/>
        <v>2.5563403969054828</v>
      </c>
    </row>
    <row r="60" spans="1:13">
      <c r="A60" s="194" t="s">
        <v>84</v>
      </c>
      <c r="B60" s="180">
        <v>268</v>
      </c>
      <c r="C60" s="180">
        <v>217</v>
      </c>
      <c r="D60" s="180">
        <v>109</v>
      </c>
      <c r="E60" s="180">
        <v>36</v>
      </c>
      <c r="F60" s="180">
        <v>18</v>
      </c>
      <c r="G60" s="180">
        <v>0</v>
      </c>
      <c r="H60" s="195">
        <v>648</v>
      </c>
      <c r="I60" s="182">
        <f t="shared" si="26"/>
        <v>41.358024691358025</v>
      </c>
      <c r="J60" s="182">
        <f t="shared" si="27"/>
        <v>33.487654320987652</v>
      </c>
      <c r="K60" s="182">
        <f t="shared" si="28"/>
        <v>16.820987654320987</v>
      </c>
      <c r="L60" s="182">
        <f t="shared" si="29"/>
        <v>5.5555555555555554</v>
      </c>
      <c r="M60" s="182">
        <f t="shared" si="30"/>
        <v>2.7777777777777777</v>
      </c>
    </row>
    <row r="61" spans="1:13">
      <c r="A61" s="194" t="s">
        <v>85</v>
      </c>
      <c r="B61" s="180">
        <v>1439</v>
      </c>
      <c r="C61" s="180">
        <v>1261</v>
      </c>
      <c r="D61" s="180">
        <v>552</v>
      </c>
      <c r="E61" s="180">
        <v>189</v>
      </c>
      <c r="F61" s="180">
        <v>94</v>
      </c>
      <c r="G61" s="180">
        <v>0</v>
      </c>
      <c r="H61" s="195">
        <v>3535</v>
      </c>
      <c r="I61" s="182">
        <f t="shared" si="26"/>
        <v>40.707213578500706</v>
      </c>
      <c r="J61" s="182">
        <f t="shared" si="27"/>
        <v>35.671852899575676</v>
      </c>
      <c r="K61" s="182">
        <f t="shared" si="28"/>
        <v>15.615275813295614</v>
      </c>
      <c r="L61" s="182">
        <f t="shared" si="29"/>
        <v>5.3465346534653468</v>
      </c>
      <c r="M61" s="182">
        <f t="shared" si="30"/>
        <v>2.659123055162659</v>
      </c>
    </row>
    <row r="62" spans="1:13">
      <c r="A62" s="73" t="s">
        <v>53</v>
      </c>
      <c r="B62" s="73">
        <v>52</v>
      </c>
      <c r="C62" s="73">
        <v>67</v>
      </c>
      <c r="D62" s="73">
        <v>36</v>
      </c>
      <c r="E62" s="73">
        <v>17</v>
      </c>
      <c r="F62" s="73">
        <v>24</v>
      </c>
      <c r="G62" s="73">
        <v>17</v>
      </c>
      <c r="H62" s="85">
        <v>213</v>
      </c>
      <c r="I62" s="116" t="s">
        <v>87</v>
      </c>
      <c r="J62" s="117" t="s">
        <v>87</v>
      </c>
      <c r="K62" s="117" t="s">
        <v>87</v>
      </c>
      <c r="L62" s="117" t="s">
        <v>87</v>
      </c>
      <c r="M62" s="117" t="s">
        <v>87</v>
      </c>
    </row>
    <row r="63" spans="1:13">
      <c r="A63" s="28" t="s">
        <v>415</v>
      </c>
    </row>
  </sheetData>
  <mergeCells count="6">
    <mergeCell ref="A6:A7"/>
    <mergeCell ref="B6:H6"/>
    <mergeCell ref="I6:M6"/>
    <mergeCell ref="A17:A18"/>
    <mergeCell ref="B17:H17"/>
    <mergeCell ref="I17:M17"/>
  </mergeCells>
  <hyperlinks>
    <hyperlink ref="A1" location="Contents!A1" display="Contents"/>
    <hyperlink ref="C1" location="About!A1" display="About the publication"/>
  </hyperlinks>
  <pageMargins left="0.51181102362204722" right="0.51181102362204722" top="0.55118110236220474" bottom="0.55118110236220474" header="0.11811023622047245" footer="0.11811023622047245"/>
  <pageSetup paperSize="9" scale="68" fitToHeight="0" orientation="landscape" r:id="rId1"/>
  <headerFooter>
    <oddFooter>&amp;L&amp;"Arial,Regular"&amp;8&amp;K01+023Report on Maternity, 2012: accompanying tables&amp;R&amp;"Arial,Regular"&amp;8&amp;K01+023Page &amp;P of &amp;N</oddFooter>
  </headerFooter>
  <rowBreaks count="1" manualBreakCount="1">
    <brk id="1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35</vt:i4>
      </vt:variant>
    </vt:vector>
  </HeadingPairs>
  <TitlesOfParts>
    <vt:vector size="56" baseType="lpstr">
      <vt:lpstr>Info</vt:lpstr>
      <vt:lpstr>Contents</vt:lpstr>
      <vt:lpstr>About</vt:lpstr>
      <vt:lpstr>FigureIndex</vt:lpstr>
      <vt:lpstr>Age</vt:lpstr>
      <vt:lpstr>Ethnic</vt:lpstr>
      <vt:lpstr>Dep</vt:lpstr>
      <vt:lpstr>Geo</vt:lpstr>
      <vt:lpstr>Parity</vt:lpstr>
      <vt:lpstr>BMI</vt:lpstr>
      <vt:lpstr>Smoking</vt:lpstr>
      <vt:lpstr>RegLMC</vt:lpstr>
      <vt:lpstr>BirthType</vt:lpstr>
      <vt:lpstr>Plurality</vt:lpstr>
      <vt:lpstr>Interv</vt:lpstr>
      <vt:lpstr>PlaceOfBirth</vt:lpstr>
      <vt:lpstr>SMED</vt:lpstr>
      <vt:lpstr>Birthweight</vt:lpstr>
      <vt:lpstr>Gestation</vt:lpstr>
      <vt:lpstr>Bfeed</vt:lpstr>
      <vt:lpstr>Referral</vt:lpstr>
      <vt:lpstr>About!Print_Area</vt:lpstr>
      <vt:lpstr>Age!Print_Area</vt:lpstr>
      <vt:lpstr>Bfeed!Print_Area</vt:lpstr>
      <vt:lpstr>BirthType!Print_Area</vt:lpstr>
      <vt:lpstr>Birthweight!Print_Area</vt:lpstr>
      <vt:lpstr>BMI!Print_Area</vt:lpstr>
      <vt:lpstr>Contents!Print_Area</vt:lpstr>
      <vt:lpstr>Dep!Print_Area</vt:lpstr>
      <vt:lpstr>Ethnic!Print_Area</vt:lpstr>
      <vt:lpstr>FigureIndex!Print_Area</vt:lpstr>
      <vt:lpstr>Geo!Print_Area</vt:lpstr>
      <vt:lpstr>Gestation!Print_Area</vt:lpstr>
      <vt:lpstr>Info!Print_Area</vt:lpstr>
      <vt:lpstr>Interv!Print_Area</vt:lpstr>
      <vt:lpstr>Parity!Print_Area</vt:lpstr>
      <vt:lpstr>PlaceOfBirth!Print_Area</vt:lpstr>
      <vt:lpstr>Plurality!Print_Area</vt:lpstr>
      <vt:lpstr>Referral!Print_Area</vt:lpstr>
      <vt:lpstr>RegLMC!Print_Area</vt:lpstr>
      <vt:lpstr>SMED!Print_Area</vt:lpstr>
      <vt:lpstr>Smoking!Print_Area</vt:lpstr>
      <vt:lpstr>Bfeed!Print_Titles</vt:lpstr>
      <vt:lpstr>BirthType!Print_Titles</vt:lpstr>
      <vt:lpstr>Birthweight!Print_Titles</vt:lpstr>
      <vt:lpstr>Contents!Print_Titles</vt:lpstr>
      <vt:lpstr>Dep!Print_Titles</vt:lpstr>
      <vt:lpstr>Ethnic!Print_Titles</vt:lpstr>
      <vt:lpstr>FigureIndex!Print_Titles</vt:lpstr>
      <vt:lpstr>Geo!Print_Titles</vt:lpstr>
      <vt:lpstr>Gestation!Print_Titles</vt:lpstr>
      <vt:lpstr>Interv!Print_Titles</vt:lpstr>
      <vt:lpstr>Parity!Print_Titles</vt:lpstr>
      <vt:lpstr>PlaceOfBirth!Print_Titles</vt:lpstr>
      <vt:lpstr>RegLMC!Print_Titles</vt:lpstr>
      <vt:lpstr>Smoking!Print_Titles</vt:lpstr>
    </vt:vector>
  </TitlesOfParts>
  <Company>Ministry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on Maternity - tables</dc:title>
  <dc:creator>Ministry of Health</dc:creator>
  <cp:lastModifiedBy>Ministry of Health</cp:lastModifiedBy>
  <cp:lastPrinted>2015-04-08T00:20:04Z</cp:lastPrinted>
  <dcterms:created xsi:type="dcterms:W3CDTF">2014-12-16T02:50:59Z</dcterms:created>
  <dcterms:modified xsi:type="dcterms:W3CDTF">2015-04-20T23:05:57Z</dcterms:modified>
</cp:coreProperties>
</file>