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mohgovtnz-my.sharepoint.com/personal/ben_volz_health_govt_nz/Documents/Documents/"/>
    </mc:Choice>
  </mc:AlternateContent>
  <xr:revisionPtr revIDLastSave="3" documentId="8_{12C2C608-31AA-4A45-875B-DD444058DF47}" xr6:coauthVersionLast="47" xr6:coauthVersionMax="47" xr10:uidLastSave="{5D068208-B5EF-4ADC-B271-72D7E2BF02CA}"/>
  <bookViews>
    <workbookView xWindow="250" yWindow="120" windowWidth="19180" windowHeight="10180" xr2:uid="{00000000-000D-0000-FFFF-FFFF00000000}"/>
  </bookViews>
  <sheets>
    <sheet name="Age 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 l="1"/>
  <c r="D11" i="1"/>
  <c r="E11" i="1"/>
  <c r="F11" i="1"/>
  <c r="G11" i="1"/>
  <c r="H11" i="1"/>
  <c r="I11" i="1"/>
  <c r="M11" i="1" s="1"/>
  <c r="J11" i="1"/>
  <c r="K11" i="1" s="1"/>
  <c r="L11" i="1"/>
  <c r="O11" i="1"/>
  <c r="P11" i="1"/>
  <c r="Q11" i="1" s="1"/>
  <c r="R11" i="1"/>
  <c r="S11" i="1" s="1"/>
  <c r="U11" i="1"/>
  <c r="V11" i="1"/>
  <c r="W11" i="1"/>
  <c r="X11" i="1"/>
  <c r="Y11" i="1" s="1"/>
  <c r="Z11" i="1"/>
  <c r="AA11" i="1"/>
  <c r="AB11" i="1"/>
  <c r="AC11" i="1"/>
  <c r="AD11" i="1"/>
  <c r="AE11" i="1"/>
  <c r="AF11" i="1"/>
  <c r="AG11" i="1"/>
  <c r="AK11" i="1" s="1"/>
  <c r="AH11" i="1"/>
  <c r="AI11" i="1" s="1"/>
  <c r="AJ11" i="1"/>
  <c r="AM11" i="1"/>
  <c r="AN11" i="1"/>
  <c r="AO11" i="1" s="1"/>
  <c r="AP11" i="1"/>
  <c r="AQ11" i="1" s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I11" i="1" s="1"/>
  <c r="BF11" i="1"/>
  <c r="BG11" i="1" s="1"/>
  <c r="BH11" i="1"/>
  <c r="BK11" i="1"/>
  <c r="BL11" i="1"/>
  <c r="BM11" i="1"/>
  <c r="BN11" i="1"/>
  <c r="BO11" i="1" s="1"/>
  <c r="BQ11" i="1"/>
  <c r="BR11" i="1"/>
  <c r="BS11" i="1"/>
  <c r="BT11" i="1"/>
  <c r="BU11" i="1"/>
  <c r="BV11" i="1"/>
  <c r="BJ11" i="1" l="1"/>
  <c r="AL11" i="1"/>
  <c r="N11" i="1"/>
  <c r="BP11" i="1"/>
  <c r="AR11" i="1"/>
  <c r="T11" i="1"/>
  <c r="I31" i="1"/>
  <c r="M30" i="1"/>
  <c r="L30" i="1"/>
  <c r="J30" i="1"/>
  <c r="K30" i="1" s="1"/>
  <c r="I30" i="1"/>
  <c r="N30" i="1" s="1"/>
  <c r="BT30" i="1" l="1"/>
  <c r="BV30" i="1" s="1"/>
  <c r="BR30" i="1"/>
  <c r="BS30" i="1" s="1"/>
  <c r="BQ30" i="1"/>
  <c r="BP30" i="1"/>
  <c r="BO30" i="1"/>
  <c r="BN30" i="1"/>
  <c r="BL30" i="1"/>
  <c r="BM30" i="1" s="1"/>
  <c r="BK30" i="1"/>
  <c r="BH30" i="1"/>
  <c r="BG30" i="1"/>
  <c r="BF30" i="1"/>
  <c r="BE30" i="1"/>
  <c r="BB30" i="1"/>
  <c r="BD30" i="1" s="1"/>
  <c r="AZ30" i="1"/>
  <c r="BA30" i="1" s="1"/>
  <c r="AY30" i="1"/>
  <c r="AV30" i="1"/>
  <c r="AX30" i="1" s="1"/>
  <c r="AT30" i="1"/>
  <c r="AS30" i="1"/>
  <c r="AR30" i="1"/>
  <c r="AQ30" i="1"/>
  <c r="AP30" i="1"/>
  <c r="AN30" i="1"/>
  <c r="AO30" i="1" s="1"/>
  <c r="AM30" i="1"/>
  <c r="AJ30" i="1"/>
  <c r="AL30" i="1" s="1"/>
  <c r="AI30" i="1"/>
  <c r="AH30" i="1"/>
  <c r="AG30" i="1"/>
  <c r="AD30" i="1"/>
  <c r="AF30" i="1" s="1"/>
  <c r="AB30" i="1"/>
  <c r="AC30" i="1" s="1"/>
  <c r="AA30" i="1"/>
  <c r="X30" i="1"/>
  <c r="Z30" i="1" s="1"/>
  <c r="V30" i="1"/>
  <c r="U30" i="1"/>
  <c r="T30" i="1"/>
  <c r="S30" i="1"/>
  <c r="R30" i="1"/>
  <c r="P30" i="1"/>
  <c r="Q30" i="1" s="1"/>
  <c r="O30" i="1"/>
  <c r="F30" i="1"/>
  <c r="H30" i="1" s="1"/>
  <c r="D30" i="1"/>
  <c r="E30" i="1" s="1"/>
  <c r="C30" i="1"/>
  <c r="G30" i="1" s="1"/>
  <c r="BN31" i="1"/>
  <c r="AP31" i="1"/>
  <c r="V31" i="1"/>
  <c r="BT24" i="1"/>
  <c r="BR24" i="1"/>
  <c r="BS24" i="1" s="1"/>
  <c r="BQ24" i="1"/>
  <c r="BN24" i="1"/>
  <c r="BL24" i="1"/>
  <c r="BK24" i="1"/>
  <c r="BK31" i="1" s="1"/>
  <c r="BH24" i="1"/>
  <c r="BF24" i="1"/>
  <c r="BG24" i="1" s="1"/>
  <c r="BE24" i="1"/>
  <c r="BE31" i="1" s="1"/>
  <c r="BB24" i="1"/>
  <c r="BB31" i="1" s="1"/>
  <c r="AZ24" i="1"/>
  <c r="AY24" i="1"/>
  <c r="BA24" i="1" s="1"/>
  <c r="AV24" i="1"/>
  <c r="AT24" i="1"/>
  <c r="AS24" i="1"/>
  <c r="AP24" i="1"/>
  <c r="AN24" i="1"/>
  <c r="AO24" i="1" s="1"/>
  <c r="AM24" i="1"/>
  <c r="AM31" i="1" s="1"/>
  <c r="AJ24" i="1"/>
  <c r="AJ31" i="1" s="1"/>
  <c r="AH24" i="1"/>
  <c r="AG24" i="1"/>
  <c r="AD24" i="1"/>
  <c r="AE24" i="1" s="1"/>
  <c r="AB24" i="1"/>
  <c r="AA24" i="1"/>
  <c r="X24" i="1"/>
  <c r="X31" i="1" s="1"/>
  <c r="V24" i="1"/>
  <c r="U24" i="1"/>
  <c r="R24" i="1"/>
  <c r="P24" i="1"/>
  <c r="O24" i="1"/>
  <c r="O31" i="1" s="1"/>
  <c r="L24" i="1"/>
  <c r="L31" i="1" s="1"/>
  <c r="J24" i="1"/>
  <c r="I24" i="1"/>
  <c r="F24" i="1"/>
  <c r="D24" i="1"/>
  <c r="C24" i="1"/>
  <c r="BT17" i="1"/>
  <c r="BU17" i="1" s="1"/>
  <c r="BR17" i="1"/>
  <c r="BS17" i="1" s="1"/>
  <c r="BQ17" i="1"/>
  <c r="BV17" i="1" s="1"/>
  <c r="BN17" i="1"/>
  <c r="BP17" i="1" s="1"/>
  <c r="BL17" i="1"/>
  <c r="BM17" i="1" s="1"/>
  <c r="BK17" i="1"/>
  <c r="BJ17" i="1"/>
  <c r="BI17" i="1"/>
  <c r="BH17" i="1"/>
  <c r="BF17" i="1"/>
  <c r="BG17" i="1" s="1"/>
  <c r="BE17" i="1"/>
  <c r="BB17" i="1"/>
  <c r="BC17" i="1" s="1"/>
  <c r="BA17" i="1"/>
  <c r="AZ17" i="1"/>
  <c r="AY17" i="1"/>
  <c r="AV17" i="1"/>
  <c r="AW17" i="1" s="1"/>
  <c r="AT17" i="1"/>
  <c r="AU17" i="1" s="1"/>
  <c r="AS17" i="1"/>
  <c r="AX17" i="1" s="1"/>
  <c r="AR17" i="1"/>
  <c r="AP17" i="1"/>
  <c r="AQ17" i="1" s="1"/>
  <c r="AN17" i="1"/>
  <c r="AO17" i="1" s="1"/>
  <c r="AM17" i="1"/>
  <c r="AK17" i="1"/>
  <c r="AJ17" i="1"/>
  <c r="AL17" i="1" s="1"/>
  <c r="AH17" i="1"/>
  <c r="AI17" i="1" s="1"/>
  <c r="AG17" i="1"/>
  <c r="AD17" i="1"/>
  <c r="AF17" i="1" s="1"/>
  <c r="AC17" i="1"/>
  <c r="AB17" i="1"/>
  <c r="AA17" i="1"/>
  <c r="X17" i="1"/>
  <c r="Y17" i="1" s="1"/>
  <c r="V17" i="1"/>
  <c r="W17" i="1" s="1"/>
  <c r="U17" i="1"/>
  <c r="Z17" i="1" s="1"/>
  <c r="T17" i="1"/>
  <c r="R17" i="1"/>
  <c r="S17" i="1" s="1"/>
  <c r="P17" i="1"/>
  <c r="Q17" i="1" s="1"/>
  <c r="O17" i="1"/>
  <c r="L17" i="1"/>
  <c r="N17" i="1" s="1"/>
  <c r="J17" i="1"/>
  <c r="K17" i="1" s="1"/>
  <c r="I17" i="1"/>
  <c r="F17" i="1"/>
  <c r="H17" i="1" s="1"/>
  <c r="D17" i="1"/>
  <c r="E17" i="1" s="1"/>
  <c r="C17" i="1"/>
  <c r="BD24" i="1" l="1"/>
  <c r="E24" i="1"/>
  <c r="AI24" i="1"/>
  <c r="BM24" i="1"/>
  <c r="BP24" i="1"/>
  <c r="G24" i="1"/>
  <c r="AQ31" i="1"/>
  <c r="K24" i="1"/>
  <c r="AR24" i="1"/>
  <c r="BU24" i="1"/>
  <c r="F31" i="1"/>
  <c r="Q24" i="1"/>
  <c r="AF24" i="1"/>
  <c r="AU24" i="1"/>
  <c r="AT31" i="1"/>
  <c r="BR31" i="1"/>
  <c r="AY31" i="1"/>
  <c r="BC31" i="1" s="1"/>
  <c r="BO31" i="1"/>
  <c r="S24" i="1"/>
  <c r="AL24" i="1"/>
  <c r="AW24" i="1"/>
  <c r="J31" i="1"/>
  <c r="K31" i="1" s="1"/>
  <c r="AD31" i="1"/>
  <c r="AV31" i="1"/>
  <c r="BT31" i="1"/>
  <c r="AA31" i="1"/>
  <c r="AG31" i="1"/>
  <c r="H24" i="1"/>
  <c r="W24" i="1"/>
  <c r="AH31" i="1"/>
  <c r="AI31" i="1" s="1"/>
  <c r="N24" i="1"/>
  <c r="Y24" i="1"/>
  <c r="BC24" i="1"/>
  <c r="BF31" i="1"/>
  <c r="BG31" i="1" s="1"/>
  <c r="BQ31" i="1"/>
  <c r="AC24" i="1"/>
  <c r="P31" i="1"/>
  <c r="Q31" i="1" s="1"/>
  <c r="AS31" i="1"/>
  <c r="AU31" i="1" s="1"/>
  <c r="BJ24" i="1"/>
  <c r="R31" i="1"/>
  <c r="S31" i="1" s="1"/>
  <c r="AN31" i="1"/>
  <c r="AO31" i="1" s="1"/>
  <c r="BL31" i="1"/>
  <c r="BP31" i="1" s="1"/>
  <c r="U31" i="1"/>
  <c r="Z31" i="1" s="1"/>
  <c r="BH31" i="1"/>
  <c r="BI31" i="1" s="1"/>
  <c r="BJ31" i="1"/>
  <c r="BM31" i="1"/>
  <c r="AK30" i="1"/>
  <c r="C31" i="1"/>
  <c r="AB31" i="1"/>
  <c r="AC31" i="1" s="1"/>
  <c r="BJ30" i="1"/>
  <c r="D31" i="1"/>
  <c r="W30" i="1"/>
  <c r="AE30" i="1"/>
  <c r="AU30" i="1"/>
  <c r="BC30" i="1"/>
  <c r="AZ31" i="1"/>
  <c r="BI30" i="1"/>
  <c r="Y30" i="1"/>
  <c r="AW30" i="1"/>
  <c r="BU30" i="1"/>
  <c r="M31" i="1"/>
  <c r="BV24" i="1"/>
  <c r="AQ24" i="1"/>
  <c r="BO24" i="1"/>
  <c r="T24" i="1"/>
  <c r="Z24" i="1"/>
  <c r="M24" i="1"/>
  <c r="AK24" i="1"/>
  <c r="BI24" i="1"/>
  <c r="AX24" i="1"/>
  <c r="BO17" i="1"/>
  <c r="AE17" i="1"/>
  <c r="BD17" i="1"/>
  <c r="M17" i="1"/>
  <c r="G17" i="1"/>
  <c r="AE31" i="1" l="1"/>
  <c r="AR31" i="1"/>
  <c r="AX31" i="1"/>
  <c r="Y31" i="1"/>
  <c r="W31" i="1"/>
  <c r="BU31" i="1"/>
  <c r="BV31" i="1"/>
  <c r="AL31" i="1"/>
  <c r="BA31" i="1"/>
  <c r="AW31" i="1"/>
  <c r="N31" i="1"/>
  <c r="BS31" i="1"/>
  <c r="H31" i="1"/>
  <c r="AK31" i="1"/>
  <c r="T31" i="1"/>
  <c r="G31" i="1"/>
  <c r="E31" i="1"/>
  <c r="BD31" i="1"/>
  <c r="AF31" i="1"/>
</calcChain>
</file>

<file path=xl/sharedStrings.xml><?xml version="1.0" encoding="utf-8"?>
<sst xmlns="http://schemas.openxmlformats.org/spreadsheetml/2006/main" count="121" uniqueCount="41">
  <si>
    <t>DHB Region</t>
  </si>
  <si>
    <t>Total</t>
  </si>
  <si>
    <t>Maori</t>
  </si>
  <si>
    <t>Pacific</t>
  </si>
  <si>
    <t>Other</t>
  </si>
  <si>
    <t>Fluoridated</t>
  </si>
  <si>
    <t>Non-fluoridated</t>
  </si>
  <si>
    <t>No. of
children
examined</t>
  </si>
  <si>
    <t>No. of
children
caries
free</t>
  </si>
  <si>
    <t>%
caries
free</t>
  </si>
  <si>
    <t>No. of
decayed,
missing
&amp; filled
teeth</t>
  </si>
  <si>
    <t>Mean
DMFT</t>
  </si>
  <si>
    <t>Northern
region
providers</t>
  </si>
  <si>
    <t>Northland</t>
  </si>
  <si>
    <t>Waitemata</t>
  </si>
  <si>
    <t>Auckland</t>
  </si>
  <si>
    <t>Counties
Manukau</t>
  </si>
  <si>
    <t>Midland
region
providers</t>
  </si>
  <si>
    <t>Waikato</t>
  </si>
  <si>
    <t>Lakes</t>
  </si>
  <si>
    <t>Tairawhiti</t>
  </si>
  <si>
    <t>Taranaki</t>
  </si>
  <si>
    <t>Central
region
providers</t>
  </si>
  <si>
    <t>Hawkes Bay</t>
  </si>
  <si>
    <t>Whanganui</t>
  </si>
  <si>
    <t>Hutt Valley</t>
  </si>
  <si>
    <t>Wairarapa</t>
  </si>
  <si>
    <t>Southern
region
providers</t>
  </si>
  <si>
    <t>West Coast</t>
  </si>
  <si>
    <t>Canterbury</t>
  </si>
  <si>
    <t>Southern</t>
  </si>
  <si>
    <t>New Zealand</t>
  </si>
  <si>
    <t>Please note results have not been adjusted for socio-economic status</t>
  </si>
  <si>
    <t>Mean DMFT for children with caries</t>
  </si>
  <si>
    <t>Bay of Plenty</t>
  </si>
  <si>
    <t>MidCentral</t>
  </si>
  <si>
    <t>Capital &amp; Coast</t>
  </si>
  <si>
    <t>Nelson Marlborough</t>
  </si>
  <si>
    <t>South Canterbury</t>
  </si>
  <si>
    <t>Table 1: Dental health status of children at school age five</t>
  </si>
  <si>
    <t xml:space="preserve">*Tairawhiti DHB results have been excluded because of data collection problems.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</si>
</sst>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6" formatCode="#,##0_ ;\-#,##0\ "/>
  </numFmts>
  <fonts count="10" x14ac:knownFonts="1">
    <font>
      <sz val="8"/>
      <color rgb="FF000000"/>
      <name val="Courier New"/>
    </font>
    <font>
      <sz val="11"/>
      <color theme="1"/>
      <name val="Courier New"/>
      <family val="2"/>
      <scheme val="minor"/>
    </font>
    <font>
      <sz val="8"/>
      <color rgb="FF000000"/>
      <name val="Courier New"/>
      <family val="3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8"/>
      <color rgb="FF000000"/>
      <name val="Courier New"/>
      <family val="3"/>
    </font>
    <font>
      <u/>
      <sz val="11"/>
      <color theme="10"/>
      <name val="Courier New"/>
      <family val="2"/>
      <scheme val="minor"/>
    </font>
    <font>
      <sz val="10"/>
      <name val="MS Sans Serif"/>
    </font>
    <font>
      <sz val="10"/>
      <name val="Arial Narrow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40" fontId="7" fillId="0" borderId="0" applyFont="0" applyFill="0" applyBorder="0" applyAlignment="0" applyProtection="0"/>
  </cellStyleXfs>
  <cellXfs count="63"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43" fontId="0" fillId="0" borderId="0" xfId="2" applyFont="1" applyFill="1" applyBorder="1" applyAlignment="1">
      <alignment horizontal="left"/>
    </xf>
    <xf numFmtId="43" fontId="4" fillId="0" borderId="0" xfId="2" applyFont="1" applyFill="1" applyBorder="1" applyAlignment="1">
      <alignment horizontal="left"/>
    </xf>
    <xf numFmtId="164" fontId="0" fillId="0" borderId="0" xfId="2" applyNumberFormat="1" applyFont="1" applyFill="1" applyBorder="1" applyAlignment="1">
      <alignment horizontal="left"/>
    </xf>
    <xf numFmtId="164" fontId="4" fillId="0" borderId="0" xfId="2" applyNumberFormat="1" applyFont="1" applyFill="1" applyBorder="1" applyAlignment="1">
      <alignment horizontal="left"/>
    </xf>
    <xf numFmtId="10" fontId="0" fillId="0" borderId="0" xfId="1" applyNumberFormat="1" applyFont="1" applyFill="1" applyBorder="1" applyAlignment="1">
      <alignment horizontal="left"/>
    </xf>
    <xf numFmtId="10" fontId="3" fillId="0" borderId="1" xfId="1" applyNumberFormat="1" applyFont="1" applyFill="1" applyBorder="1" applyAlignment="1">
      <alignment horizontal="center" wrapText="1"/>
    </xf>
    <xf numFmtId="10" fontId="4" fillId="0" borderId="1" xfId="1" applyNumberFormat="1" applyFont="1" applyFill="1" applyBorder="1" applyAlignment="1">
      <alignment horizontal="right"/>
    </xf>
    <xf numFmtId="10" fontId="4" fillId="0" borderId="0" xfId="1" applyNumberFormat="1" applyFont="1" applyFill="1" applyBorder="1" applyAlignment="1">
      <alignment horizontal="left"/>
    </xf>
    <xf numFmtId="164" fontId="4" fillId="0" borderId="2" xfId="2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3" fillId="0" borderId="1" xfId="2" applyNumberFormat="1" applyFont="1" applyFill="1" applyBorder="1" applyAlignment="1">
      <alignment horizontal="center" wrapText="1"/>
    </xf>
    <xf numFmtId="43" fontId="3" fillId="0" borderId="1" xfId="2" applyFont="1" applyFill="1" applyBorder="1" applyAlignment="1">
      <alignment horizontal="center" wrapText="1"/>
    </xf>
    <xf numFmtId="164" fontId="4" fillId="0" borderId="1" xfId="2" applyNumberFormat="1" applyFont="1" applyFill="1" applyBorder="1" applyAlignment="1">
      <alignment horizontal="right"/>
    </xf>
    <xf numFmtId="43" fontId="4" fillId="0" borderId="1" xfId="2" applyFont="1" applyFill="1" applyBorder="1" applyAlignment="1">
      <alignment horizontal="right"/>
    </xf>
    <xf numFmtId="164" fontId="3" fillId="2" borderId="1" xfId="2" applyNumberFormat="1" applyFont="1" applyFill="1" applyBorder="1" applyAlignment="1">
      <alignment horizontal="center" wrapText="1"/>
    </xf>
    <xf numFmtId="10" fontId="3" fillId="2" borderId="1" xfId="1" applyNumberFormat="1" applyFont="1" applyFill="1" applyBorder="1" applyAlignment="1">
      <alignment horizontal="center" wrapText="1"/>
    </xf>
    <xf numFmtId="43" fontId="3" fillId="2" borderId="1" xfId="2" applyFont="1" applyFill="1" applyBorder="1" applyAlignment="1">
      <alignment horizontal="center" wrapText="1"/>
    </xf>
    <xf numFmtId="164" fontId="4" fillId="2" borderId="1" xfId="2" applyNumberFormat="1" applyFont="1" applyFill="1" applyBorder="1" applyAlignment="1">
      <alignment horizontal="right"/>
    </xf>
    <xf numFmtId="10" fontId="4" fillId="2" borderId="1" xfId="1" applyNumberFormat="1" applyFont="1" applyFill="1" applyBorder="1" applyAlignment="1">
      <alignment horizontal="right"/>
    </xf>
    <xf numFmtId="43" fontId="4" fillId="2" borderId="1" xfId="2" applyFont="1" applyFill="1" applyBorder="1" applyAlignment="1">
      <alignment horizontal="right"/>
    </xf>
    <xf numFmtId="9" fontId="4" fillId="2" borderId="1" xfId="1" applyNumberFormat="1" applyFont="1" applyFill="1" applyBorder="1" applyAlignment="1">
      <alignment horizontal="right"/>
    </xf>
    <xf numFmtId="166" fontId="4" fillId="2" borderId="1" xfId="2" applyNumberFormat="1" applyFont="1" applyFill="1" applyBorder="1" applyAlignment="1">
      <alignment horizontal="right"/>
    </xf>
    <xf numFmtId="166" fontId="4" fillId="0" borderId="1" xfId="2" applyNumberFormat="1" applyFont="1" applyFill="1" applyBorder="1" applyAlignment="1">
      <alignment horizontal="right"/>
    </xf>
    <xf numFmtId="9" fontId="4" fillId="0" borderId="1" xfId="1" applyNumberFormat="1" applyFont="1" applyFill="1" applyBorder="1" applyAlignment="1">
      <alignment horizontal="right"/>
    </xf>
    <xf numFmtId="0" fontId="4" fillId="2" borderId="1" xfId="2" applyNumberFormat="1" applyFont="1" applyFill="1" applyBorder="1" applyAlignment="1">
      <alignment horizontal="right"/>
    </xf>
    <xf numFmtId="38" fontId="8" fillId="0" borderId="1" xfId="5" applyNumberFormat="1" applyFont="1" applyFill="1" applyBorder="1" applyAlignment="1" applyProtection="1">
      <alignment horizontal="right"/>
      <protection locked="0"/>
    </xf>
    <xf numFmtId="9" fontId="8" fillId="0" borderId="1" xfId="1" applyFont="1" applyFill="1" applyBorder="1" applyProtection="1"/>
    <xf numFmtId="1" fontId="8" fillId="0" borderId="1" xfId="5" applyNumberFormat="1" applyFont="1" applyFill="1" applyBorder="1" applyAlignment="1" applyProtection="1">
      <alignment horizontal="right"/>
    </xf>
    <xf numFmtId="2" fontId="8" fillId="0" borderId="1" xfId="5" applyNumberFormat="1" applyFont="1" applyFill="1" applyBorder="1" applyProtection="1"/>
    <xf numFmtId="38" fontId="8" fillId="0" borderId="1" xfId="5" applyNumberFormat="1" applyFont="1" applyFill="1" applyBorder="1" applyAlignment="1" applyProtection="1">
      <alignment horizontal="right"/>
    </xf>
    <xf numFmtId="38" fontId="8" fillId="2" borderId="1" xfId="5" applyNumberFormat="1" applyFont="1" applyFill="1" applyBorder="1" applyAlignment="1" applyProtection="1">
      <alignment horizontal="right"/>
      <protection locked="0"/>
    </xf>
    <xf numFmtId="9" fontId="8" fillId="2" borderId="1" xfId="1" applyFont="1" applyFill="1" applyBorder="1" applyProtection="1"/>
    <xf numFmtId="1" fontId="8" fillId="2" borderId="1" xfId="5" applyNumberFormat="1" applyFont="1" applyFill="1" applyBorder="1" applyAlignment="1" applyProtection="1">
      <alignment horizontal="right"/>
    </xf>
    <xf numFmtId="2" fontId="8" fillId="2" borderId="1" xfId="5" applyNumberFormat="1" applyFont="1" applyFill="1" applyBorder="1" applyProtection="1"/>
    <xf numFmtId="38" fontId="8" fillId="2" borderId="1" xfId="5" applyNumberFormat="1" applyFont="1" applyFill="1" applyBorder="1" applyAlignment="1" applyProtection="1">
      <alignment horizontal="right"/>
    </xf>
    <xf numFmtId="0" fontId="8" fillId="0" borderId="1" xfId="1" applyNumberFormat="1" applyFont="1" applyFill="1" applyBorder="1" applyProtection="1"/>
    <xf numFmtId="0" fontId="8" fillId="0" borderId="0" xfId="0" applyFont="1"/>
    <xf numFmtId="9" fontId="8" fillId="3" borderId="1" xfId="1" applyFont="1" applyFill="1" applyBorder="1" applyProtection="1"/>
    <xf numFmtId="1" fontId="8" fillId="3" borderId="1" xfId="5" applyNumberFormat="1" applyFont="1" applyFill="1" applyBorder="1" applyAlignment="1" applyProtection="1">
      <alignment horizontal="right"/>
    </xf>
    <xf numFmtId="2" fontId="8" fillId="3" borderId="1" xfId="5" applyNumberFormat="1" applyFont="1" applyFill="1" applyBorder="1" applyProtection="1"/>
    <xf numFmtId="38" fontId="8" fillId="3" borderId="1" xfId="5" applyNumberFormat="1" applyFont="1" applyFill="1" applyBorder="1" applyAlignment="1" applyProtection="1">
      <alignment horizontal="right"/>
    </xf>
    <xf numFmtId="0" fontId="8" fillId="2" borderId="1" xfId="1" applyNumberFormat="1" applyFont="1" applyFill="1" applyBorder="1" applyProtection="1"/>
    <xf numFmtId="38" fontId="9" fillId="2" borderId="1" xfId="5" applyNumberFormat="1" applyFont="1" applyFill="1" applyBorder="1" applyAlignment="1" applyProtection="1">
      <alignment horizontal="right"/>
    </xf>
    <xf numFmtId="2" fontId="9" fillId="2" borderId="1" xfId="5" applyNumberFormat="1" applyFont="1" applyFill="1" applyBorder="1" applyProtection="1"/>
    <xf numFmtId="0" fontId="9" fillId="2" borderId="1" xfId="1" applyNumberFormat="1" applyFont="1" applyFill="1" applyBorder="1" applyProtection="1"/>
    <xf numFmtId="9" fontId="8" fillId="2" borderId="1" xfId="1" applyNumberFormat="1" applyFont="1" applyFill="1" applyBorder="1" applyProtection="1"/>
    <xf numFmtId="9" fontId="9" fillId="2" borderId="1" xfId="5" applyNumberFormat="1" applyFont="1" applyFill="1" applyBorder="1" applyAlignment="1" applyProtection="1">
      <alignment horizontal="right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2" fontId="4" fillId="2" borderId="1" xfId="2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</cellXfs>
  <cellStyles count="6">
    <cellStyle name="Comma" xfId="2" builtinId="3"/>
    <cellStyle name="Comma_~7202659" xfId="5" xr:uid="{17C68B20-194A-4293-9073-FA53CDD46233}"/>
    <cellStyle name="Hyperlink 2" xfId="4" xr:uid="{2D4DE926-942D-4BD9-8A68-A0B724B5C6CB}"/>
    <cellStyle name="Normal" xfId="0" builtinId="0"/>
    <cellStyle name="Normal 2" xfId="3" xr:uid="{1303590D-8E7B-4FCD-892D-A87B679C4271}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W33"/>
  <sheetViews>
    <sheetView showGridLines="0" tabSelected="1" zoomScale="84" zoomScaleNormal="70" workbookViewId="0">
      <selection activeCell="A4" sqref="A4:T53"/>
    </sheetView>
  </sheetViews>
  <sheetFormatPr defaultColWidth="11.3984375" defaultRowHeight="10" customHeight="1" x14ac:dyDescent="0.25"/>
  <cols>
    <col min="1" max="1" width="14.8984375" bestFit="1" customWidth="1"/>
    <col min="2" max="2" width="15.8984375" bestFit="1" customWidth="1"/>
    <col min="3" max="3" width="9.8984375" style="6" bestFit="1" customWidth="1"/>
    <col min="4" max="4" width="8.8984375" style="6" bestFit="1" customWidth="1"/>
    <col min="5" max="5" width="8.8984375" style="8" bestFit="1" customWidth="1"/>
    <col min="6" max="6" width="9.8984375" style="6" bestFit="1" customWidth="1"/>
    <col min="7" max="7" width="7.8984375" style="4" bestFit="1" customWidth="1"/>
    <col min="8" max="8" width="7.8984375" style="4" customWidth="1"/>
    <col min="9" max="9" width="9.8984375" style="6" bestFit="1" customWidth="1"/>
    <col min="10" max="10" width="8.8984375" style="6" bestFit="1" customWidth="1"/>
    <col min="11" max="11" width="10" style="8" bestFit="1" customWidth="1"/>
    <col min="12" max="12" width="9.8984375" style="6" bestFit="1" customWidth="1"/>
    <col min="13" max="13" width="7.8984375" style="4" bestFit="1" customWidth="1"/>
    <col min="14" max="14" width="7.8984375" style="4" customWidth="1"/>
    <col min="15" max="15" width="9.8984375" style="6" bestFit="1" customWidth="1"/>
    <col min="16" max="16" width="8.8984375" style="6" bestFit="1" customWidth="1"/>
    <col min="17" max="17" width="9.3984375" style="8" bestFit="1" customWidth="1"/>
    <col min="18" max="18" width="9.8984375" style="6" bestFit="1" customWidth="1"/>
    <col min="19" max="19" width="7.8984375" style="4" bestFit="1" customWidth="1"/>
    <col min="20" max="20" width="7.8984375" style="4" customWidth="1"/>
    <col min="21" max="21" width="9.8984375" style="6" bestFit="1" customWidth="1"/>
    <col min="22" max="22" width="8.8984375" style="6" bestFit="1" customWidth="1"/>
    <col min="23" max="23" width="8.8984375" style="8" bestFit="1" customWidth="1"/>
    <col min="24" max="24" width="9.8984375" style="6" bestFit="1" customWidth="1"/>
    <col min="25" max="25" width="7.8984375" style="4" bestFit="1" customWidth="1"/>
    <col min="26" max="26" width="7.8984375" style="4" customWidth="1"/>
    <col min="27" max="27" width="9.8984375" style="6" bestFit="1" customWidth="1"/>
    <col min="28" max="28" width="8.8984375" style="6" bestFit="1" customWidth="1"/>
    <col min="29" max="29" width="8.8984375" style="8" bestFit="1" customWidth="1"/>
    <col min="30" max="30" width="9.8984375" style="6" bestFit="1" customWidth="1"/>
    <col min="31" max="31" width="7.8984375" style="4" bestFit="1" customWidth="1"/>
    <col min="32" max="32" width="7.8984375" style="4" customWidth="1"/>
    <col min="33" max="33" width="9.8984375" style="6" bestFit="1" customWidth="1"/>
    <col min="34" max="34" width="8.8984375" style="6" bestFit="1" customWidth="1"/>
    <col min="35" max="35" width="8.8984375" style="8" bestFit="1" customWidth="1"/>
    <col min="36" max="36" width="9.8984375" style="6" bestFit="1" customWidth="1"/>
    <col min="37" max="37" width="7.8984375" style="4" bestFit="1" customWidth="1"/>
    <col min="38" max="38" width="7.8984375" style="4" customWidth="1"/>
    <col min="39" max="39" width="9.8984375" style="6" bestFit="1" customWidth="1"/>
    <col min="40" max="40" width="8.8984375" style="6" bestFit="1" customWidth="1"/>
    <col min="41" max="41" width="8.8984375" style="8" bestFit="1" customWidth="1"/>
    <col min="42" max="42" width="9.8984375" style="6" bestFit="1" customWidth="1"/>
    <col min="43" max="43" width="7.8984375" style="4" bestFit="1" customWidth="1"/>
    <col min="44" max="44" width="7.8984375" style="4" customWidth="1"/>
    <col min="45" max="45" width="9.8984375" style="6" bestFit="1" customWidth="1"/>
    <col min="46" max="46" width="8.8984375" style="6" bestFit="1" customWidth="1"/>
    <col min="47" max="47" width="8.8984375" style="8" bestFit="1" customWidth="1"/>
    <col min="48" max="48" width="9.8984375" style="6" bestFit="1" customWidth="1"/>
    <col min="49" max="49" width="7.8984375" style="4" bestFit="1" customWidth="1"/>
    <col min="50" max="50" width="7.8984375" style="4" customWidth="1"/>
    <col min="51" max="51" width="9.8984375" style="6" bestFit="1" customWidth="1"/>
    <col min="52" max="52" width="8.8984375" style="6" bestFit="1" customWidth="1"/>
    <col min="53" max="53" width="9.3984375" style="8" bestFit="1" customWidth="1"/>
    <col min="54" max="54" width="9.8984375" style="6" bestFit="1" customWidth="1"/>
    <col min="55" max="55" width="7.8984375" style="4" bestFit="1" customWidth="1"/>
    <col min="56" max="56" width="7.8984375" style="4" customWidth="1"/>
    <col min="57" max="57" width="9.8984375" style="6" bestFit="1" customWidth="1"/>
    <col min="58" max="58" width="8.8984375" style="6" bestFit="1" customWidth="1"/>
    <col min="59" max="59" width="8.8984375" style="8" bestFit="1" customWidth="1"/>
    <col min="60" max="60" width="9.8984375" style="6" bestFit="1" customWidth="1"/>
    <col min="61" max="61" width="7.8984375" style="4" bestFit="1" customWidth="1"/>
    <col min="62" max="62" width="7.8984375" style="4" customWidth="1"/>
    <col min="63" max="63" width="9.8984375" style="6" bestFit="1" customWidth="1"/>
    <col min="64" max="64" width="8.8984375" style="6" bestFit="1" customWidth="1"/>
    <col min="65" max="65" width="8.8984375" style="8" bestFit="1" customWidth="1"/>
    <col min="66" max="66" width="9.8984375" style="6" bestFit="1" customWidth="1"/>
    <col min="67" max="67" width="7.8984375" style="4" bestFit="1" customWidth="1"/>
    <col min="68" max="68" width="7.8984375" style="4" customWidth="1"/>
    <col min="69" max="69" width="9.8984375" style="6" bestFit="1" customWidth="1"/>
    <col min="70" max="70" width="8.8984375" style="6" bestFit="1" customWidth="1"/>
    <col min="71" max="71" width="8.8984375" style="8" bestFit="1" customWidth="1"/>
    <col min="72" max="72" width="9.8984375" style="6" bestFit="1" customWidth="1"/>
    <col min="73" max="73" width="7.8984375" style="4" bestFit="1" customWidth="1"/>
    <col min="74" max="74" width="7.8984375" style="4" customWidth="1"/>
  </cols>
  <sheetData>
    <row r="1" spans="1:75" ht="17.25" customHeight="1" x14ac:dyDescent="0.3">
      <c r="A1" s="13" t="s">
        <v>39</v>
      </c>
    </row>
    <row r="4" spans="1:75" ht="12" customHeight="1" x14ac:dyDescent="0.3">
      <c r="A4" s="54" t="s">
        <v>0</v>
      </c>
      <c r="B4" s="54"/>
      <c r="C4" s="55" t="s">
        <v>1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7"/>
      <c r="U4" s="58" t="s">
        <v>2</v>
      </c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60"/>
      <c r="AM4" s="55" t="s">
        <v>3</v>
      </c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7"/>
      <c r="BE4" s="58" t="s">
        <v>4</v>
      </c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60"/>
    </row>
    <row r="5" spans="1:75" ht="12" customHeight="1" x14ac:dyDescent="0.3">
      <c r="A5" s="54"/>
      <c r="B5" s="54"/>
      <c r="C5" s="55" t="s">
        <v>1</v>
      </c>
      <c r="D5" s="56"/>
      <c r="E5" s="56"/>
      <c r="F5" s="56"/>
      <c r="G5" s="56"/>
      <c r="H5" s="57"/>
      <c r="I5" s="55" t="s">
        <v>5</v>
      </c>
      <c r="J5" s="56"/>
      <c r="K5" s="56"/>
      <c r="L5" s="56"/>
      <c r="M5" s="56"/>
      <c r="N5" s="57"/>
      <c r="O5" s="55" t="s">
        <v>6</v>
      </c>
      <c r="P5" s="56"/>
      <c r="Q5" s="56"/>
      <c r="R5" s="56"/>
      <c r="S5" s="56"/>
      <c r="T5" s="57"/>
      <c r="U5" s="58" t="s">
        <v>5</v>
      </c>
      <c r="V5" s="59"/>
      <c r="W5" s="59"/>
      <c r="X5" s="59"/>
      <c r="Y5" s="59"/>
      <c r="Z5" s="60"/>
      <c r="AA5" s="58" t="s">
        <v>6</v>
      </c>
      <c r="AB5" s="59"/>
      <c r="AC5" s="59"/>
      <c r="AD5" s="59"/>
      <c r="AE5" s="59"/>
      <c r="AF5" s="60"/>
      <c r="AG5" s="58" t="s">
        <v>1</v>
      </c>
      <c r="AH5" s="59"/>
      <c r="AI5" s="59"/>
      <c r="AJ5" s="59"/>
      <c r="AK5" s="59"/>
      <c r="AL5" s="60"/>
      <c r="AM5" s="55" t="s">
        <v>5</v>
      </c>
      <c r="AN5" s="56"/>
      <c r="AO5" s="56"/>
      <c r="AP5" s="56"/>
      <c r="AQ5" s="56"/>
      <c r="AR5" s="57"/>
      <c r="AS5" s="55" t="s">
        <v>6</v>
      </c>
      <c r="AT5" s="56"/>
      <c r="AU5" s="56"/>
      <c r="AV5" s="56"/>
      <c r="AW5" s="56"/>
      <c r="AX5" s="57"/>
      <c r="AY5" s="55" t="s">
        <v>1</v>
      </c>
      <c r="AZ5" s="56"/>
      <c r="BA5" s="56"/>
      <c r="BB5" s="56"/>
      <c r="BC5" s="56"/>
      <c r="BD5" s="57"/>
      <c r="BE5" s="58" t="s">
        <v>5</v>
      </c>
      <c r="BF5" s="59"/>
      <c r="BG5" s="59"/>
      <c r="BH5" s="59"/>
      <c r="BI5" s="59"/>
      <c r="BJ5" s="60"/>
      <c r="BK5" s="58" t="s">
        <v>6</v>
      </c>
      <c r="BL5" s="59"/>
      <c r="BM5" s="59"/>
      <c r="BN5" s="59"/>
      <c r="BO5" s="59"/>
      <c r="BP5" s="60"/>
      <c r="BQ5" s="58" t="s">
        <v>1</v>
      </c>
      <c r="BR5" s="59"/>
      <c r="BS5" s="59"/>
      <c r="BT5" s="59"/>
      <c r="BU5" s="59"/>
      <c r="BV5" s="60"/>
    </row>
    <row r="6" spans="1:75" ht="72" customHeight="1" x14ac:dyDescent="0.3">
      <c r="A6" s="54"/>
      <c r="B6" s="54"/>
      <c r="C6" s="18" t="s">
        <v>7</v>
      </c>
      <c r="D6" s="18" t="s">
        <v>8</v>
      </c>
      <c r="E6" s="19" t="s">
        <v>9</v>
      </c>
      <c r="F6" s="18" t="s">
        <v>10</v>
      </c>
      <c r="G6" s="20" t="s">
        <v>11</v>
      </c>
      <c r="H6" s="20" t="s">
        <v>33</v>
      </c>
      <c r="I6" s="18" t="s">
        <v>7</v>
      </c>
      <c r="J6" s="18" t="s">
        <v>8</v>
      </c>
      <c r="K6" s="19" t="s">
        <v>9</v>
      </c>
      <c r="L6" s="18" t="s">
        <v>10</v>
      </c>
      <c r="M6" s="20" t="s">
        <v>11</v>
      </c>
      <c r="N6" s="20" t="s">
        <v>33</v>
      </c>
      <c r="O6" s="18" t="s">
        <v>7</v>
      </c>
      <c r="P6" s="18" t="s">
        <v>8</v>
      </c>
      <c r="Q6" s="19" t="s">
        <v>9</v>
      </c>
      <c r="R6" s="18" t="s">
        <v>10</v>
      </c>
      <c r="S6" s="20" t="s">
        <v>11</v>
      </c>
      <c r="T6" s="20" t="s">
        <v>33</v>
      </c>
      <c r="U6" s="14" t="s">
        <v>7</v>
      </c>
      <c r="V6" s="14" t="s">
        <v>8</v>
      </c>
      <c r="W6" s="9" t="s">
        <v>9</v>
      </c>
      <c r="X6" s="14" t="s">
        <v>10</v>
      </c>
      <c r="Y6" s="15" t="s">
        <v>11</v>
      </c>
      <c r="Z6" s="15" t="s">
        <v>33</v>
      </c>
      <c r="AA6" s="14" t="s">
        <v>7</v>
      </c>
      <c r="AB6" s="14" t="s">
        <v>8</v>
      </c>
      <c r="AC6" s="9" t="s">
        <v>9</v>
      </c>
      <c r="AD6" s="14" t="s">
        <v>10</v>
      </c>
      <c r="AE6" s="15" t="s">
        <v>11</v>
      </c>
      <c r="AF6" s="15" t="s">
        <v>33</v>
      </c>
      <c r="AG6" s="14" t="s">
        <v>7</v>
      </c>
      <c r="AH6" s="14" t="s">
        <v>8</v>
      </c>
      <c r="AI6" s="9" t="s">
        <v>9</v>
      </c>
      <c r="AJ6" s="14" t="s">
        <v>10</v>
      </c>
      <c r="AK6" s="15" t="s">
        <v>11</v>
      </c>
      <c r="AL6" s="15" t="s">
        <v>33</v>
      </c>
      <c r="AM6" s="18" t="s">
        <v>7</v>
      </c>
      <c r="AN6" s="18" t="s">
        <v>8</v>
      </c>
      <c r="AO6" s="19" t="s">
        <v>9</v>
      </c>
      <c r="AP6" s="18" t="s">
        <v>10</v>
      </c>
      <c r="AQ6" s="20" t="s">
        <v>11</v>
      </c>
      <c r="AR6" s="20" t="s">
        <v>33</v>
      </c>
      <c r="AS6" s="18" t="s">
        <v>7</v>
      </c>
      <c r="AT6" s="18" t="s">
        <v>8</v>
      </c>
      <c r="AU6" s="19" t="s">
        <v>9</v>
      </c>
      <c r="AV6" s="18" t="s">
        <v>10</v>
      </c>
      <c r="AW6" s="20" t="s">
        <v>11</v>
      </c>
      <c r="AX6" s="20" t="s">
        <v>33</v>
      </c>
      <c r="AY6" s="18" t="s">
        <v>7</v>
      </c>
      <c r="AZ6" s="18" t="s">
        <v>8</v>
      </c>
      <c r="BA6" s="19" t="s">
        <v>9</v>
      </c>
      <c r="BB6" s="18" t="s">
        <v>10</v>
      </c>
      <c r="BC6" s="20" t="s">
        <v>11</v>
      </c>
      <c r="BD6" s="20" t="s">
        <v>33</v>
      </c>
      <c r="BE6" s="14" t="s">
        <v>7</v>
      </c>
      <c r="BF6" s="14" t="s">
        <v>8</v>
      </c>
      <c r="BG6" s="9" t="s">
        <v>9</v>
      </c>
      <c r="BH6" s="14" t="s">
        <v>10</v>
      </c>
      <c r="BI6" s="15" t="s">
        <v>11</v>
      </c>
      <c r="BJ6" s="15" t="s">
        <v>33</v>
      </c>
      <c r="BK6" s="14" t="s">
        <v>7</v>
      </c>
      <c r="BL6" s="14" t="s">
        <v>8</v>
      </c>
      <c r="BM6" s="9" t="s">
        <v>9</v>
      </c>
      <c r="BN6" s="14" t="s">
        <v>10</v>
      </c>
      <c r="BO6" s="15" t="s">
        <v>11</v>
      </c>
      <c r="BP6" s="15" t="s">
        <v>33</v>
      </c>
      <c r="BQ6" s="14" t="s">
        <v>7</v>
      </c>
      <c r="BR6" s="14" t="s">
        <v>8</v>
      </c>
      <c r="BS6" s="9" t="s">
        <v>9</v>
      </c>
      <c r="BT6" s="14" t="s">
        <v>10</v>
      </c>
      <c r="BU6" s="15" t="s">
        <v>11</v>
      </c>
      <c r="BV6" s="15" t="s">
        <v>33</v>
      </c>
    </row>
    <row r="7" spans="1:75" ht="36" customHeight="1" x14ac:dyDescent="0.3">
      <c r="A7" s="62" t="s">
        <v>12</v>
      </c>
      <c r="B7" s="2" t="s">
        <v>13</v>
      </c>
      <c r="C7" s="21">
        <v>1237</v>
      </c>
      <c r="D7" s="21">
        <v>546</v>
      </c>
      <c r="E7" s="24">
        <v>0.44139050000000002</v>
      </c>
      <c r="F7" s="21">
        <v>3696</v>
      </c>
      <c r="G7" s="23">
        <v>2.9878738999999999</v>
      </c>
      <c r="H7" s="23">
        <v>5.3487698999999997</v>
      </c>
      <c r="I7" s="25">
        <v>0</v>
      </c>
      <c r="J7" s="25">
        <v>0</v>
      </c>
      <c r="K7" s="24"/>
      <c r="L7" s="25">
        <v>0</v>
      </c>
      <c r="M7" s="23"/>
      <c r="N7" s="23"/>
      <c r="O7" s="21">
        <v>1237</v>
      </c>
      <c r="P7" s="21">
        <v>546</v>
      </c>
      <c r="Q7" s="24">
        <v>0.44139050000000002</v>
      </c>
      <c r="R7" s="21">
        <v>3696</v>
      </c>
      <c r="S7" s="23">
        <v>2.9878738999999999</v>
      </c>
      <c r="T7" s="23">
        <v>5.3487698999999997</v>
      </c>
      <c r="U7" s="26">
        <v>0</v>
      </c>
      <c r="V7" s="26">
        <v>0</v>
      </c>
      <c r="W7" s="10"/>
      <c r="X7" s="26">
        <v>0</v>
      </c>
      <c r="Y7" s="17"/>
      <c r="Z7" s="17"/>
      <c r="AA7" s="16">
        <v>648</v>
      </c>
      <c r="AB7" s="16">
        <v>185</v>
      </c>
      <c r="AC7" s="27">
        <v>0.28549380000000002</v>
      </c>
      <c r="AD7" s="16">
        <v>2767</v>
      </c>
      <c r="AE7" s="17">
        <v>4.2700617000000003</v>
      </c>
      <c r="AF7" s="17">
        <v>5.9762418999999998</v>
      </c>
      <c r="AG7" s="16">
        <v>648</v>
      </c>
      <c r="AH7" s="16">
        <v>185</v>
      </c>
      <c r="AI7" s="27">
        <v>0.28549380000000002</v>
      </c>
      <c r="AJ7" s="16">
        <v>2767</v>
      </c>
      <c r="AK7" s="17">
        <v>4.2700617000000003</v>
      </c>
      <c r="AL7" s="17">
        <v>5.9762418999999998</v>
      </c>
      <c r="AM7" s="25">
        <v>0</v>
      </c>
      <c r="AN7" s="25">
        <v>0</v>
      </c>
      <c r="AO7" s="22"/>
      <c r="AP7" s="25">
        <v>0</v>
      </c>
      <c r="AQ7" s="23"/>
      <c r="AR7" s="23"/>
      <c r="AS7" s="21">
        <v>28</v>
      </c>
      <c r="AT7" s="21">
        <v>14</v>
      </c>
      <c r="AU7" s="24">
        <v>0.5</v>
      </c>
      <c r="AV7" s="21">
        <v>68</v>
      </c>
      <c r="AW7" s="23">
        <v>2.4285709999999998</v>
      </c>
      <c r="AX7" s="23">
        <v>4.8571429999999998</v>
      </c>
      <c r="AY7" s="21">
        <v>28</v>
      </c>
      <c r="AZ7" s="21">
        <v>14</v>
      </c>
      <c r="BA7" s="24">
        <v>0.5</v>
      </c>
      <c r="BB7" s="21">
        <v>68</v>
      </c>
      <c r="BC7" s="23">
        <v>2.4285709999999998</v>
      </c>
      <c r="BD7" s="23">
        <v>4.8571429999999998</v>
      </c>
      <c r="BE7" s="26">
        <v>0</v>
      </c>
      <c r="BF7" s="26">
        <v>0</v>
      </c>
      <c r="BG7" s="10"/>
      <c r="BH7" s="26">
        <v>0</v>
      </c>
      <c r="BI7" s="17"/>
      <c r="BJ7" s="17"/>
      <c r="BK7" s="16">
        <v>558</v>
      </c>
      <c r="BL7" s="16">
        <v>347</v>
      </c>
      <c r="BM7" s="27">
        <v>0.62186379999999997</v>
      </c>
      <c r="BN7" s="16">
        <v>861</v>
      </c>
      <c r="BO7" s="17">
        <v>1.5430108</v>
      </c>
      <c r="BP7" s="17">
        <v>4.0805686999999997</v>
      </c>
      <c r="BQ7" s="16">
        <v>558</v>
      </c>
      <c r="BR7" s="16">
        <v>347</v>
      </c>
      <c r="BS7" s="27">
        <v>0.62186379999999997</v>
      </c>
      <c r="BT7" s="16">
        <v>861</v>
      </c>
      <c r="BU7" s="17">
        <v>1.5430108</v>
      </c>
      <c r="BV7" s="17">
        <v>4.0805686999999997</v>
      </c>
    </row>
    <row r="8" spans="1:75" ht="14.15" customHeight="1" x14ac:dyDescent="0.3">
      <c r="A8" s="61"/>
      <c r="B8" s="2" t="s">
        <v>14</v>
      </c>
      <c r="C8" s="21">
        <v>2841</v>
      </c>
      <c r="D8" s="21">
        <v>1553</v>
      </c>
      <c r="E8" s="24">
        <v>0.54663850000000003</v>
      </c>
      <c r="F8" s="21">
        <v>5583</v>
      </c>
      <c r="G8" s="23">
        <v>1.9651531</v>
      </c>
      <c r="H8" s="23">
        <v>4.3346273000000002</v>
      </c>
      <c r="I8" s="21">
        <v>2784</v>
      </c>
      <c r="J8" s="21">
        <v>1534</v>
      </c>
      <c r="K8" s="24">
        <v>0.55100570000000004</v>
      </c>
      <c r="L8" s="21">
        <v>5376</v>
      </c>
      <c r="M8" s="23">
        <v>1.9310345</v>
      </c>
      <c r="N8" s="23">
        <v>4.3007999999999997</v>
      </c>
      <c r="O8" s="21">
        <v>57</v>
      </c>
      <c r="P8" s="21">
        <v>19</v>
      </c>
      <c r="Q8" s="24">
        <v>0.3333333</v>
      </c>
      <c r="R8" s="21">
        <v>207</v>
      </c>
      <c r="S8" s="23">
        <v>3.6315789000000001</v>
      </c>
      <c r="T8" s="23">
        <v>5.4473684000000002</v>
      </c>
      <c r="U8" s="29">
        <v>408</v>
      </c>
      <c r="V8" s="29">
        <v>175</v>
      </c>
      <c r="W8" s="30">
        <v>0.42892160000000001</v>
      </c>
      <c r="X8" s="31">
        <v>1032</v>
      </c>
      <c r="Y8" s="32">
        <v>2.5294118000000001</v>
      </c>
      <c r="Z8" s="32">
        <v>4.4291844999999999</v>
      </c>
      <c r="AA8" s="29">
        <v>11</v>
      </c>
      <c r="AB8" s="29">
        <v>2</v>
      </c>
      <c r="AC8" s="30">
        <v>0.18181820000000001</v>
      </c>
      <c r="AD8" s="31">
        <v>50</v>
      </c>
      <c r="AE8" s="32">
        <v>4.5454545</v>
      </c>
      <c r="AF8" s="32">
        <v>5.5555555999999999</v>
      </c>
      <c r="AG8" s="33">
        <v>419</v>
      </c>
      <c r="AH8" s="33">
        <v>177</v>
      </c>
      <c r="AI8" s="30">
        <v>0.42243439999999999</v>
      </c>
      <c r="AJ8" s="33">
        <v>1082</v>
      </c>
      <c r="AK8" s="32">
        <v>2.5823388999999999</v>
      </c>
      <c r="AL8" s="32">
        <v>4.4710744</v>
      </c>
      <c r="AM8" s="34">
        <v>311</v>
      </c>
      <c r="AN8" s="34">
        <v>113</v>
      </c>
      <c r="AO8" s="35">
        <v>0.3633441</v>
      </c>
      <c r="AP8" s="36">
        <v>967</v>
      </c>
      <c r="AQ8" s="37">
        <v>3.1093248</v>
      </c>
      <c r="AR8" s="37">
        <v>4.8838384000000001</v>
      </c>
      <c r="AS8" s="34">
        <v>4</v>
      </c>
      <c r="AT8" s="34">
        <v>1</v>
      </c>
      <c r="AU8" s="35">
        <v>0.25</v>
      </c>
      <c r="AV8" s="36">
        <v>32</v>
      </c>
      <c r="AW8" s="37">
        <v>8</v>
      </c>
      <c r="AX8" s="37">
        <v>10.66667</v>
      </c>
      <c r="AY8" s="38">
        <v>315</v>
      </c>
      <c r="AZ8" s="38">
        <v>114</v>
      </c>
      <c r="BA8" s="35">
        <v>0.36190480000000003</v>
      </c>
      <c r="BB8" s="38">
        <v>999</v>
      </c>
      <c r="BC8" s="37">
        <v>3.1714286</v>
      </c>
      <c r="BD8" s="37">
        <v>4.9701493000000001</v>
      </c>
      <c r="BE8" s="29">
        <v>2065</v>
      </c>
      <c r="BF8" s="29">
        <v>1246</v>
      </c>
      <c r="BG8" s="30">
        <v>0.60338979999999998</v>
      </c>
      <c r="BH8" s="31">
        <v>3377</v>
      </c>
      <c r="BI8" s="32">
        <v>1.6353511000000001</v>
      </c>
      <c r="BJ8" s="32">
        <v>4.1233211000000001</v>
      </c>
      <c r="BK8" s="29">
        <v>42</v>
      </c>
      <c r="BL8" s="29">
        <v>16</v>
      </c>
      <c r="BM8" s="30">
        <v>0.38095240000000002</v>
      </c>
      <c r="BN8" s="31">
        <v>125</v>
      </c>
      <c r="BO8" s="32">
        <v>2.9761905</v>
      </c>
      <c r="BP8" s="32">
        <v>4.8076923000000003</v>
      </c>
      <c r="BQ8" s="33">
        <v>2107</v>
      </c>
      <c r="BR8" s="33">
        <v>1262</v>
      </c>
      <c r="BS8" s="30">
        <v>0.59895589999999999</v>
      </c>
      <c r="BT8" s="33">
        <v>3502</v>
      </c>
      <c r="BU8" s="32">
        <v>1.6620788</v>
      </c>
      <c r="BV8" s="32">
        <v>4.1443786999999999</v>
      </c>
    </row>
    <row r="9" spans="1:75" ht="14.15" customHeight="1" x14ac:dyDescent="0.3">
      <c r="A9" s="61"/>
      <c r="B9" s="2" t="s">
        <v>15</v>
      </c>
      <c r="C9" s="38">
        <v>1778</v>
      </c>
      <c r="D9" s="38">
        <v>963</v>
      </c>
      <c r="E9" s="49">
        <v>0.54161979999999998</v>
      </c>
      <c r="F9" s="38">
        <v>3876</v>
      </c>
      <c r="G9" s="37">
        <v>2.1799775000000001</v>
      </c>
      <c r="H9" s="37">
        <v>4.7558281999999998</v>
      </c>
      <c r="I9" s="38">
        <v>1718</v>
      </c>
      <c r="J9" s="38">
        <v>929</v>
      </c>
      <c r="K9" s="49">
        <v>0.54074509999999998</v>
      </c>
      <c r="L9" s="38">
        <v>3777</v>
      </c>
      <c r="M9" s="37">
        <v>2.1984865999999998</v>
      </c>
      <c r="N9" s="37">
        <v>4.7870721999999999</v>
      </c>
      <c r="O9" s="21">
        <v>60</v>
      </c>
      <c r="P9" s="21">
        <v>34</v>
      </c>
      <c r="Q9" s="24">
        <v>0.56666669999999997</v>
      </c>
      <c r="R9" s="21">
        <v>99</v>
      </c>
      <c r="S9" s="23">
        <v>1.65</v>
      </c>
      <c r="T9" s="23">
        <v>3.8076922999999998</v>
      </c>
      <c r="U9" s="29">
        <v>200</v>
      </c>
      <c r="V9" s="29">
        <v>85</v>
      </c>
      <c r="W9" s="30">
        <v>0.42499999999999999</v>
      </c>
      <c r="X9" s="31">
        <v>522</v>
      </c>
      <c r="Y9" s="32">
        <v>2.61</v>
      </c>
      <c r="Z9" s="32">
        <v>4.5391300000000001</v>
      </c>
      <c r="AA9" s="29">
        <v>12</v>
      </c>
      <c r="AB9" s="29">
        <v>5</v>
      </c>
      <c r="AC9" s="30">
        <v>0.4166667</v>
      </c>
      <c r="AD9" s="31">
        <v>30</v>
      </c>
      <c r="AE9" s="32">
        <v>2.5</v>
      </c>
      <c r="AF9" s="32">
        <v>4.2857143000000004</v>
      </c>
      <c r="AG9" s="33">
        <v>212</v>
      </c>
      <c r="AH9" s="33">
        <v>90</v>
      </c>
      <c r="AI9" s="30">
        <v>0.42452830000000003</v>
      </c>
      <c r="AJ9" s="33">
        <v>552</v>
      </c>
      <c r="AK9" s="32">
        <v>2.6037735999999998</v>
      </c>
      <c r="AL9" s="32">
        <v>4.5245901999999996</v>
      </c>
      <c r="AM9" s="34">
        <v>323</v>
      </c>
      <c r="AN9" s="34">
        <v>92</v>
      </c>
      <c r="AO9" s="35">
        <v>0.28482970000000002</v>
      </c>
      <c r="AP9" s="36">
        <v>1320</v>
      </c>
      <c r="AQ9" s="37">
        <v>4.0866873000000004</v>
      </c>
      <c r="AR9" s="37">
        <v>5.7142856999999996</v>
      </c>
      <c r="AS9" s="34">
        <v>12</v>
      </c>
      <c r="AT9" s="34">
        <v>5</v>
      </c>
      <c r="AU9" s="35">
        <v>0.4166667</v>
      </c>
      <c r="AV9" s="36">
        <v>23</v>
      </c>
      <c r="AW9" s="37">
        <v>1.9166666999999999</v>
      </c>
      <c r="AX9" s="37">
        <v>3.2857143</v>
      </c>
      <c r="AY9" s="38">
        <v>335</v>
      </c>
      <c r="AZ9" s="38">
        <v>97</v>
      </c>
      <c r="BA9" s="35">
        <v>0.28955219999999998</v>
      </c>
      <c r="BB9" s="38">
        <v>1343</v>
      </c>
      <c r="BC9" s="37">
        <v>4.0089551999999999</v>
      </c>
      <c r="BD9" s="37">
        <v>5.6428570999999996</v>
      </c>
      <c r="BE9" s="29">
        <v>1195</v>
      </c>
      <c r="BF9" s="29">
        <v>752</v>
      </c>
      <c r="BG9" s="30">
        <v>0.62928870000000003</v>
      </c>
      <c r="BH9" s="31">
        <v>1935</v>
      </c>
      <c r="BI9" s="32">
        <v>1.6192469</v>
      </c>
      <c r="BJ9" s="32">
        <v>4.3679458000000002</v>
      </c>
      <c r="BK9" s="29">
        <v>36</v>
      </c>
      <c r="BL9" s="29">
        <v>24</v>
      </c>
      <c r="BM9" s="30">
        <v>0.66666669999999995</v>
      </c>
      <c r="BN9" s="31">
        <v>46</v>
      </c>
      <c r="BO9" s="32">
        <v>1.2777778</v>
      </c>
      <c r="BP9" s="32">
        <v>3.8333333000000001</v>
      </c>
      <c r="BQ9" s="33">
        <v>1231</v>
      </c>
      <c r="BR9" s="33">
        <v>776</v>
      </c>
      <c r="BS9" s="30">
        <v>0.63038179999999999</v>
      </c>
      <c r="BT9" s="33">
        <v>1981</v>
      </c>
      <c r="BU9" s="32">
        <v>1.6092607999999999</v>
      </c>
      <c r="BV9" s="32">
        <v>4.3538462000000004</v>
      </c>
      <c r="BW9" s="40"/>
    </row>
    <row r="10" spans="1:75" ht="24" customHeight="1" x14ac:dyDescent="0.3">
      <c r="A10" s="61"/>
      <c r="B10" s="3" t="s">
        <v>16</v>
      </c>
      <c r="C10" s="21">
        <v>3193</v>
      </c>
      <c r="D10" s="21">
        <v>1325</v>
      </c>
      <c r="E10" s="24">
        <v>0.41497020000000001</v>
      </c>
      <c r="F10" s="21">
        <v>9287</v>
      </c>
      <c r="G10" s="23">
        <v>2.90855</v>
      </c>
      <c r="H10" s="23">
        <v>4.9716274</v>
      </c>
      <c r="I10" s="21">
        <v>3114</v>
      </c>
      <c r="J10" s="21">
        <v>1278</v>
      </c>
      <c r="K10" s="24">
        <v>0.41040460000000001</v>
      </c>
      <c r="L10" s="21">
        <v>9096</v>
      </c>
      <c r="M10" s="23">
        <v>2.9210018999999998</v>
      </c>
      <c r="N10" s="23">
        <v>4.9542484</v>
      </c>
      <c r="O10" s="21">
        <v>79</v>
      </c>
      <c r="P10" s="21">
        <v>47</v>
      </c>
      <c r="Q10" s="24">
        <v>0.59493669999999998</v>
      </c>
      <c r="R10" s="21">
        <v>191</v>
      </c>
      <c r="S10" s="23">
        <v>2.4177214999999999</v>
      </c>
      <c r="T10" s="23">
        <v>5.96875</v>
      </c>
      <c r="U10" s="29">
        <v>648</v>
      </c>
      <c r="V10" s="29">
        <v>199</v>
      </c>
      <c r="W10" s="30">
        <v>0.30709880000000001</v>
      </c>
      <c r="X10" s="31">
        <v>2151</v>
      </c>
      <c r="Y10" s="32">
        <v>3.3194444000000001</v>
      </c>
      <c r="Z10" s="32">
        <v>4.7906459000000003</v>
      </c>
      <c r="AA10" s="29">
        <v>15</v>
      </c>
      <c r="AB10" s="29">
        <v>4</v>
      </c>
      <c r="AC10" s="30">
        <v>0.26666669999999998</v>
      </c>
      <c r="AD10" s="31">
        <v>81</v>
      </c>
      <c r="AE10" s="32">
        <v>5.4</v>
      </c>
      <c r="AF10" s="32">
        <v>7.3636363999999999</v>
      </c>
      <c r="AG10" s="33">
        <v>663</v>
      </c>
      <c r="AH10" s="33">
        <v>203</v>
      </c>
      <c r="AI10" s="30">
        <v>0.30618400000000001</v>
      </c>
      <c r="AJ10" s="33">
        <v>2232</v>
      </c>
      <c r="AK10" s="32">
        <v>3.3665159999999998</v>
      </c>
      <c r="AL10" s="32">
        <v>4.8521739999999998</v>
      </c>
      <c r="AM10" s="34">
        <v>1010</v>
      </c>
      <c r="AN10" s="34">
        <v>276</v>
      </c>
      <c r="AO10" s="35">
        <v>0.27326729999999999</v>
      </c>
      <c r="AP10" s="36">
        <v>4118</v>
      </c>
      <c r="AQ10" s="37">
        <v>4.0772276999999999</v>
      </c>
      <c r="AR10" s="37">
        <v>5.6103541999999997</v>
      </c>
      <c r="AS10" s="34">
        <v>3</v>
      </c>
      <c r="AT10" s="34">
        <v>2</v>
      </c>
      <c r="AU10" s="35">
        <v>0.66666669999999995</v>
      </c>
      <c r="AV10" s="36">
        <v>4</v>
      </c>
      <c r="AW10" s="37">
        <v>1.3333333000000001</v>
      </c>
      <c r="AX10" s="37">
        <v>4</v>
      </c>
      <c r="AY10" s="38">
        <v>1013</v>
      </c>
      <c r="AZ10" s="38">
        <v>278</v>
      </c>
      <c r="BA10" s="35">
        <v>0.27443240000000002</v>
      </c>
      <c r="BB10" s="38">
        <v>4122</v>
      </c>
      <c r="BC10" s="37">
        <v>4.0691017</v>
      </c>
      <c r="BD10" s="37">
        <v>5.6081633000000002</v>
      </c>
      <c r="BE10" s="29">
        <v>1456</v>
      </c>
      <c r="BF10" s="29">
        <v>803</v>
      </c>
      <c r="BG10" s="30">
        <v>0.55151099999999997</v>
      </c>
      <c r="BH10" s="31">
        <v>2827</v>
      </c>
      <c r="BI10" s="32">
        <v>1.941621</v>
      </c>
      <c r="BJ10" s="32">
        <v>4.32925</v>
      </c>
      <c r="BK10" s="29">
        <v>61</v>
      </c>
      <c r="BL10" s="29">
        <v>41</v>
      </c>
      <c r="BM10" s="30">
        <v>0.67213109999999998</v>
      </c>
      <c r="BN10" s="31">
        <v>106</v>
      </c>
      <c r="BO10" s="32">
        <v>1.7377049</v>
      </c>
      <c r="BP10" s="32">
        <v>5.3</v>
      </c>
      <c r="BQ10" s="33">
        <v>1517</v>
      </c>
      <c r="BR10" s="33">
        <v>844</v>
      </c>
      <c r="BS10" s="30">
        <v>0.5563612</v>
      </c>
      <c r="BT10" s="33">
        <v>2933</v>
      </c>
      <c r="BU10" s="32">
        <v>1.9334212</v>
      </c>
      <c r="BV10" s="32">
        <v>4.3580981000000003</v>
      </c>
    </row>
    <row r="11" spans="1:75" ht="14.15" customHeight="1" x14ac:dyDescent="0.3">
      <c r="A11" s="61"/>
      <c r="B11" s="2" t="s">
        <v>1</v>
      </c>
      <c r="C11" s="21">
        <f>SUM(C7:C10)</f>
        <v>9049</v>
      </c>
      <c r="D11" s="21">
        <f>SUM(D7:D10)</f>
        <v>4387</v>
      </c>
      <c r="E11" s="24">
        <f>IFERROR(D11/C11,"")</f>
        <v>0.48480495082329539</v>
      </c>
      <c r="F11" s="21">
        <f>SUM(F7:F10)</f>
        <v>22442</v>
      </c>
      <c r="G11" s="23">
        <f>IFERROR(F11/C11,"")</f>
        <v>2.4800530445353077</v>
      </c>
      <c r="H11" s="23">
        <f>F11/(C11-D11)</f>
        <v>4.8138138138138142</v>
      </c>
      <c r="I11" s="21">
        <f>SUM(I7:I10)</f>
        <v>7616</v>
      </c>
      <c r="J11" s="21">
        <f>SUM(J7:J10)</f>
        <v>3741</v>
      </c>
      <c r="K11" s="24">
        <f>IFERROR(J11/I11,"")</f>
        <v>0.49120273109243695</v>
      </c>
      <c r="L11" s="21">
        <f>SUM(L7:L10)</f>
        <v>18249</v>
      </c>
      <c r="M11" s="23">
        <f>IFERROR(L11/I11,"")</f>
        <v>2.3961397058823528</v>
      </c>
      <c r="N11" s="23">
        <f>L11/(I11-J11)</f>
        <v>4.70941935483871</v>
      </c>
      <c r="O11" s="21">
        <f>SUM(O7:O10)</f>
        <v>1433</v>
      </c>
      <c r="P11" s="21">
        <f>SUM(P7:P10)</f>
        <v>646</v>
      </c>
      <c r="Q11" s="24">
        <f>IFERROR(P11/O11,"")</f>
        <v>0.45080251221214235</v>
      </c>
      <c r="R11" s="21">
        <f>SUM(R7:R10)</f>
        <v>4193</v>
      </c>
      <c r="S11" s="23">
        <f>IFERROR(R11/O11,"")</f>
        <v>2.9260293091416609</v>
      </c>
      <c r="T11" s="23">
        <f>R11/(O11-P11)</f>
        <v>5.3278271918678524</v>
      </c>
      <c r="U11" s="16">
        <f>SUM(U7:U10)</f>
        <v>1256</v>
      </c>
      <c r="V11" s="16">
        <f>SUM(V7:V10)</f>
        <v>459</v>
      </c>
      <c r="W11" s="27">
        <f>IFERROR(V11/U11,"")</f>
        <v>0.36544585987261147</v>
      </c>
      <c r="X11" s="16">
        <f>SUM(X7:X10)</f>
        <v>3705</v>
      </c>
      <c r="Y11" s="17">
        <f>IFERROR(X11/U11,"")</f>
        <v>2.9498407643312103</v>
      </c>
      <c r="Z11" s="17">
        <f>X11/(U11-V11)</f>
        <v>4.6486825595984946</v>
      </c>
      <c r="AA11" s="16">
        <f>SUM(AA7:AA10)</f>
        <v>686</v>
      </c>
      <c r="AB11" s="16">
        <f>SUM(AB7:AB10)</f>
        <v>196</v>
      </c>
      <c r="AC11" s="27">
        <f>IFERROR(AB11/AA11,"")</f>
        <v>0.2857142857142857</v>
      </c>
      <c r="AD11" s="16">
        <f>SUM(AD7:AD10)</f>
        <v>2928</v>
      </c>
      <c r="AE11" s="17">
        <f>IFERROR(AD11/AA11,"")</f>
        <v>4.2682215743440235</v>
      </c>
      <c r="AF11" s="17">
        <f>AD11/(AA11-AB11)</f>
        <v>5.9755102040816324</v>
      </c>
      <c r="AG11" s="16">
        <f>SUM(AG7:AG10)</f>
        <v>1942</v>
      </c>
      <c r="AH11" s="16">
        <f>SUM(AH7:AH10)</f>
        <v>655</v>
      </c>
      <c r="AI11" s="27">
        <f>IFERROR(AH11/AG11,"")</f>
        <v>0.3372811534500515</v>
      </c>
      <c r="AJ11" s="16">
        <f>SUM(AJ7:AJ10)</f>
        <v>6633</v>
      </c>
      <c r="AK11" s="17">
        <f>IFERROR(AJ11/AG11,"")</f>
        <v>3.4155509783728117</v>
      </c>
      <c r="AL11" s="17">
        <f>AJ11/(AG11-AH11)</f>
        <v>5.1538461538461542</v>
      </c>
      <c r="AM11" s="21">
        <f>SUM(AM7:AM10)</f>
        <v>1644</v>
      </c>
      <c r="AN11" s="21">
        <f>SUM(AN7:AN10)</f>
        <v>481</v>
      </c>
      <c r="AO11" s="24">
        <f>IFERROR(AN11/AM11,"")</f>
        <v>0.29257907542579076</v>
      </c>
      <c r="AP11" s="21">
        <f>SUM(AP7:AP10)</f>
        <v>6405</v>
      </c>
      <c r="AQ11" s="23">
        <f>IFERROR(AP11/AM11,"")</f>
        <v>3.8959854014598538</v>
      </c>
      <c r="AR11" s="23">
        <f>AP11/(AM11-AN11)</f>
        <v>5.5073086844368015</v>
      </c>
      <c r="AS11" s="21">
        <f>SUM(AS7:AS10)</f>
        <v>47</v>
      </c>
      <c r="AT11" s="21">
        <f>SUM(AT7:AT10)</f>
        <v>22</v>
      </c>
      <c r="AU11" s="24">
        <f>IFERROR(AT11/AS11,"")</f>
        <v>0.46808510638297873</v>
      </c>
      <c r="AV11" s="21">
        <f>SUM(AV7:AV10)</f>
        <v>127</v>
      </c>
      <c r="AW11" s="23">
        <f>IFERROR(AV11/AS11,"")</f>
        <v>2.7021276595744679</v>
      </c>
      <c r="AX11" s="23">
        <f>AV11/(AS11-AT11)</f>
        <v>5.08</v>
      </c>
      <c r="AY11" s="21">
        <f>SUM(AY7:AY10)</f>
        <v>1691</v>
      </c>
      <c r="AZ11" s="21">
        <f>SUM(AZ7:AZ10)</f>
        <v>503</v>
      </c>
      <c r="BA11" s="24">
        <f>IFERROR(AZ11/AY11,"")</f>
        <v>0.29745712596096985</v>
      </c>
      <c r="BB11" s="21">
        <f>SUM(BB7:BB10)</f>
        <v>6532</v>
      </c>
      <c r="BC11" s="23">
        <f>IFERROR(BB11/AY11,"")</f>
        <v>3.8628030751034892</v>
      </c>
      <c r="BD11" s="23">
        <f>BB11/(AY11-AZ11)</f>
        <v>5.4983164983164983</v>
      </c>
      <c r="BE11" s="16">
        <f>SUM(BE7:BE10)</f>
        <v>4716</v>
      </c>
      <c r="BF11" s="16">
        <f>SUM(BF7:BF10)</f>
        <v>2801</v>
      </c>
      <c r="BG11" s="27">
        <f>IFERROR(BF11/BE11,"")</f>
        <v>0.59393553859202719</v>
      </c>
      <c r="BH11" s="16">
        <f>SUM(BH7:BH10)</f>
        <v>8139</v>
      </c>
      <c r="BI11" s="17">
        <f>IFERROR(BH11/BE11,"")</f>
        <v>1.7258269720101782</v>
      </c>
      <c r="BJ11" s="17">
        <f>BH11/(BE11-BF11)</f>
        <v>4.250130548302872</v>
      </c>
      <c r="BK11" s="16">
        <f>SUM(BK7:BK10)</f>
        <v>697</v>
      </c>
      <c r="BL11" s="16">
        <f>SUM(BL7:BL10)</f>
        <v>428</v>
      </c>
      <c r="BM11" s="27">
        <f>IFERROR(BL11/BK11,"")</f>
        <v>0.61406025824964128</v>
      </c>
      <c r="BN11" s="16">
        <f>SUM(BN7:BN10)</f>
        <v>1138</v>
      </c>
      <c r="BO11" s="17">
        <f>IFERROR(BN11/BK11,"")</f>
        <v>1.6327116212338595</v>
      </c>
      <c r="BP11" s="17">
        <f>BN11/(BK11-BL11)</f>
        <v>4.2304832713754648</v>
      </c>
      <c r="BQ11" s="16">
        <f>SUM(BQ7:BQ10)</f>
        <v>5413</v>
      </c>
      <c r="BR11" s="16">
        <f>SUM(BR7:BR10)</f>
        <v>3229</v>
      </c>
      <c r="BS11" s="27">
        <f>IFERROR(BR11/BQ11,"")</f>
        <v>0.59652687973397378</v>
      </c>
      <c r="BT11" s="16">
        <f>SUM(BT7:BT10)</f>
        <v>9277</v>
      </c>
      <c r="BU11" s="17">
        <f>IFERROR(BT11/BQ11,"")</f>
        <v>1.7138370589322003</v>
      </c>
      <c r="BV11" s="17">
        <f>BT11/(BQ11-BR11)</f>
        <v>4.2477106227106223</v>
      </c>
    </row>
    <row r="12" spans="1:75" ht="15.75" customHeight="1" x14ac:dyDescent="0.3">
      <c r="A12" s="62" t="s">
        <v>17</v>
      </c>
      <c r="B12" s="2" t="s">
        <v>18</v>
      </c>
      <c r="C12" s="21">
        <v>2360</v>
      </c>
      <c r="D12" s="21">
        <v>1349</v>
      </c>
      <c r="E12" s="24">
        <v>0.57161019999999996</v>
      </c>
      <c r="F12" s="21">
        <v>4566</v>
      </c>
      <c r="G12" s="23">
        <v>1.9347458</v>
      </c>
      <c r="H12" s="23">
        <v>4.5163205</v>
      </c>
      <c r="I12" s="21">
        <v>701</v>
      </c>
      <c r="J12" s="21">
        <v>352</v>
      </c>
      <c r="K12" s="24">
        <v>0.50213980000000003</v>
      </c>
      <c r="L12" s="21">
        <v>1701</v>
      </c>
      <c r="M12" s="23">
        <v>2.4265335000000001</v>
      </c>
      <c r="N12" s="23">
        <v>4.8739255000000004</v>
      </c>
      <c r="O12" s="21">
        <v>1659</v>
      </c>
      <c r="P12" s="21">
        <v>997</v>
      </c>
      <c r="Q12" s="24">
        <v>0.60096439999999995</v>
      </c>
      <c r="R12" s="21">
        <v>2865</v>
      </c>
      <c r="S12" s="23">
        <v>1.7269439</v>
      </c>
      <c r="T12" s="23">
        <v>4.3277945999999998</v>
      </c>
      <c r="U12" s="29">
        <v>292</v>
      </c>
      <c r="V12" s="29">
        <v>101</v>
      </c>
      <c r="W12" s="30">
        <v>0.34589039999999999</v>
      </c>
      <c r="X12" s="31">
        <v>980</v>
      </c>
      <c r="Y12" s="32">
        <v>3.3561643999999999</v>
      </c>
      <c r="Z12" s="32">
        <v>5.1308901000000002</v>
      </c>
      <c r="AA12" s="29">
        <v>501</v>
      </c>
      <c r="AB12" s="29">
        <v>219</v>
      </c>
      <c r="AC12" s="30">
        <v>0.43712570000000001</v>
      </c>
      <c r="AD12" s="31">
        <v>1409</v>
      </c>
      <c r="AE12" s="32">
        <v>2.8123752</v>
      </c>
      <c r="AF12" s="32">
        <v>4.9964538999999997</v>
      </c>
      <c r="AG12" s="33">
        <v>793</v>
      </c>
      <c r="AH12" s="33">
        <v>320</v>
      </c>
      <c r="AI12" s="30">
        <v>0.40353090000000003</v>
      </c>
      <c r="AJ12" s="33">
        <v>2389</v>
      </c>
      <c r="AK12" s="32">
        <v>3.0126103</v>
      </c>
      <c r="AL12" s="32">
        <v>5.0507400000000002</v>
      </c>
      <c r="AM12" s="34">
        <v>40</v>
      </c>
      <c r="AN12" s="34">
        <v>17</v>
      </c>
      <c r="AO12" s="35">
        <v>0.42499999999999999</v>
      </c>
      <c r="AP12" s="36">
        <v>132</v>
      </c>
      <c r="AQ12" s="37">
        <v>3.3</v>
      </c>
      <c r="AR12" s="37">
        <v>5.7391300000000003</v>
      </c>
      <c r="AS12" s="34">
        <v>44</v>
      </c>
      <c r="AT12" s="34">
        <v>17</v>
      </c>
      <c r="AU12" s="35">
        <v>0.38636359999999997</v>
      </c>
      <c r="AV12" s="36">
        <v>147</v>
      </c>
      <c r="AW12" s="37">
        <v>3.3409091000000002</v>
      </c>
      <c r="AX12" s="37">
        <v>5.4444444000000001</v>
      </c>
      <c r="AY12" s="38">
        <v>84</v>
      </c>
      <c r="AZ12" s="38">
        <v>34</v>
      </c>
      <c r="BA12" s="35">
        <v>0.40476190000000001</v>
      </c>
      <c r="BB12" s="38">
        <v>279</v>
      </c>
      <c r="BC12" s="37">
        <v>3.3214286</v>
      </c>
      <c r="BD12" s="37">
        <v>5.58</v>
      </c>
      <c r="BE12" s="29">
        <v>369</v>
      </c>
      <c r="BF12" s="29">
        <v>234</v>
      </c>
      <c r="BG12" s="30">
        <v>0.63414630000000005</v>
      </c>
      <c r="BH12" s="31">
        <v>589</v>
      </c>
      <c r="BI12" s="32">
        <v>1.596206</v>
      </c>
      <c r="BJ12" s="32">
        <v>4.3629629999999997</v>
      </c>
      <c r="BK12" s="29">
        <v>1114</v>
      </c>
      <c r="BL12" s="29">
        <v>761</v>
      </c>
      <c r="BM12" s="30">
        <v>0.68312390000000001</v>
      </c>
      <c r="BN12" s="31">
        <v>1309</v>
      </c>
      <c r="BO12" s="32">
        <v>1.1750449000000001</v>
      </c>
      <c r="BP12" s="32">
        <v>3.7082153</v>
      </c>
      <c r="BQ12" s="33">
        <v>1483</v>
      </c>
      <c r="BR12" s="33">
        <v>995</v>
      </c>
      <c r="BS12" s="30">
        <v>0.67093729999999996</v>
      </c>
      <c r="BT12" s="33">
        <v>1898</v>
      </c>
      <c r="BU12" s="32">
        <v>1.2798381999999999</v>
      </c>
      <c r="BV12" s="32">
        <v>3.8893442999999999</v>
      </c>
    </row>
    <row r="13" spans="1:75" ht="14.15" customHeight="1" x14ac:dyDescent="0.3">
      <c r="A13" s="61"/>
      <c r="B13" s="51" t="s">
        <v>19</v>
      </c>
      <c r="C13" s="21">
        <v>707</v>
      </c>
      <c r="D13" s="21">
        <v>324</v>
      </c>
      <c r="E13" s="24">
        <v>0.45827440000000003</v>
      </c>
      <c r="F13" s="21">
        <v>1953</v>
      </c>
      <c r="G13" s="23">
        <v>2.7623761999999998</v>
      </c>
      <c r="H13" s="23">
        <v>5.0992167000000004</v>
      </c>
      <c r="I13" s="21">
        <v>240</v>
      </c>
      <c r="J13" s="21">
        <v>130</v>
      </c>
      <c r="K13" s="24">
        <v>0.54166669999999995</v>
      </c>
      <c r="L13" s="21">
        <v>529</v>
      </c>
      <c r="M13" s="23">
        <v>2.2041667</v>
      </c>
      <c r="N13" s="23">
        <v>4.8090909000000002</v>
      </c>
      <c r="O13" s="21">
        <v>467</v>
      </c>
      <c r="P13" s="21">
        <v>194</v>
      </c>
      <c r="Q13" s="24">
        <v>0.4154176</v>
      </c>
      <c r="R13" s="21">
        <v>1424</v>
      </c>
      <c r="S13" s="23">
        <v>3.0492504999999999</v>
      </c>
      <c r="T13" s="23">
        <v>5.2161172000000002</v>
      </c>
      <c r="U13" s="33">
        <v>130</v>
      </c>
      <c r="V13" s="33">
        <v>52</v>
      </c>
      <c r="W13" s="30">
        <v>0.4</v>
      </c>
      <c r="X13" s="33">
        <v>405</v>
      </c>
      <c r="Y13" s="32">
        <v>3.1153849999999998</v>
      </c>
      <c r="Z13" s="32">
        <v>5.1923079999999997</v>
      </c>
      <c r="AA13" s="29">
        <v>289</v>
      </c>
      <c r="AB13" s="29">
        <v>83</v>
      </c>
      <c r="AC13" s="30">
        <v>0.28719719999999999</v>
      </c>
      <c r="AD13" s="31">
        <v>1136</v>
      </c>
      <c r="AE13" s="32">
        <v>3.9307957999999998</v>
      </c>
      <c r="AF13" s="32">
        <v>5.5145631000000002</v>
      </c>
      <c r="AG13" s="33">
        <v>419</v>
      </c>
      <c r="AH13" s="33">
        <v>135</v>
      </c>
      <c r="AI13" s="30">
        <v>0.32219569999999997</v>
      </c>
      <c r="AJ13" s="33">
        <v>1541</v>
      </c>
      <c r="AK13" s="32">
        <v>3.6778043</v>
      </c>
      <c r="AL13" s="32">
        <v>5.4260562999999999</v>
      </c>
      <c r="AM13" s="34">
        <v>7</v>
      </c>
      <c r="AN13" s="34">
        <v>3</v>
      </c>
      <c r="AO13" s="35">
        <v>0.42857139999999999</v>
      </c>
      <c r="AP13" s="36">
        <v>36</v>
      </c>
      <c r="AQ13" s="37">
        <v>5.1428570999999996</v>
      </c>
      <c r="AR13" s="37">
        <v>9</v>
      </c>
      <c r="AS13" s="34">
        <v>15</v>
      </c>
      <c r="AT13" s="34">
        <v>3</v>
      </c>
      <c r="AU13" s="35">
        <v>0.2</v>
      </c>
      <c r="AV13" s="36">
        <v>53</v>
      </c>
      <c r="AW13" s="37">
        <v>3.5333329999999998</v>
      </c>
      <c r="AX13" s="37">
        <v>4.4166670000000003</v>
      </c>
      <c r="AY13" s="38">
        <v>22</v>
      </c>
      <c r="AZ13" s="38">
        <v>6</v>
      </c>
      <c r="BA13" s="35">
        <v>0.27272730000000001</v>
      </c>
      <c r="BB13" s="38">
        <v>89</v>
      </c>
      <c r="BC13" s="37">
        <v>4.0454545</v>
      </c>
      <c r="BD13" s="37">
        <v>5.5625</v>
      </c>
      <c r="BE13" s="29">
        <v>103</v>
      </c>
      <c r="BF13" s="29">
        <v>75</v>
      </c>
      <c r="BG13" s="30">
        <v>0.72815529999999995</v>
      </c>
      <c r="BH13" s="31">
        <v>88</v>
      </c>
      <c r="BI13" s="32">
        <v>0.85436889999999999</v>
      </c>
      <c r="BJ13" s="32">
        <v>3.1428571000000001</v>
      </c>
      <c r="BK13" s="29">
        <v>163</v>
      </c>
      <c r="BL13" s="29">
        <v>108</v>
      </c>
      <c r="BM13" s="30">
        <v>0.66257670000000002</v>
      </c>
      <c r="BN13" s="31">
        <v>235</v>
      </c>
      <c r="BO13" s="32">
        <v>1.4417177999999999</v>
      </c>
      <c r="BP13" s="32">
        <v>4.2727272999999997</v>
      </c>
      <c r="BQ13" s="33">
        <v>266</v>
      </c>
      <c r="BR13" s="33">
        <v>183</v>
      </c>
      <c r="BS13" s="30">
        <v>0.68796990000000002</v>
      </c>
      <c r="BT13" s="33">
        <v>323</v>
      </c>
      <c r="BU13" s="32">
        <v>1.2142857</v>
      </c>
      <c r="BV13" s="32">
        <v>3.8915663</v>
      </c>
    </row>
    <row r="14" spans="1:75" ht="24" customHeight="1" x14ac:dyDescent="0.3">
      <c r="A14" s="61"/>
      <c r="B14" s="3" t="s">
        <v>34</v>
      </c>
      <c r="C14" s="46">
        <v>1920</v>
      </c>
      <c r="D14" s="46">
        <v>931</v>
      </c>
      <c r="E14" s="50">
        <v>0.48489579999999999</v>
      </c>
      <c r="F14" s="48">
        <v>4756</v>
      </c>
      <c r="G14" s="47">
        <v>2.4770832999999999</v>
      </c>
      <c r="H14" s="47">
        <v>4.8088978999999998</v>
      </c>
      <c r="I14" s="46">
        <v>179</v>
      </c>
      <c r="J14" s="46">
        <v>100</v>
      </c>
      <c r="K14" s="50">
        <v>0.55865920000000002</v>
      </c>
      <c r="L14" s="48">
        <v>368</v>
      </c>
      <c r="M14" s="47">
        <v>2.0558659000000001</v>
      </c>
      <c r="N14" s="47">
        <v>4.6582277999999997</v>
      </c>
      <c r="O14" s="46">
        <v>1741</v>
      </c>
      <c r="P14" s="46">
        <v>831</v>
      </c>
      <c r="Q14" s="50">
        <v>0.47731190000000001</v>
      </c>
      <c r="R14" s="48">
        <v>4388</v>
      </c>
      <c r="S14" s="47">
        <v>2.5203905999999998</v>
      </c>
      <c r="T14" s="47">
        <v>4.8219779999999997</v>
      </c>
      <c r="U14" s="29">
        <v>103</v>
      </c>
      <c r="V14" s="29">
        <v>42</v>
      </c>
      <c r="W14" s="30">
        <v>0.40776699999999999</v>
      </c>
      <c r="X14" s="31">
        <v>292</v>
      </c>
      <c r="Y14" s="32">
        <v>2.8349510000000002</v>
      </c>
      <c r="Z14" s="32">
        <v>4.7868849999999998</v>
      </c>
      <c r="AA14" s="29">
        <v>702</v>
      </c>
      <c r="AB14" s="29">
        <v>203</v>
      </c>
      <c r="AC14" s="30">
        <v>0.28917379999999998</v>
      </c>
      <c r="AD14" s="39">
        <v>2651</v>
      </c>
      <c r="AE14" s="32">
        <v>3.7763532999999998</v>
      </c>
      <c r="AF14" s="32">
        <v>5.3126252999999997</v>
      </c>
      <c r="AG14" s="33">
        <v>805</v>
      </c>
      <c r="AH14" s="33">
        <v>245</v>
      </c>
      <c r="AI14" s="30">
        <v>0.3043478</v>
      </c>
      <c r="AJ14" s="33">
        <v>2943</v>
      </c>
      <c r="AK14" s="32">
        <v>3.6559005999999998</v>
      </c>
      <c r="AL14" s="32">
        <v>5.2553571000000003</v>
      </c>
      <c r="AM14" s="34">
        <v>1</v>
      </c>
      <c r="AN14" s="34">
        <v>1</v>
      </c>
      <c r="AO14" s="35">
        <v>1</v>
      </c>
      <c r="AP14" s="36">
        <v>0</v>
      </c>
      <c r="AQ14" s="37">
        <v>0</v>
      </c>
      <c r="AR14" s="37"/>
      <c r="AS14" s="34">
        <v>49</v>
      </c>
      <c r="AT14" s="34">
        <v>12</v>
      </c>
      <c r="AU14" s="35">
        <v>0.244898</v>
      </c>
      <c r="AV14" s="36">
        <v>210</v>
      </c>
      <c r="AW14" s="37">
        <v>4.2857139999999996</v>
      </c>
      <c r="AX14" s="37">
        <v>5.6756760000000002</v>
      </c>
      <c r="AY14" s="38">
        <v>50</v>
      </c>
      <c r="AZ14" s="38">
        <v>13</v>
      </c>
      <c r="BA14" s="35">
        <v>0.26</v>
      </c>
      <c r="BB14" s="38">
        <v>210</v>
      </c>
      <c r="BC14" s="37">
        <v>4.2</v>
      </c>
      <c r="BD14" s="37">
        <v>5.6756760000000002</v>
      </c>
      <c r="BE14" s="29">
        <v>75</v>
      </c>
      <c r="BF14" s="29">
        <v>57</v>
      </c>
      <c r="BG14" s="30">
        <v>0.76</v>
      </c>
      <c r="BH14" s="31">
        <v>76</v>
      </c>
      <c r="BI14" s="32">
        <v>1.013333</v>
      </c>
      <c r="BJ14" s="32">
        <v>4.2222220000000004</v>
      </c>
      <c r="BK14" s="29">
        <v>990</v>
      </c>
      <c r="BL14" s="29">
        <v>616</v>
      </c>
      <c r="BM14" s="30">
        <v>0.62222219999999995</v>
      </c>
      <c r="BN14" s="31">
        <v>1527</v>
      </c>
      <c r="BO14" s="32">
        <v>1.5424241999999999</v>
      </c>
      <c r="BP14" s="32">
        <v>4.0828876999999997</v>
      </c>
      <c r="BQ14" s="33">
        <v>1065</v>
      </c>
      <c r="BR14" s="33">
        <v>673</v>
      </c>
      <c r="BS14" s="30">
        <v>0.63192490000000001</v>
      </c>
      <c r="BT14" s="33">
        <v>1603</v>
      </c>
      <c r="BU14" s="32">
        <v>1.5051642999999999</v>
      </c>
      <c r="BV14" s="32">
        <v>4.0892856999999996</v>
      </c>
    </row>
    <row r="15" spans="1:75" ht="14.15" customHeight="1" x14ac:dyDescent="0.3">
      <c r="A15" s="61"/>
      <c r="B15" s="2" t="s">
        <v>20</v>
      </c>
      <c r="C15" s="21"/>
      <c r="D15" s="21"/>
      <c r="E15" s="24"/>
      <c r="F15" s="21"/>
      <c r="G15" s="23"/>
      <c r="H15" s="23"/>
      <c r="I15" s="21"/>
      <c r="J15" s="21"/>
      <c r="K15" s="24"/>
      <c r="L15" s="21"/>
      <c r="M15" s="23"/>
      <c r="N15" s="23"/>
      <c r="O15" s="21"/>
      <c r="P15" s="21"/>
      <c r="Q15" s="24"/>
      <c r="R15" s="21"/>
      <c r="S15" s="23"/>
      <c r="T15" s="23"/>
      <c r="U15" s="16"/>
      <c r="V15" s="16"/>
      <c r="W15" s="10"/>
      <c r="X15" s="16"/>
      <c r="Y15" s="17"/>
      <c r="Z15" s="17"/>
      <c r="AA15" s="16"/>
      <c r="AB15" s="16"/>
      <c r="AC15" s="10"/>
      <c r="AD15" s="16"/>
      <c r="AE15" s="17"/>
      <c r="AF15" s="17"/>
      <c r="AG15" s="16"/>
      <c r="AH15" s="16"/>
      <c r="AI15" s="10"/>
      <c r="AJ15" s="16"/>
      <c r="AK15" s="17"/>
      <c r="AL15" s="17"/>
      <c r="AM15" s="21"/>
      <c r="AN15" s="21"/>
      <c r="AO15" s="22"/>
      <c r="AP15" s="21"/>
      <c r="AQ15" s="23"/>
      <c r="AR15" s="23"/>
      <c r="AS15" s="21"/>
      <c r="AT15" s="21"/>
      <c r="AU15" s="22"/>
      <c r="AV15" s="21"/>
      <c r="AW15" s="23"/>
      <c r="AX15" s="23"/>
      <c r="AY15" s="21"/>
      <c r="AZ15" s="21"/>
      <c r="BA15" s="22"/>
      <c r="BB15" s="21"/>
      <c r="BC15" s="23"/>
      <c r="BD15" s="23"/>
      <c r="BE15" s="16"/>
      <c r="BF15" s="16"/>
      <c r="BG15" s="10"/>
      <c r="BH15" s="16"/>
      <c r="BI15" s="17"/>
      <c r="BJ15" s="17"/>
      <c r="BK15" s="16"/>
      <c r="BL15" s="16"/>
      <c r="BM15" s="10"/>
      <c r="BN15" s="16"/>
      <c r="BO15" s="17"/>
      <c r="BP15" s="17"/>
      <c r="BQ15" s="16"/>
      <c r="BR15" s="16"/>
      <c r="BS15" s="10"/>
      <c r="BT15" s="16"/>
      <c r="BU15" s="17"/>
      <c r="BV15" s="17"/>
    </row>
    <row r="16" spans="1:75" ht="14.15" customHeight="1" x14ac:dyDescent="0.3">
      <c r="A16" s="61"/>
      <c r="B16" s="2" t="s">
        <v>21</v>
      </c>
      <c r="C16" s="21">
        <v>1083</v>
      </c>
      <c r="D16" s="21">
        <v>657</v>
      </c>
      <c r="E16" s="24">
        <v>0.60664819999999997</v>
      </c>
      <c r="F16" s="21">
        <v>1805</v>
      </c>
      <c r="G16" s="23">
        <v>1.6666666999999999</v>
      </c>
      <c r="H16" s="23">
        <v>4.2370891999999998</v>
      </c>
      <c r="I16" s="21">
        <v>188</v>
      </c>
      <c r="J16" s="21">
        <v>118</v>
      </c>
      <c r="K16" s="24">
        <v>0.62765959999999998</v>
      </c>
      <c r="L16" s="21">
        <v>240</v>
      </c>
      <c r="M16" s="23">
        <v>1.2765957000000001</v>
      </c>
      <c r="N16" s="23">
        <v>3.4285714</v>
      </c>
      <c r="O16" s="21">
        <v>895</v>
      </c>
      <c r="P16" s="21">
        <v>539</v>
      </c>
      <c r="Q16" s="24">
        <v>0.60223459999999995</v>
      </c>
      <c r="R16" s="21">
        <v>1565</v>
      </c>
      <c r="S16" s="23">
        <v>1.7486033999999999</v>
      </c>
      <c r="T16" s="23">
        <v>4.3960673999999997</v>
      </c>
      <c r="U16" s="16">
        <v>78</v>
      </c>
      <c r="V16" s="16">
        <v>40</v>
      </c>
      <c r="W16" s="27">
        <v>0.51282050000000001</v>
      </c>
      <c r="X16" s="16">
        <v>137</v>
      </c>
      <c r="Y16" s="17">
        <v>1.7564103</v>
      </c>
      <c r="Z16" s="17">
        <v>3.6052632</v>
      </c>
      <c r="AA16" s="16">
        <v>319</v>
      </c>
      <c r="AB16" s="16">
        <v>146</v>
      </c>
      <c r="AC16" s="27">
        <v>0.45768029999999998</v>
      </c>
      <c r="AD16" s="16">
        <v>822</v>
      </c>
      <c r="AE16" s="17">
        <v>2.5768024999999999</v>
      </c>
      <c r="AF16" s="17">
        <v>4.7514450999999998</v>
      </c>
      <c r="AG16" s="16">
        <v>397</v>
      </c>
      <c r="AH16" s="16">
        <v>186</v>
      </c>
      <c r="AI16" s="27">
        <v>0.46851389999999998</v>
      </c>
      <c r="AJ16" s="16">
        <v>959</v>
      </c>
      <c r="AK16" s="17">
        <v>2.4156171</v>
      </c>
      <c r="AL16" s="17">
        <v>4.5450236999999998</v>
      </c>
      <c r="AM16" s="21">
        <v>1</v>
      </c>
      <c r="AN16" s="21">
        <v>1</v>
      </c>
      <c r="AO16" s="22">
        <v>1</v>
      </c>
      <c r="AP16" s="21">
        <v>0</v>
      </c>
      <c r="AQ16" s="23">
        <v>0</v>
      </c>
      <c r="AR16" s="23"/>
      <c r="AS16" s="21">
        <v>29</v>
      </c>
      <c r="AT16" s="21">
        <v>12</v>
      </c>
      <c r="AU16" s="22">
        <v>0.41379310000000002</v>
      </c>
      <c r="AV16" s="21">
        <v>81</v>
      </c>
      <c r="AW16" s="23">
        <v>2.7931034000000001</v>
      </c>
      <c r="AX16" s="23">
        <v>4.7647059</v>
      </c>
      <c r="AY16" s="21">
        <v>30</v>
      </c>
      <c r="AZ16" s="21">
        <v>13</v>
      </c>
      <c r="BA16" s="22">
        <v>0.43333329999999998</v>
      </c>
      <c r="BB16" s="21">
        <v>81</v>
      </c>
      <c r="BC16" s="23">
        <v>2.7</v>
      </c>
      <c r="BD16" s="23">
        <v>4.7647059</v>
      </c>
      <c r="BE16" s="16">
        <v>109</v>
      </c>
      <c r="BF16" s="16">
        <v>77</v>
      </c>
      <c r="BG16" s="10">
        <v>0.70642199999999999</v>
      </c>
      <c r="BH16" s="16">
        <v>103</v>
      </c>
      <c r="BI16" s="17">
        <v>0.94495410000000002</v>
      </c>
      <c r="BJ16" s="17">
        <v>3.21875</v>
      </c>
      <c r="BK16" s="16">
        <v>547</v>
      </c>
      <c r="BL16" s="16">
        <v>381</v>
      </c>
      <c r="BM16" s="10">
        <v>0.69652650000000005</v>
      </c>
      <c r="BN16" s="16">
        <v>662</v>
      </c>
      <c r="BO16" s="17">
        <v>1.2102377</v>
      </c>
      <c r="BP16" s="17">
        <v>3.9879517999999998</v>
      </c>
      <c r="BQ16" s="16">
        <v>656</v>
      </c>
      <c r="BR16" s="16">
        <v>458</v>
      </c>
      <c r="BS16" s="10">
        <v>0.69817070000000003</v>
      </c>
      <c r="BT16" s="16">
        <v>765</v>
      </c>
      <c r="BU16" s="17">
        <v>1.1661585000000001</v>
      </c>
      <c r="BV16" s="17">
        <v>3.8636363999999999</v>
      </c>
    </row>
    <row r="17" spans="1:74" ht="14.15" customHeight="1" x14ac:dyDescent="0.3">
      <c r="A17" s="61"/>
      <c r="B17" s="2" t="s">
        <v>1</v>
      </c>
      <c r="C17" s="21">
        <f>SUM(C12:C16)</f>
        <v>6070</v>
      </c>
      <c r="D17" s="21">
        <f t="shared" ref="D17" si="0">SUM(D12:D16)</f>
        <v>3261</v>
      </c>
      <c r="E17" s="22">
        <f t="shared" ref="E17" si="1">IFERROR(D17/C17,"")</f>
        <v>0.53723228995057659</v>
      </c>
      <c r="F17" s="21">
        <f>SUM(F12:F16)</f>
        <v>13080</v>
      </c>
      <c r="G17" s="23">
        <f t="shared" ref="G17" si="2">IFERROR(F17/C17,"")</f>
        <v>2.1548599670510709</v>
      </c>
      <c r="H17" s="23">
        <f t="shared" ref="H17" si="3">F17/(C17-D17)</f>
        <v>4.6564613741545031</v>
      </c>
      <c r="I17" s="21">
        <f>SUM(I12:I16)</f>
        <v>1308</v>
      </c>
      <c r="J17" s="21">
        <f>SUM(J12:J16)</f>
        <v>700</v>
      </c>
      <c r="K17" s="22">
        <f t="shared" ref="K17" si="4">IFERROR(J17/I17,"")</f>
        <v>0.53516819571865448</v>
      </c>
      <c r="L17" s="21">
        <f>SUM(L12:L16)</f>
        <v>2838</v>
      </c>
      <c r="M17" s="23">
        <f t="shared" ref="M17" si="5">IFERROR(L17/I17,"")</f>
        <v>2.169724770642202</v>
      </c>
      <c r="N17" s="23">
        <f t="shared" ref="N17" si="6">IFERROR(L17/(I17-J17),"")</f>
        <v>4.6677631578947372</v>
      </c>
      <c r="O17" s="21">
        <f>SUM(O12:O16)</f>
        <v>4762</v>
      </c>
      <c r="P17" s="21">
        <f>SUM(P12:P16)</f>
        <v>2561</v>
      </c>
      <c r="Q17" s="22">
        <f t="shared" ref="Q17" si="7">IFERROR(P17/O17,"")</f>
        <v>0.53779924401511969</v>
      </c>
      <c r="R17" s="21">
        <f>SUM(R12:R16)</f>
        <v>10242</v>
      </c>
      <c r="S17" s="23">
        <f>IFERROR(R17/O17,"")</f>
        <v>2.1507769844603106</v>
      </c>
      <c r="T17" s="23">
        <f t="shared" ref="T17" si="8">R17/(O17-P17)</f>
        <v>4.653339391185825</v>
      </c>
      <c r="U17" s="16">
        <f>SUM(U12:U16)</f>
        <v>603</v>
      </c>
      <c r="V17" s="16">
        <f>SUM(V12:V16)</f>
        <v>235</v>
      </c>
      <c r="W17" s="10">
        <f t="shared" ref="W17" si="9">IFERROR(V17/U17,"")</f>
        <v>0.38971807628524047</v>
      </c>
      <c r="X17" s="16">
        <f>SUM(X12:X16)</f>
        <v>1814</v>
      </c>
      <c r="Y17" s="17">
        <f t="shared" ref="Y17" si="10">IFERROR(X17/U17,"")</f>
        <v>3.0082918739635156</v>
      </c>
      <c r="Z17" s="17">
        <f t="shared" ref="Z17" si="11">IFERROR(X17/(U17-V17),"")</f>
        <v>4.9293478260869561</v>
      </c>
      <c r="AA17" s="16">
        <f>SUM(AA12:AA16)</f>
        <v>1811</v>
      </c>
      <c r="AB17" s="16">
        <f>SUM(AB12:AB16)</f>
        <v>651</v>
      </c>
      <c r="AC17" s="10">
        <f t="shared" ref="AC17" si="12">IFERROR(AB17/AA17,"")</f>
        <v>0.35946990612921037</v>
      </c>
      <c r="AD17" s="16">
        <f>SUM(AD12:AD16)</f>
        <v>6018</v>
      </c>
      <c r="AE17" s="17">
        <f t="shared" ref="AE17" si="13">IFERROR(AD17/AA17,"")</f>
        <v>3.3230259525124239</v>
      </c>
      <c r="AF17" s="17">
        <f t="shared" ref="AF17" si="14">IFERROR(AD17/(AA17-AB17),"")</f>
        <v>5.1879310344827587</v>
      </c>
      <c r="AG17" s="16">
        <f>SUM(AG12:AG16)</f>
        <v>2414</v>
      </c>
      <c r="AH17" s="16">
        <f>SUM(AH12:AH16)</f>
        <v>886</v>
      </c>
      <c r="AI17" s="10">
        <f>IFERROR(AH17/AG17,"")</f>
        <v>0.36702568351284176</v>
      </c>
      <c r="AJ17" s="16">
        <f>SUM(AJ12:AJ16)</f>
        <v>7832</v>
      </c>
      <c r="AK17" s="17">
        <f t="shared" ref="AK17" si="15">IFERROR(AJ17/AG17,"")</f>
        <v>3.244407622203811</v>
      </c>
      <c r="AL17" s="17">
        <f t="shared" ref="AL17" si="16">IFERROR(AJ17/(AG17-AH17),"")</f>
        <v>5.1256544502617798</v>
      </c>
      <c r="AM17" s="21">
        <f>SUM(AM12:AM16)</f>
        <v>49</v>
      </c>
      <c r="AN17" s="21">
        <f>SUM(AN12:AN16)</f>
        <v>22</v>
      </c>
      <c r="AO17" s="22">
        <f t="shared" ref="AO17" si="17">IFERROR(AN17/AM17,"")</f>
        <v>0.44897959183673469</v>
      </c>
      <c r="AP17" s="21">
        <f>SUM(AP12:AP16)</f>
        <v>168</v>
      </c>
      <c r="AQ17" s="23">
        <f t="shared" ref="AQ17" si="18">IFERROR(AP17/AM17,"")</f>
        <v>3.4285714285714284</v>
      </c>
      <c r="AR17" s="23">
        <f t="shared" ref="AR17" si="19">IFERROR(AP17/(AM17-AN17),"")</f>
        <v>6.2222222222222223</v>
      </c>
      <c r="AS17" s="21">
        <f>SUM(AS12:AS16)</f>
        <v>137</v>
      </c>
      <c r="AT17" s="21">
        <f>SUM(AT12:AT16)</f>
        <v>44</v>
      </c>
      <c r="AU17" s="22">
        <f t="shared" ref="AU17" si="20">IFERROR(AT17/AS17,"")</f>
        <v>0.32116788321167883</v>
      </c>
      <c r="AV17" s="21">
        <f>SUM(AV12:AV16)</f>
        <v>491</v>
      </c>
      <c r="AW17" s="23">
        <f t="shared" ref="AW17" si="21">IFERROR(AV17/AS17,"")</f>
        <v>3.5839416058394162</v>
      </c>
      <c r="AX17" s="23">
        <f t="shared" ref="AX17" si="22">IFERROR(AV17/(AS17-AT17),"")</f>
        <v>5.279569892473118</v>
      </c>
      <c r="AY17" s="21">
        <f>SUM(AY12:AY16)</f>
        <v>186</v>
      </c>
      <c r="AZ17" s="21">
        <f>SUM(AZ12:AZ16)</f>
        <v>66</v>
      </c>
      <c r="BA17" s="22">
        <f t="shared" ref="BA17" si="23">IFERROR(AZ17/AY17,"")</f>
        <v>0.35483870967741937</v>
      </c>
      <c r="BB17" s="21">
        <f>SUM(BB12:BB16)</f>
        <v>659</v>
      </c>
      <c r="BC17" s="23">
        <f t="shared" ref="BC17" si="24">IFERROR(BB17/AY17,"")</f>
        <v>3.543010752688172</v>
      </c>
      <c r="BD17" s="23">
        <f t="shared" ref="BD17" si="25">IFERROR(BB17/(AY17-AZ17),"")</f>
        <v>5.4916666666666663</v>
      </c>
      <c r="BE17" s="16">
        <f>SUM(BE12:BE16)</f>
        <v>656</v>
      </c>
      <c r="BF17" s="16">
        <f>SUM(BF12:BF16)</f>
        <v>443</v>
      </c>
      <c r="BG17" s="10">
        <f t="shared" ref="BG17" si="26">IFERROR(BF17/BE17,"")</f>
        <v>0.67530487804878048</v>
      </c>
      <c r="BH17" s="16">
        <f>SUM(BH12:BH16)</f>
        <v>856</v>
      </c>
      <c r="BI17" s="17">
        <f t="shared" ref="BI17" si="27">IFERROR(BH17/BE17,"")</f>
        <v>1.3048780487804879</v>
      </c>
      <c r="BJ17" s="17">
        <f t="shared" ref="BJ17" si="28">IFERROR(BH17/(BE17-BF17),"")</f>
        <v>4.018779342723005</v>
      </c>
      <c r="BK17" s="16">
        <f>SUM(BK12:BK16)</f>
        <v>2814</v>
      </c>
      <c r="BL17" s="16">
        <f>SUM(BL12:BL16)</f>
        <v>1866</v>
      </c>
      <c r="BM17" s="10">
        <f t="shared" ref="BM17" si="29">IFERROR(BL17/BK17,"")</f>
        <v>0.66311300639658843</v>
      </c>
      <c r="BN17" s="16">
        <f>SUM(BN12:BN16)</f>
        <v>3733</v>
      </c>
      <c r="BO17" s="17">
        <f>IFERROR(BN17/BK17,"")</f>
        <v>1.3265813788201848</v>
      </c>
      <c r="BP17" s="17">
        <f t="shared" ref="BP17" si="30">BN17/(BK17-BL17)</f>
        <v>3.9377637130801686</v>
      </c>
      <c r="BQ17" s="16">
        <f>SUM(BQ12:BQ16)</f>
        <v>3470</v>
      </c>
      <c r="BR17" s="16">
        <f>SUM(BR12:BR16)</f>
        <v>2309</v>
      </c>
      <c r="BS17" s="10">
        <f t="shared" ref="BS17" si="31">IFERROR(BR17/BQ17,"")</f>
        <v>0.66541786743515852</v>
      </c>
      <c r="BT17" s="16">
        <f>SUM(BT12:BT16)</f>
        <v>4589</v>
      </c>
      <c r="BU17" s="17">
        <f>IFERROR(BT17/BQ17,"")</f>
        <v>1.322478386167147</v>
      </c>
      <c r="BV17" s="17">
        <f t="shared" ref="BV17" si="32">BT17/(BQ17-BR17)</f>
        <v>3.9526270456503014</v>
      </c>
    </row>
    <row r="18" spans="1:74" ht="17.25" customHeight="1" x14ac:dyDescent="0.3">
      <c r="A18" s="62" t="s">
        <v>22</v>
      </c>
      <c r="B18" s="2" t="s">
        <v>23</v>
      </c>
      <c r="C18" s="21">
        <v>1607</v>
      </c>
      <c r="D18" s="21">
        <v>978</v>
      </c>
      <c r="E18" s="24">
        <v>0.6085874</v>
      </c>
      <c r="F18" s="21">
        <v>2878</v>
      </c>
      <c r="G18" s="23">
        <v>1.7909147000000001</v>
      </c>
      <c r="H18" s="23">
        <v>4.5755166999999997</v>
      </c>
      <c r="I18" s="28">
        <v>0</v>
      </c>
      <c r="J18" s="28">
        <v>0</v>
      </c>
      <c r="K18" s="24"/>
      <c r="L18" s="28">
        <v>0</v>
      </c>
      <c r="M18" s="23"/>
      <c r="N18" s="23"/>
      <c r="O18" s="21">
        <v>1607</v>
      </c>
      <c r="P18" s="21">
        <v>978</v>
      </c>
      <c r="Q18" s="24">
        <v>0.6085874</v>
      </c>
      <c r="R18" s="21">
        <v>2878</v>
      </c>
      <c r="S18" s="23">
        <v>1.7909147000000001</v>
      </c>
      <c r="T18" s="23">
        <v>4.5755166999999997</v>
      </c>
      <c r="U18" s="29">
        <v>0</v>
      </c>
      <c r="V18" s="29">
        <v>0</v>
      </c>
      <c r="W18" s="30"/>
      <c r="X18" s="31">
        <v>0</v>
      </c>
      <c r="Y18" s="32"/>
      <c r="Z18" s="32"/>
      <c r="AA18" s="29">
        <v>601</v>
      </c>
      <c r="AB18" s="29">
        <v>245</v>
      </c>
      <c r="AC18" s="30">
        <v>0.40765390000000001</v>
      </c>
      <c r="AD18" s="31">
        <v>1853</v>
      </c>
      <c r="AE18" s="32">
        <v>3.0831947</v>
      </c>
      <c r="AF18" s="32">
        <v>5.2050561999999996</v>
      </c>
      <c r="AG18" s="33">
        <v>601</v>
      </c>
      <c r="AH18" s="33">
        <v>245</v>
      </c>
      <c r="AI18" s="30">
        <v>0.40765390000000001</v>
      </c>
      <c r="AJ18" s="33">
        <v>1853</v>
      </c>
      <c r="AK18" s="32">
        <v>3.0831947</v>
      </c>
      <c r="AL18" s="32">
        <v>5.2050561999999996</v>
      </c>
      <c r="AM18" s="34">
        <v>0</v>
      </c>
      <c r="AN18" s="34">
        <v>0</v>
      </c>
      <c r="AO18" s="35"/>
      <c r="AP18" s="36">
        <v>0</v>
      </c>
      <c r="AQ18" s="37"/>
      <c r="AR18" s="37"/>
      <c r="AS18" s="34">
        <v>86</v>
      </c>
      <c r="AT18" s="34">
        <v>27</v>
      </c>
      <c r="AU18" s="35">
        <v>0.3139535</v>
      </c>
      <c r="AV18" s="36">
        <v>289</v>
      </c>
      <c r="AW18" s="37">
        <v>3.3604650999999999</v>
      </c>
      <c r="AX18" s="37">
        <v>4.8983051</v>
      </c>
      <c r="AY18" s="38">
        <v>86</v>
      </c>
      <c r="AZ18" s="38">
        <v>27</v>
      </c>
      <c r="BA18" s="35">
        <v>0.3139535</v>
      </c>
      <c r="BB18" s="38">
        <v>289</v>
      </c>
      <c r="BC18" s="37">
        <v>3.3604650999999999</v>
      </c>
      <c r="BD18" s="37">
        <v>4.8983051</v>
      </c>
      <c r="BE18" s="29">
        <v>0</v>
      </c>
      <c r="BF18" s="29">
        <v>0</v>
      </c>
      <c r="BG18" s="30"/>
      <c r="BH18" s="31">
        <v>0</v>
      </c>
      <c r="BI18" s="32"/>
      <c r="BJ18" s="32"/>
      <c r="BK18" s="29">
        <v>920</v>
      </c>
      <c r="BL18" s="29">
        <v>706</v>
      </c>
      <c r="BM18" s="30">
        <v>0.7673913</v>
      </c>
      <c r="BN18" s="31">
        <v>736</v>
      </c>
      <c r="BO18" s="32">
        <v>0.8</v>
      </c>
      <c r="BP18" s="32">
        <v>3.4392523000000002</v>
      </c>
      <c r="BQ18" s="33">
        <v>920</v>
      </c>
      <c r="BR18" s="33">
        <v>706</v>
      </c>
      <c r="BS18" s="30">
        <v>0.7673913</v>
      </c>
      <c r="BT18" s="33">
        <v>736</v>
      </c>
      <c r="BU18" s="32">
        <v>0.8</v>
      </c>
      <c r="BV18" s="32">
        <v>3.4392523000000002</v>
      </c>
    </row>
    <row r="19" spans="1:74" ht="14.15" customHeight="1" x14ac:dyDescent="0.3">
      <c r="A19" s="61"/>
      <c r="B19" s="51" t="s">
        <v>35</v>
      </c>
      <c r="C19" s="21">
        <v>1373</v>
      </c>
      <c r="D19" s="21">
        <v>758</v>
      </c>
      <c r="E19" s="24">
        <v>0.55207569999999995</v>
      </c>
      <c r="F19" s="21">
        <v>2823</v>
      </c>
      <c r="G19" s="23">
        <v>2.0560816000000002</v>
      </c>
      <c r="H19" s="23">
        <v>4.5902438999999999</v>
      </c>
      <c r="I19" s="21">
        <v>648</v>
      </c>
      <c r="J19" s="21">
        <v>337</v>
      </c>
      <c r="K19" s="24">
        <v>0.52006169999999996</v>
      </c>
      <c r="L19" s="21">
        <v>1424</v>
      </c>
      <c r="M19" s="23">
        <v>2.1975308999999998</v>
      </c>
      <c r="N19" s="23">
        <v>4.5787781000000001</v>
      </c>
      <c r="O19" s="21">
        <v>725</v>
      </c>
      <c r="P19" s="21">
        <v>421</v>
      </c>
      <c r="Q19" s="24">
        <v>0.58068969999999998</v>
      </c>
      <c r="R19" s="21">
        <v>1399</v>
      </c>
      <c r="S19" s="23">
        <v>1.9296552</v>
      </c>
      <c r="T19" s="23">
        <v>4.6019737000000003</v>
      </c>
      <c r="U19" s="29">
        <v>91</v>
      </c>
      <c r="V19" s="29">
        <v>31</v>
      </c>
      <c r="W19" s="30">
        <v>0.3406593</v>
      </c>
      <c r="X19" s="31">
        <v>286</v>
      </c>
      <c r="Y19" s="32">
        <v>3.1428571000000001</v>
      </c>
      <c r="Z19" s="32">
        <v>4.7666667</v>
      </c>
      <c r="AA19" s="29">
        <v>128</v>
      </c>
      <c r="AB19" s="29">
        <v>56</v>
      </c>
      <c r="AC19" s="30">
        <v>0.4375</v>
      </c>
      <c r="AD19" s="31">
        <v>345</v>
      </c>
      <c r="AE19" s="32">
        <v>2.6953119999999999</v>
      </c>
      <c r="AF19" s="32">
        <v>4.7916670000000003</v>
      </c>
      <c r="AG19" s="33">
        <v>219</v>
      </c>
      <c r="AH19" s="33">
        <v>87</v>
      </c>
      <c r="AI19" s="30">
        <v>0.39726030000000001</v>
      </c>
      <c r="AJ19" s="33">
        <v>631</v>
      </c>
      <c r="AK19" s="32">
        <v>2.8812785000000001</v>
      </c>
      <c r="AL19" s="32">
        <v>4.780303</v>
      </c>
      <c r="AM19" s="34">
        <v>39</v>
      </c>
      <c r="AN19" s="34">
        <v>13</v>
      </c>
      <c r="AO19" s="35">
        <v>0.3333333</v>
      </c>
      <c r="AP19" s="36">
        <v>134</v>
      </c>
      <c r="AQ19" s="37">
        <v>3.4358974</v>
      </c>
      <c r="AR19" s="37">
        <v>5.1538462000000003</v>
      </c>
      <c r="AS19" s="34">
        <v>16</v>
      </c>
      <c r="AT19" s="34">
        <v>7</v>
      </c>
      <c r="AU19" s="35">
        <v>0.4375</v>
      </c>
      <c r="AV19" s="36">
        <v>38</v>
      </c>
      <c r="AW19" s="37">
        <v>2.375</v>
      </c>
      <c r="AX19" s="37">
        <v>4.2222220000000004</v>
      </c>
      <c r="AY19" s="38">
        <v>55</v>
      </c>
      <c r="AZ19" s="38">
        <v>20</v>
      </c>
      <c r="BA19" s="35">
        <v>0.36363640000000003</v>
      </c>
      <c r="BB19" s="38">
        <v>172</v>
      </c>
      <c r="BC19" s="37">
        <v>3.1272726999999998</v>
      </c>
      <c r="BD19" s="37">
        <v>4.9142856999999998</v>
      </c>
      <c r="BE19" s="29">
        <v>518</v>
      </c>
      <c r="BF19" s="29">
        <v>293</v>
      </c>
      <c r="BG19" s="30">
        <v>0.5656371</v>
      </c>
      <c r="BH19" s="31">
        <v>1004</v>
      </c>
      <c r="BI19" s="32">
        <v>1.9382239000000001</v>
      </c>
      <c r="BJ19" s="32">
        <v>4.4622222000000002</v>
      </c>
      <c r="BK19" s="29">
        <v>581</v>
      </c>
      <c r="BL19" s="29">
        <v>358</v>
      </c>
      <c r="BM19" s="30">
        <v>0.61617900000000003</v>
      </c>
      <c r="BN19" s="31">
        <v>1016</v>
      </c>
      <c r="BO19" s="32">
        <v>1.7487090000000001</v>
      </c>
      <c r="BP19" s="32">
        <v>4.5560539999999996</v>
      </c>
      <c r="BQ19" s="33">
        <v>1099</v>
      </c>
      <c r="BR19" s="33">
        <v>651</v>
      </c>
      <c r="BS19" s="30">
        <v>0.59235669999999996</v>
      </c>
      <c r="BT19" s="33">
        <v>2020</v>
      </c>
      <c r="BU19" s="32">
        <v>1.8380346000000001</v>
      </c>
      <c r="BV19" s="32">
        <v>4.5089286</v>
      </c>
    </row>
    <row r="20" spans="1:74" ht="14.15" customHeight="1" x14ac:dyDescent="0.3">
      <c r="A20" s="61"/>
      <c r="B20" s="2" t="s">
        <v>24</v>
      </c>
      <c r="C20" s="21">
        <v>811</v>
      </c>
      <c r="D20" s="21">
        <v>480</v>
      </c>
      <c r="E20" s="24">
        <v>0.59186190000000005</v>
      </c>
      <c r="F20" s="21">
        <v>1293</v>
      </c>
      <c r="G20" s="23">
        <v>1.594328</v>
      </c>
      <c r="H20" s="23">
        <v>3.9063444</v>
      </c>
      <c r="I20" s="28"/>
      <c r="J20" s="28"/>
      <c r="K20" s="24"/>
      <c r="L20" s="28"/>
      <c r="M20" s="23"/>
      <c r="N20" s="23"/>
      <c r="O20" s="21">
        <v>811</v>
      </c>
      <c r="P20" s="21">
        <v>480</v>
      </c>
      <c r="Q20" s="24">
        <v>0.59186190000000005</v>
      </c>
      <c r="R20" s="21">
        <v>1293</v>
      </c>
      <c r="S20" s="23">
        <v>1.594328</v>
      </c>
      <c r="T20" s="23">
        <v>3.9063444</v>
      </c>
      <c r="U20" s="29"/>
      <c r="V20" s="29"/>
      <c r="W20" s="30"/>
      <c r="X20" s="31"/>
      <c r="Y20" s="32"/>
      <c r="Z20" s="32"/>
      <c r="AA20" s="29">
        <v>290</v>
      </c>
      <c r="AB20" s="29">
        <v>128</v>
      </c>
      <c r="AC20" s="41">
        <v>0.44137929999999997</v>
      </c>
      <c r="AD20" s="42">
        <v>728</v>
      </c>
      <c r="AE20" s="43">
        <v>2.5103447999999999</v>
      </c>
      <c r="AF20" s="43">
        <v>4.4938272000000001</v>
      </c>
      <c r="AG20" s="44">
        <v>290</v>
      </c>
      <c r="AH20" s="44">
        <v>128</v>
      </c>
      <c r="AI20" s="41">
        <v>0.44137929999999997</v>
      </c>
      <c r="AJ20" s="44">
        <v>728</v>
      </c>
      <c r="AK20" s="43">
        <v>2.5103447999999999</v>
      </c>
      <c r="AL20" s="43">
        <v>4.4938272000000001</v>
      </c>
      <c r="AM20" s="34"/>
      <c r="AN20" s="34"/>
      <c r="AO20" s="35"/>
      <c r="AP20" s="36"/>
      <c r="AQ20" s="37"/>
      <c r="AR20" s="37"/>
      <c r="AS20" s="34">
        <v>56</v>
      </c>
      <c r="AT20" s="34">
        <v>28</v>
      </c>
      <c r="AU20" s="35">
        <v>0.5</v>
      </c>
      <c r="AV20" s="36">
        <v>106</v>
      </c>
      <c r="AW20" s="37">
        <v>1.892857</v>
      </c>
      <c r="AX20" s="37">
        <v>3.785714</v>
      </c>
      <c r="AY20" s="38">
        <v>56</v>
      </c>
      <c r="AZ20" s="38">
        <v>28</v>
      </c>
      <c r="BA20" s="35">
        <v>0.5</v>
      </c>
      <c r="BB20" s="38">
        <v>106</v>
      </c>
      <c r="BC20" s="37">
        <v>1.892857</v>
      </c>
      <c r="BD20" s="37">
        <v>3.785714</v>
      </c>
      <c r="BE20" s="29"/>
      <c r="BF20" s="29"/>
      <c r="BG20" s="30"/>
      <c r="BH20" s="31"/>
      <c r="BI20" s="32"/>
      <c r="BJ20" s="32"/>
      <c r="BK20" s="29">
        <v>465</v>
      </c>
      <c r="BL20" s="29">
        <v>324</v>
      </c>
      <c r="BM20" s="41">
        <v>0.69677420000000001</v>
      </c>
      <c r="BN20" s="42">
        <v>459</v>
      </c>
      <c r="BO20" s="43">
        <v>0.9870968</v>
      </c>
      <c r="BP20" s="43">
        <v>3.2553190999999999</v>
      </c>
      <c r="BQ20" s="44">
        <v>465</v>
      </c>
      <c r="BR20" s="44">
        <v>324</v>
      </c>
      <c r="BS20" s="41">
        <v>0.69677420000000001</v>
      </c>
      <c r="BT20" s="44">
        <v>459</v>
      </c>
      <c r="BU20" s="43">
        <v>0.9870968</v>
      </c>
      <c r="BV20" s="43">
        <v>3.2553190999999999</v>
      </c>
    </row>
    <row r="21" spans="1:74" ht="14.15" customHeight="1" x14ac:dyDescent="0.3">
      <c r="A21" s="61"/>
      <c r="B21" s="2" t="s">
        <v>25</v>
      </c>
      <c r="C21" s="21">
        <v>1808</v>
      </c>
      <c r="D21" s="21">
        <v>1151</v>
      </c>
      <c r="E21" s="24">
        <v>0.63661500000000004</v>
      </c>
      <c r="F21" s="21">
        <v>2991</v>
      </c>
      <c r="G21" s="23">
        <v>1.6543140000000001</v>
      </c>
      <c r="H21" s="23">
        <v>4.552511</v>
      </c>
      <c r="I21" s="21">
        <v>1739</v>
      </c>
      <c r="J21" s="21">
        <v>1105</v>
      </c>
      <c r="K21" s="24">
        <v>0.63542270000000001</v>
      </c>
      <c r="L21" s="21">
        <v>3713</v>
      </c>
      <c r="M21" s="23">
        <v>2.1351350999999998</v>
      </c>
      <c r="N21" s="23">
        <v>5.8564669</v>
      </c>
      <c r="O21" s="21">
        <v>69</v>
      </c>
      <c r="P21" s="21">
        <v>46</v>
      </c>
      <c r="Q21" s="24">
        <v>0.66666669999999995</v>
      </c>
      <c r="R21" s="21">
        <v>119</v>
      </c>
      <c r="S21" s="23">
        <v>1.7246376999999999</v>
      </c>
      <c r="T21" s="23">
        <v>5.1739129999999998</v>
      </c>
      <c r="U21" s="29">
        <v>370</v>
      </c>
      <c r="V21" s="29">
        <v>188</v>
      </c>
      <c r="W21" s="30">
        <v>0.50810809999999995</v>
      </c>
      <c r="X21" s="31">
        <v>841</v>
      </c>
      <c r="Y21" s="32">
        <v>2.2729729999999999</v>
      </c>
      <c r="Z21" s="32">
        <v>4.6208790999999998</v>
      </c>
      <c r="AA21" s="29">
        <v>15</v>
      </c>
      <c r="AB21" s="29">
        <v>6</v>
      </c>
      <c r="AC21" s="41">
        <v>0.4</v>
      </c>
      <c r="AD21" s="31">
        <v>50</v>
      </c>
      <c r="AE21" s="43">
        <v>3.3333330000000001</v>
      </c>
      <c r="AF21" s="43">
        <v>5.5555560000000002</v>
      </c>
      <c r="AG21" s="44">
        <v>385</v>
      </c>
      <c r="AH21" s="44">
        <v>194</v>
      </c>
      <c r="AI21" s="41">
        <v>0.50389609999999996</v>
      </c>
      <c r="AJ21" s="44">
        <v>891</v>
      </c>
      <c r="AK21" s="43">
        <v>2.3142857000000001</v>
      </c>
      <c r="AL21" s="43">
        <v>4.6649215000000002</v>
      </c>
      <c r="AM21" s="34">
        <v>183</v>
      </c>
      <c r="AN21" s="34">
        <v>61</v>
      </c>
      <c r="AO21" s="35">
        <v>0.3333333</v>
      </c>
      <c r="AP21" s="36">
        <v>705</v>
      </c>
      <c r="AQ21" s="37">
        <v>3.8524590000000001</v>
      </c>
      <c r="AR21" s="37">
        <v>5.7786885000000003</v>
      </c>
      <c r="AS21" s="34">
        <v>11</v>
      </c>
      <c r="AT21" s="34">
        <v>5</v>
      </c>
      <c r="AU21" s="35">
        <v>0.45454549999999999</v>
      </c>
      <c r="AV21" s="36">
        <v>29</v>
      </c>
      <c r="AW21" s="37">
        <v>2.6363636000000001</v>
      </c>
      <c r="AX21" s="37">
        <v>4.8333332999999996</v>
      </c>
      <c r="AY21" s="38">
        <v>194</v>
      </c>
      <c r="AZ21" s="38">
        <v>66</v>
      </c>
      <c r="BA21" s="35">
        <v>0.34020620000000001</v>
      </c>
      <c r="BB21" s="38">
        <v>734</v>
      </c>
      <c r="BC21" s="37">
        <v>3.7835052</v>
      </c>
      <c r="BD21" s="37">
        <v>5.734375</v>
      </c>
      <c r="BE21" s="29">
        <v>1186</v>
      </c>
      <c r="BF21" s="29">
        <v>856</v>
      </c>
      <c r="BG21" s="30">
        <v>0.7217538</v>
      </c>
      <c r="BH21" s="31">
        <v>1326</v>
      </c>
      <c r="BI21" s="32">
        <v>1.1180437999999999</v>
      </c>
      <c r="BJ21" s="32">
        <v>4.0181817999999998</v>
      </c>
      <c r="BK21" s="29">
        <v>43</v>
      </c>
      <c r="BL21" s="29">
        <v>35</v>
      </c>
      <c r="BM21" s="30">
        <v>0.8139535</v>
      </c>
      <c r="BN21" s="31">
        <v>40</v>
      </c>
      <c r="BO21" s="32">
        <v>0.93023259999999997</v>
      </c>
      <c r="BP21" s="32">
        <v>5</v>
      </c>
      <c r="BQ21" s="33">
        <v>1229</v>
      </c>
      <c r="BR21" s="33">
        <v>891</v>
      </c>
      <c r="BS21" s="30">
        <v>0.7249797</v>
      </c>
      <c r="BT21" s="33">
        <v>1366</v>
      </c>
      <c r="BU21" s="32">
        <v>1.1114727</v>
      </c>
      <c r="BV21" s="32">
        <v>4.0414200999999998</v>
      </c>
    </row>
    <row r="22" spans="1:74" ht="24" customHeight="1" x14ac:dyDescent="0.3">
      <c r="A22" s="61"/>
      <c r="B22" s="52" t="s">
        <v>36</v>
      </c>
      <c r="C22" s="21">
        <v>2636</v>
      </c>
      <c r="D22" s="21">
        <v>1844</v>
      </c>
      <c r="E22" s="24">
        <v>0.69954479999999997</v>
      </c>
      <c r="F22" s="21">
        <v>3239</v>
      </c>
      <c r="G22" s="23">
        <v>1.2287557</v>
      </c>
      <c r="H22" s="23">
        <v>4.0896464999999997</v>
      </c>
      <c r="I22" s="21">
        <v>2604</v>
      </c>
      <c r="J22" s="21">
        <v>1819</v>
      </c>
      <c r="K22" s="24">
        <v>0.69854070000000001</v>
      </c>
      <c r="L22" s="21">
        <v>3199</v>
      </c>
      <c r="M22" s="23">
        <v>1.2284946000000001</v>
      </c>
      <c r="N22" s="53">
        <v>4.0751591999999999</v>
      </c>
      <c r="O22" s="21">
        <v>30</v>
      </c>
      <c r="P22" s="21">
        <v>24</v>
      </c>
      <c r="Q22" s="24">
        <v>0.8</v>
      </c>
      <c r="R22" s="21">
        <v>27</v>
      </c>
      <c r="S22" s="23">
        <v>0.9</v>
      </c>
      <c r="T22" s="23">
        <v>4.5</v>
      </c>
      <c r="U22" s="29">
        <v>347</v>
      </c>
      <c r="V22" s="29">
        <v>173</v>
      </c>
      <c r="W22" s="30">
        <v>0.49855909999999998</v>
      </c>
      <c r="X22" s="31">
        <v>762</v>
      </c>
      <c r="Y22" s="32">
        <v>2.1959654</v>
      </c>
      <c r="Z22" s="32">
        <v>4.3793103000000002</v>
      </c>
      <c r="AA22" s="29">
        <v>2</v>
      </c>
      <c r="AB22" s="29">
        <v>1</v>
      </c>
      <c r="AC22" s="30">
        <v>0.5</v>
      </c>
      <c r="AD22" s="31">
        <v>5</v>
      </c>
      <c r="AE22" s="32">
        <v>2.5</v>
      </c>
      <c r="AF22" s="32">
        <v>5</v>
      </c>
      <c r="AG22" s="33">
        <v>350</v>
      </c>
      <c r="AH22" s="33">
        <v>174</v>
      </c>
      <c r="AI22" s="30">
        <v>0.4971429</v>
      </c>
      <c r="AJ22" s="33">
        <v>780</v>
      </c>
      <c r="AK22" s="32">
        <v>2.2285713999999999</v>
      </c>
      <c r="AL22" s="32">
        <v>4.4318182000000004</v>
      </c>
      <c r="AM22" s="34">
        <v>249</v>
      </c>
      <c r="AN22" s="34">
        <v>102</v>
      </c>
      <c r="AO22" s="35">
        <v>0.40963860000000002</v>
      </c>
      <c r="AP22" s="36">
        <v>743</v>
      </c>
      <c r="AQ22" s="37">
        <v>2.9839357</v>
      </c>
      <c r="AR22" s="37">
        <v>5.0544218000000001</v>
      </c>
      <c r="AS22" s="34">
        <v>2</v>
      </c>
      <c r="AT22" s="34">
        <v>1</v>
      </c>
      <c r="AU22" s="35">
        <v>0.5</v>
      </c>
      <c r="AV22" s="36">
        <v>6</v>
      </c>
      <c r="AW22" s="37">
        <v>3</v>
      </c>
      <c r="AX22" s="37">
        <v>6</v>
      </c>
      <c r="AY22" s="38">
        <v>251</v>
      </c>
      <c r="AZ22" s="38">
        <v>103</v>
      </c>
      <c r="BA22" s="35">
        <v>0.41035860000000002</v>
      </c>
      <c r="BB22" s="38">
        <v>749</v>
      </c>
      <c r="BC22" s="37">
        <v>2.9840637000000001</v>
      </c>
      <c r="BD22" s="37">
        <v>5.0608107999999996</v>
      </c>
      <c r="BE22" s="29">
        <v>2008</v>
      </c>
      <c r="BF22" s="29">
        <v>1544</v>
      </c>
      <c r="BG22" s="30">
        <v>0.76892430000000001</v>
      </c>
      <c r="BH22" s="31">
        <v>1694</v>
      </c>
      <c r="BI22" s="32">
        <v>0.84362550000000003</v>
      </c>
      <c r="BJ22" s="32">
        <v>3.6508620999999999</v>
      </c>
      <c r="BK22" s="29">
        <v>26</v>
      </c>
      <c r="BL22" s="29">
        <v>22</v>
      </c>
      <c r="BM22" s="30">
        <v>0.84615379999999996</v>
      </c>
      <c r="BN22" s="31">
        <v>16</v>
      </c>
      <c r="BO22" s="32">
        <v>0.61538459999999995</v>
      </c>
      <c r="BP22" s="32">
        <v>4</v>
      </c>
      <c r="BQ22" s="33">
        <v>2035</v>
      </c>
      <c r="BR22" s="33">
        <v>1567</v>
      </c>
      <c r="BS22" s="30">
        <v>0.77002459999999995</v>
      </c>
      <c r="BT22" s="33">
        <v>1710</v>
      </c>
      <c r="BU22" s="32">
        <v>0.84029480000000001</v>
      </c>
      <c r="BV22" s="32">
        <v>3.6538461999999998</v>
      </c>
    </row>
    <row r="23" spans="1:74" ht="14.15" customHeight="1" x14ac:dyDescent="0.3">
      <c r="A23" s="61"/>
      <c r="B23" s="2" t="s">
        <v>26</v>
      </c>
      <c r="C23" s="21">
        <v>373</v>
      </c>
      <c r="D23" s="21">
        <v>262</v>
      </c>
      <c r="E23" s="24">
        <v>0.70241290000000001</v>
      </c>
      <c r="F23" s="21">
        <v>444</v>
      </c>
      <c r="G23" s="23">
        <v>1.1903485</v>
      </c>
      <c r="H23" s="23">
        <v>4</v>
      </c>
      <c r="I23" s="21">
        <v>175</v>
      </c>
      <c r="J23" s="21">
        <v>108</v>
      </c>
      <c r="K23" s="24">
        <v>0.61714290000000005</v>
      </c>
      <c r="L23" s="21">
        <v>257</v>
      </c>
      <c r="M23" s="23">
        <v>1.4685714000000001</v>
      </c>
      <c r="N23" s="23">
        <v>3.8358208999999999</v>
      </c>
      <c r="O23" s="21">
        <v>198</v>
      </c>
      <c r="P23" s="21">
        <v>154</v>
      </c>
      <c r="Q23" s="24">
        <v>0.77777779999999996</v>
      </c>
      <c r="R23" s="21">
        <v>187</v>
      </c>
      <c r="S23" s="23">
        <v>0.94444439999999996</v>
      </c>
      <c r="T23" s="23">
        <v>4.25</v>
      </c>
      <c r="U23" s="29">
        <v>67</v>
      </c>
      <c r="V23" s="29">
        <v>33</v>
      </c>
      <c r="W23" s="30">
        <v>0.49253730000000001</v>
      </c>
      <c r="X23" s="31">
        <v>160</v>
      </c>
      <c r="Y23" s="32">
        <v>2.3880596999999999</v>
      </c>
      <c r="Z23" s="32">
        <v>4.7058824000000001</v>
      </c>
      <c r="AA23" s="29">
        <v>40</v>
      </c>
      <c r="AB23" s="29">
        <v>23</v>
      </c>
      <c r="AC23" s="30">
        <v>0.57499999999999996</v>
      </c>
      <c r="AD23" s="31">
        <v>87</v>
      </c>
      <c r="AE23" s="32">
        <v>2.1749999999999998</v>
      </c>
      <c r="AF23" s="32">
        <v>5.1176469999999998</v>
      </c>
      <c r="AG23" s="33">
        <v>107</v>
      </c>
      <c r="AH23" s="33">
        <v>56</v>
      </c>
      <c r="AI23" s="30">
        <v>0.52336450000000001</v>
      </c>
      <c r="AJ23" s="33">
        <v>247</v>
      </c>
      <c r="AK23" s="32">
        <v>2.3084112000000001</v>
      </c>
      <c r="AL23" s="32">
        <v>4.8431373000000004</v>
      </c>
      <c r="AM23" s="34">
        <v>10</v>
      </c>
      <c r="AN23" s="34">
        <v>6</v>
      </c>
      <c r="AO23" s="35">
        <v>0.6</v>
      </c>
      <c r="AP23" s="36">
        <v>14</v>
      </c>
      <c r="AQ23" s="37">
        <v>1.4</v>
      </c>
      <c r="AR23" s="37">
        <v>3.5</v>
      </c>
      <c r="AS23" s="34">
        <v>3</v>
      </c>
      <c r="AT23" s="34">
        <v>3</v>
      </c>
      <c r="AU23" s="35">
        <v>1</v>
      </c>
      <c r="AV23" s="36">
        <v>0</v>
      </c>
      <c r="AW23" s="37">
        <v>0</v>
      </c>
      <c r="AX23" s="37"/>
      <c r="AY23" s="38">
        <v>13</v>
      </c>
      <c r="AZ23" s="38">
        <v>9</v>
      </c>
      <c r="BA23" s="35">
        <v>0.69230769999999997</v>
      </c>
      <c r="BB23" s="38">
        <v>14</v>
      </c>
      <c r="BC23" s="37">
        <v>1.0769230999999999</v>
      </c>
      <c r="BD23" s="37">
        <v>3.5</v>
      </c>
      <c r="BE23" s="29">
        <v>98</v>
      </c>
      <c r="BF23" s="29">
        <v>69</v>
      </c>
      <c r="BG23" s="30">
        <v>0.70408159999999997</v>
      </c>
      <c r="BH23" s="31">
        <v>83</v>
      </c>
      <c r="BI23" s="32">
        <v>0.84693879999999999</v>
      </c>
      <c r="BJ23" s="32">
        <v>2.862069</v>
      </c>
      <c r="BK23" s="29">
        <v>155</v>
      </c>
      <c r="BL23" s="29">
        <v>128</v>
      </c>
      <c r="BM23" s="30">
        <v>0.8258065</v>
      </c>
      <c r="BN23" s="31">
        <v>100</v>
      </c>
      <c r="BO23" s="32">
        <v>0.64516130000000005</v>
      </c>
      <c r="BP23" s="32">
        <v>3.7037037000000002</v>
      </c>
      <c r="BQ23" s="33">
        <v>253</v>
      </c>
      <c r="BR23" s="33">
        <v>197</v>
      </c>
      <c r="BS23" s="30">
        <v>0.77865609999999996</v>
      </c>
      <c r="BT23" s="33">
        <v>183</v>
      </c>
      <c r="BU23" s="32">
        <v>0.72332019999999997</v>
      </c>
      <c r="BV23" s="32">
        <v>3.2678571000000001</v>
      </c>
    </row>
    <row r="24" spans="1:74" ht="14.15" customHeight="1" x14ac:dyDescent="0.3">
      <c r="A24" s="61"/>
      <c r="B24" s="2" t="s">
        <v>1</v>
      </c>
      <c r="C24" s="21">
        <f>SUM(C18:C23)</f>
        <v>8608</v>
      </c>
      <c r="D24" s="21">
        <f>SUM(D18:D23)</f>
        <v>5473</v>
      </c>
      <c r="E24" s="22">
        <f t="shared" ref="E24" si="33">IFERROR(D24/C24,"")</f>
        <v>0.6358039033457249</v>
      </c>
      <c r="F24" s="21">
        <f>SUM(F18:F23)</f>
        <v>13668</v>
      </c>
      <c r="G24" s="23">
        <f t="shared" ref="G24" si="34">IFERROR(F24/C24,"")</f>
        <v>1.587825278810409</v>
      </c>
      <c r="H24" s="23">
        <f t="shared" ref="H24" si="35">F24/(C24-D24)</f>
        <v>4.3598086124401911</v>
      </c>
      <c r="I24" s="21">
        <f>SUM(I18:I23)</f>
        <v>5166</v>
      </c>
      <c r="J24" s="21">
        <f>SUM(J18:J23)</f>
        <v>3369</v>
      </c>
      <c r="K24" s="22">
        <f t="shared" ref="K24" si="36">IFERROR(J24/I24,"")</f>
        <v>0.65214866434378627</v>
      </c>
      <c r="L24" s="21">
        <f>SUM(L18:L23)</f>
        <v>8593</v>
      </c>
      <c r="M24" s="23">
        <f t="shared" ref="M24" si="37">IFERROR(L24/I24,"")</f>
        <v>1.6633759194734805</v>
      </c>
      <c r="N24" s="23">
        <f t="shared" ref="N24" si="38">IFERROR(L24/(I24-J24),"")</f>
        <v>4.7818586533110743</v>
      </c>
      <c r="O24" s="21">
        <f>SUM(O18:O23)</f>
        <v>3440</v>
      </c>
      <c r="P24" s="21">
        <f>SUM(P18:P23)</f>
        <v>2103</v>
      </c>
      <c r="Q24" s="22">
        <f t="shared" ref="Q24" si="39">IFERROR(P24/O24,"")</f>
        <v>0.6113372093023256</v>
      </c>
      <c r="R24" s="21">
        <f>SUM(R18:R23)</f>
        <v>5903</v>
      </c>
      <c r="S24" s="23">
        <f>IFERROR(R24/O24,"")</f>
        <v>1.7159883720930234</v>
      </c>
      <c r="T24" s="23">
        <f t="shared" ref="T24" si="40">R24/(O24-P24)</f>
        <v>4.415108451757666</v>
      </c>
      <c r="U24" s="16">
        <f>SUM(U18:U23)</f>
        <v>875</v>
      </c>
      <c r="V24" s="16">
        <f>SUM(V18:V23)</f>
        <v>425</v>
      </c>
      <c r="W24" s="10">
        <f t="shared" ref="W24" si="41">IFERROR(V24/U24,"")</f>
        <v>0.48571428571428571</v>
      </c>
      <c r="X24" s="16">
        <f>SUM(X18:X23)</f>
        <v>2049</v>
      </c>
      <c r="Y24" s="17">
        <f t="shared" ref="Y24" si="42">IFERROR(X24/U24,"")</f>
        <v>2.3417142857142856</v>
      </c>
      <c r="Z24" s="17">
        <f t="shared" ref="Z24" si="43">IFERROR(X24/(U24-V24),"")</f>
        <v>4.5533333333333337</v>
      </c>
      <c r="AA24" s="16">
        <f>SUM(AA18:AA23)</f>
        <v>1076</v>
      </c>
      <c r="AB24" s="16">
        <f>SUM(AB18:AB23)</f>
        <v>459</v>
      </c>
      <c r="AC24" s="10">
        <f t="shared" ref="AC24" si="44">IFERROR(AB24/AA24,"")</f>
        <v>0.42657992565055763</v>
      </c>
      <c r="AD24" s="16">
        <f>SUM(AD18:AD23)</f>
        <v>3068</v>
      </c>
      <c r="AE24" s="17">
        <f t="shared" ref="AE24" si="45">IFERROR(AD24/AA24,"")</f>
        <v>2.8513011152416357</v>
      </c>
      <c r="AF24" s="17">
        <f t="shared" ref="AF24" si="46">IFERROR(AD24/(AA24-AB24),"")</f>
        <v>4.9724473257698545</v>
      </c>
      <c r="AG24" s="16">
        <f>SUM(AG18:AG23)</f>
        <v>1952</v>
      </c>
      <c r="AH24" s="16">
        <f>SUM(AH18:AH23)</f>
        <v>884</v>
      </c>
      <c r="AI24" s="10">
        <f>IFERROR(AH24/AG24,"")</f>
        <v>0.45286885245901637</v>
      </c>
      <c r="AJ24" s="16">
        <f>SUM(AJ18:AJ23)</f>
        <v>5130</v>
      </c>
      <c r="AK24" s="17">
        <f t="shared" ref="AK24" si="47">IFERROR(AJ24/AG24,"")</f>
        <v>2.6280737704918034</v>
      </c>
      <c r="AL24" s="17">
        <f t="shared" ref="AL24" si="48">IFERROR(AJ24/(AG24-AH24),"")</f>
        <v>4.8033707865168536</v>
      </c>
      <c r="AM24" s="21">
        <f>SUM(AM18:AM23)</f>
        <v>481</v>
      </c>
      <c r="AN24" s="21">
        <f>SUM(AN18:AN23)</f>
        <v>182</v>
      </c>
      <c r="AO24" s="22">
        <f t="shared" ref="AO24" si="49">IFERROR(AN24/AM24,"")</f>
        <v>0.3783783783783784</v>
      </c>
      <c r="AP24" s="21">
        <f>SUM(AP18:AP23)</f>
        <v>1596</v>
      </c>
      <c r="AQ24" s="23">
        <f t="shared" ref="AQ24" si="50">IFERROR(AP24/AM24,"")</f>
        <v>3.318087318087318</v>
      </c>
      <c r="AR24" s="23">
        <f t="shared" ref="AR24" si="51">IFERROR(AP24/(AM24-AN24),"")</f>
        <v>5.3377926421404682</v>
      </c>
      <c r="AS24" s="21">
        <f>SUM(AS18:AS23)</f>
        <v>174</v>
      </c>
      <c r="AT24" s="21">
        <f>SUM(AT18:AT23)</f>
        <v>71</v>
      </c>
      <c r="AU24" s="22">
        <f t="shared" ref="AU24" si="52">IFERROR(AT24/AS24,"")</f>
        <v>0.40804597701149425</v>
      </c>
      <c r="AV24" s="21">
        <f>SUM(AV18:AV23)</f>
        <v>468</v>
      </c>
      <c r="AW24" s="23">
        <f t="shared" ref="AW24" si="53">IFERROR(AV24/AS24,"")</f>
        <v>2.6896551724137931</v>
      </c>
      <c r="AX24" s="23">
        <f t="shared" ref="AX24" si="54">IFERROR(AV24/(AS24-AT24),"")</f>
        <v>4.5436893203883493</v>
      </c>
      <c r="AY24" s="21">
        <f>SUM(AY18:AY23)</f>
        <v>655</v>
      </c>
      <c r="AZ24" s="21">
        <f>SUM(AZ18:AZ23)</f>
        <v>253</v>
      </c>
      <c r="BA24" s="22">
        <f t="shared" ref="BA24" si="55">IFERROR(AZ24/AY24,"")</f>
        <v>0.38625954198473283</v>
      </c>
      <c r="BB24" s="21">
        <f>SUM(BB18:BB23)</f>
        <v>2064</v>
      </c>
      <c r="BC24" s="23">
        <f t="shared" ref="BC24" si="56">IFERROR(BB24/AY24,"")</f>
        <v>3.1511450381679391</v>
      </c>
      <c r="BD24" s="23">
        <f t="shared" ref="BD24" si="57">IFERROR(BB24/(AY24-AZ24),"")</f>
        <v>5.1343283582089549</v>
      </c>
      <c r="BE24" s="16">
        <f>SUM(BE18:BE23)</f>
        <v>3810</v>
      </c>
      <c r="BF24" s="16">
        <f>SUM(BF18:BF23)</f>
        <v>2762</v>
      </c>
      <c r="BG24" s="10">
        <f t="shared" ref="BG24" si="58">IFERROR(BF24/BE24,"")</f>
        <v>0.72493438320209969</v>
      </c>
      <c r="BH24" s="16">
        <f>SUM(BH18:BH23)</f>
        <v>4107</v>
      </c>
      <c r="BI24" s="17">
        <f t="shared" ref="BI24" si="59">IFERROR(BH24/BE24,"")</f>
        <v>1.0779527559055118</v>
      </c>
      <c r="BJ24" s="17">
        <f t="shared" ref="BJ24" si="60">IFERROR(BH24/(BE24-BF24),"")</f>
        <v>3.9188931297709924</v>
      </c>
      <c r="BK24" s="16">
        <f>SUM(BK18:BK23)</f>
        <v>2190</v>
      </c>
      <c r="BL24" s="16">
        <f>SUM(BL18:BL23)</f>
        <v>1573</v>
      </c>
      <c r="BM24" s="10">
        <f t="shared" ref="BM24" si="61">IFERROR(BL24/BK24,"")</f>
        <v>0.71826484018264836</v>
      </c>
      <c r="BN24" s="16">
        <f>SUM(BN18:BN23)</f>
        <v>2367</v>
      </c>
      <c r="BO24" s="17">
        <f>IFERROR(BN24/BK24,"")</f>
        <v>1.0808219178082192</v>
      </c>
      <c r="BP24" s="17">
        <f t="shared" ref="BP24" si="62">BN24/(BK24-BL24)</f>
        <v>3.8363047001620747</v>
      </c>
      <c r="BQ24" s="16">
        <f>SUM(BQ18:BQ23)</f>
        <v>6001</v>
      </c>
      <c r="BR24" s="16">
        <f>SUM(BR18:BR23)</f>
        <v>4336</v>
      </c>
      <c r="BS24" s="10">
        <f t="shared" ref="BS24" si="63">IFERROR(BR24/BQ24,"")</f>
        <v>0.72254624229295117</v>
      </c>
      <c r="BT24" s="16">
        <f>SUM(BT18:BT23)</f>
        <v>6474</v>
      </c>
      <c r="BU24" s="17">
        <f>IFERROR(BT24/BQ24,"")</f>
        <v>1.0788201966338944</v>
      </c>
      <c r="BV24" s="17">
        <f t="shared" ref="BV24" si="64">BT24/(BQ24-BR24)</f>
        <v>3.8882882882882881</v>
      </c>
    </row>
    <row r="25" spans="1:74" ht="36" customHeight="1" x14ac:dyDescent="0.3">
      <c r="A25" s="62" t="s">
        <v>27</v>
      </c>
      <c r="B25" s="3" t="s">
        <v>37</v>
      </c>
      <c r="C25" s="21">
        <v>1040</v>
      </c>
      <c r="D25" s="21">
        <v>655</v>
      </c>
      <c r="E25" s="24">
        <v>0.62980769999999997</v>
      </c>
      <c r="F25" s="21">
        <v>1806</v>
      </c>
      <c r="G25" s="23">
        <v>1.7365385</v>
      </c>
      <c r="H25" s="23">
        <v>4.6909090999999998</v>
      </c>
      <c r="I25" s="28">
        <v>0</v>
      </c>
      <c r="J25" s="28">
        <v>0</v>
      </c>
      <c r="K25" s="24"/>
      <c r="L25" s="28">
        <v>0</v>
      </c>
      <c r="M25" s="23"/>
      <c r="N25" s="23"/>
      <c r="O25" s="21">
        <v>1040</v>
      </c>
      <c r="P25" s="21">
        <v>655</v>
      </c>
      <c r="Q25" s="24">
        <v>0.62980769999999997</v>
      </c>
      <c r="R25" s="21">
        <v>1806</v>
      </c>
      <c r="S25" s="23">
        <v>1.7365385</v>
      </c>
      <c r="T25" s="23">
        <v>4.6909090999999998</v>
      </c>
      <c r="U25" s="29">
        <v>0</v>
      </c>
      <c r="V25" s="29">
        <v>0</v>
      </c>
      <c r="W25" s="31"/>
      <c r="X25" s="39">
        <v>0</v>
      </c>
      <c r="Y25" s="32"/>
      <c r="Z25" s="32"/>
      <c r="AA25" s="29">
        <v>203</v>
      </c>
      <c r="AB25" s="29">
        <v>95</v>
      </c>
      <c r="AC25" s="30">
        <v>0.46798030000000002</v>
      </c>
      <c r="AD25" s="31">
        <v>553</v>
      </c>
      <c r="AE25" s="32">
        <v>2.7241379000000001</v>
      </c>
      <c r="AF25" s="32">
        <v>5.1203703999999997</v>
      </c>
      <c r="AG25" s="33">
        <v>203</v>
      </c>
      <c r="AH25" s="33">
        <v>95</v>
      </c>
      <c r="AI25" s="30">
        <v>0.46798030000000002</v>
      </c>
      <c r="AJ25" s="33">
        <v>553</v>
      </c>
      <c r="AK25" s="32">
        <v>2.7241379000000001</v>
      </c>
      <c r="AL25" s="32">
        <v>5.1203703999999997</v>
      </c>
      <c r="AM25" s="34">
        <v>0</v>
      </c>
      <c r="AN25" s="34">
        <v>0</v>
      </c>
      <c r="AO25" s="36"/>
      <c r="AP25" s="45">
        <v>0</v>
      </c>
      <c r="AQ25" s="37"/>
      <c r="AR25" s="37"/>
      <c r="AS25" s="38">
        <v>26</v>
      </c>
      <c r="AT25" s="38">
        <v>9</v>
      </c>
      <c r="AU25" s="35">
        <v>0.34615380000000001</v>
      </c>
      <c r="AV25" s="38">
        <v>102</v>
      </c>
      <c r="AW25" s="37">
        <v>3.9230768999999999</v>
      </c>
      <c r="AX25" s="37">
        <v>6</v>
      </c>
      <c r="AY25" s="38">
        <v>26</v>
      </c>
      <c r="AZ25" s="38">
        <v>9</v>
      </c>
      <c r="BA25" s="35">
        <v>0.34615380000000001</v>
      </c>
      <c r="BB25" s="38">
        <v>102</v>
      </c>
      <c r="BC25" s="37">
        <v>3.9230768999999999</v>
      </c>
      <c r="BD25" s="37">
        <v>6</v>
      </c>
      <c r="BE25" s="29">
        <v>0</v>
      </c>
      <c r="BF25" s="29">
        <v>0</v>
      </c>
      <c r="BG25" s="31"/>
      <c r="BH25" s="39">
        <v>0</v>
      </c>
      <c r="BI25" s="32"/>
      <c r="BJ25" s="32"/>
      <c r="BK25" s="29">
        <v>811</v>
      </c>
      <c r="BL25" s="29">
        <v>551</v>
      </c>
      <c r="BM25" s="30">
        <v>0.67940809999999996</v>
      </c>
      <c r="BN25" s="31">
        <v>1151</v>
      </c>
      <c r="BO25" s="32">
        <v>1.4192355000000001</v>
      </c>
      <c r="BP25" s="32">
        <v>4.4269230999999998</v>
      </c>
      <c r="BQ25" s="29">
        <v>811</v>
      </c>
      <c r="BR25" s="29">
        <v>551</v>
      </c>
      <c r="BS25" s="30">
        <v>0.67940809999999996</v>
      </c>
      <c r="BT25" s="31">
        <v>1151</v>
      </c>
      <c r="BU25" s="32">
        <v>1.4192355000000001</v>
      </c>
      <c r="BV25" s="32">
        <v>4.4269230999999998</v>
      </c>
    </row>
    <row r="26" spans="1:74" ht="14.15" customHeight="1" x14ac:dyDescent="0.3">
      <c r="A26" s="61"/>
      <c r="B26" s="2" t="s">
        <v>28</v>
      </c>
      <c r="C26" s="21">
        <v>288</v>
      </c>
      <c r="D26" s="21">
        <v>162</v>
      </c>
      <c r="E26" s="24">
        <v>0.5625</v>
      </c>
      <c r="F26" s="21">
        <v>583</v>
      </c>
      <c r="G26" s="23">
        <v>2.0243060000000002</v>
      </c>
      <c r="H26" s="23">
        <v>4.6269840000000002</v>
      </c>
      <c r="I26" s="28">
        <v>0</v>
      </c>
      <c r="J26" s="28">
        <v>0</v>
      </c>
      <c r="K26" s="24"/>
      <c r="L26" s="28">
        <v>0</v>
      </c>
      <c r="M26" s="23"/>
      <c r="N26" s="23"/>
      <c r="O26" s="21">
        <v>288</v>
      </c>
      <c r="P26" s="21">
        <v>162</v>
      </c>
      <c r="Q26" s="24">
        <v>0.5625</v>
      </c>
      <c r="R26" s="21">
        <v>583</v>
      </c>
      <c r="S26" s="23">
        <v>2.0243060000000002</v>
      </c>
      <c r="T26" s="23">
        <v>4.6269840000000002</v>
      </c>
      <c r="U26" s="29">
        <v>0</v>
      </c>
      <c r="V26" s="29"/>
      <c r="W26" s="30"/>
      <c r="X26" s="31">
        <v>0</v>
      </c>
      <c r="Y26" s="32"/>
      <c r="Z26" s="32"/>
      <c r="AA26" s="29"/>
      <c r="AB26" s="29"/>
      <c r="AC26" s="30"/>
      <c r="AD26" s="31">
        <v>0</v>
      </c>
      <c r="AE26" s="32"/>
      <c r="AF26" s="32"/>
      <c r="AG26" s="33">
        <v>55</v>
      </c>
      <c r="AH26" s="33">
        <v>25</v>
      </c>
      <c r="AI26" s="30">
        <v>0.45454549999999999</v>
      </c>
      <c r="AJ26" s="33">
        <v>150</v>
      </c>
      <c r="AK26" s="32">
        <v>2.7272726999999999</v>
      </c>
      <c r="AL26" s="32">
        <v>5</v>
      </c>
      <c r="AM26" s="34">
        <v>0</v>
      </c>
      <c r="AN26" s="34"/>
      <c r="AO26" s="35"/>
      <c r="AP26" s="36">
        <v>0</v>
      </c>
      <c r="AQ26" s="37"/>
      <c r="AR26" s="37"/>
      <c r="AS26" s="34"/>
      <c r="AT26" s="34"/>
      <c r="AU26" s="35"/>
      <c r="AV26" s="36">
        <v>0</v>
      </c>
      <c r="AW26" s="37"/>
      <c r="AX26" s="37"/>
      <c r="AY26" s="38">
        <v>0</v>
      </c>
      <c r="AZ26" s="38">
        <v>0</v>
      </c>
      <c r="BA26" s="35"/>
      <c r="BB26" s="38">
        <v>0</v>
      </c>
      <c r="BC26" s="37"/>
      <c r="BD26" s="37"/>
      <c r="BE26" s="29">
        <v>0</v>
      </c>
      <c r="BF26" s="29"/>
      <c r="BG26" s="30"/>
      <c r="BH26" s="31">
        <v>0</v>
      </c>
      <c r="BI26" s="32"/>
      <c r="BJ26" s="32"/>
      <c r="BK26" s="29"/>
      <c r="BL26" s="29"/>
      <c r="BM26" s="30"/>
      <c r="BN26" s="31">
        <v>0</v>
      </c>
      <c r="BO26" s="32"/>
      <c r="BP26" s="32"/>
      <c r="BQ26" s="33">
        <v>233</v>
      </c>
      <c r="BR26" s="33">
        <v>137</v>
      </c>
      <c r="BS26" s="30">
        <v>0.58798280000000003</v>
      </c>
      <c r="BT26" s="33">
        <v>233</v>
      </c>
      <c r="BU26" s="32">
        <v>1</v>
      </c>
      <c r="BV26" s="32">
        <v>2.4270833000000001</v>
      </c>
    </row>
    <row r="27" spans="1:74" ht="14.15" customHeight="1" x14ac:dyDescent="0.3">
      <c r="A27" s="61"/>
      <c r="B27" s="2" t="s">
        <v>29</v>
      </c>
      <c r="C27" s="21">
        <v>5382</v>
      </c>
      <c r="D27" s="21">
        <v>3503</v>
      </c>
      <c r="E27" s="24">
        <v>0.65087329999999999</v>
      </c>
      <c r="F27" s="21">
        <v>8127</v>
      </c>
      <c r="G27" s="23">
        <v>1.5100334</v>
      </c>
      <c r="H27" s="23">
        <v>4.3251730000000004</v>
      </c>
      <c r="I27" s="21">
        <v>59</v>
      </c>
      <c r="J27" s="21">
        <v>38</v>
      </c>
      <c r="K27" s="24">
        <v>0.64406779999999997</v>
      </c>
      <c r="L27" s="21">
        <v>93</v>
      </c>
      <c r="M27" s="23">
        <v>1.5762712000000001</v>
      </c>
      <c r="N27" s="23">
        <v>4.4285714</v>
      </c>
      <c r="O27" s="21">
        <v>5323</v>
      </c>
      <c r="P27" s="21">
        <v>3465</v>
      </c>
      <c r="Q27" s="24">
        <v>0.65094870000000005</v>
      </c>
      <c r="R27" s="21">
        <v>8034</v>
      </c>
      <c r="S27" s="23">
        <v>1.5092992999999999</v>
      </c>
      <c r="T27" s="23">
        <v>4.3240043000000004</v>
      </c>
      <c r="U27" s="29">
        <v>11</v>
      </c>
      <c r="V27" s="29">
        <v>8</v>
      </c>
      <c r="W27" s="30">
        <v>0.72727269999999999</v>
      </c>
      <c r="X27" s="31">
        <v>10</v>
      </c>
      <c r="Y27" s="32">
        <v>0.90909090000000004</v>
      </c>
      <c r="Z27" s="32">
        <v>3.3333333000000001</v>
      </c>
      <c r="AA27" s="29">
        <v>858</v>
      </c>
      <c r="AB27" s="29">
        <v>428</v>
      </c>
      <c r="AC27" s="30">
        <v>0.49883450000000001</v>
      </c>
      <c r="AD27" s="31">
        <v>1972</v>
      </c>
      <c r="AE27" s="32">
        <v>2.2983682999999999</v>
      </c>
      <c r="AF27" s="32">
        <v>4.5860465000000001</v>
      </c>
      <c r="AG27" s="33">
        <v>869</v>
      </c>
      <c r="AH27" s="33">
        <v>436</v>
      </c>
      <c r="AI27" s="30">
        <v>0.50172609999999995</v>
      </c>
      <c r="AJ27" s="33">
        <v>1982</v>
      </c>
      <c r="AK27" s="32">
        <v>2.2807824999999999</v>
      </c>
      <c r="AL27" s="32">
        <v>4.5773672000000003</v>
      </c>
      <c r="AM27" s="34">
        <v>1</v>
      </c>
      <c r="AN27" s="34">
        <v>0</v>
      </c>
      <c r="AO27" s="35">
        <v>0</v>
      </c>
      <c r="AP27" s="36">
        <v>5</v>
      </c>
      <c r="AQ27" s="37">
        <v>5</v>
      </c>
      <c r="AR27" s="37">
        <v>5</v>
      </c>
      <c r="AS27" s="34">
        <v>246</v>
      </c>
      <c r="AT27" s="34">
        <v>91</v>
      </c>
      <c r="AU27" s="35">
        <v>0.36991869999999999</v>
      </c>
      <c r="AV27" s="36">
        <v>913</v>
      </c>
      <c r="AW27" s="37">
        <v>3.7113820999999998</v>
      </c>
      <c r="AX27" s="37">
        <v>5.8903226000000002</v>
      </c>
      <c r="AY27" s="38">
        <v>247</v>
      </c>
      <c r="AZ27" s="38">
        <v>91</v>
      </c>
      <c r="BA27" s="35">
        <v>0.3684211</v>
      </c>
      <c r="BB27" s="38">
        <v>918</v>
      </c>
      <c r="BC27" s="37">
        <v>3.7165992000000001</v>
      </c>
      <c r="BD27" s="37">
        <v>5.8846154000000004</v>
      </c>
      <c r="BE27" s="29">
        <v>47</v>
      </c>
      <c r="BF27" s="29">
        <v>30</v>
      </c>
      <c r="BG27" s="30">
        <v>0.63829789999999997</v>
      </c>
      <c r="BH27" s="31">
        <v>78</v>
      </c>
      <c r="BI27" s="32">
        <v>1.6595745</v>
      </c>
      <c r="BJ27" s="32">
        <v>4.5882353</v>
      </c>
      <c r="BK27" s="29">
        <v>4219</v>
      </c>
      <c r="BL27" s="29">
        <v>2946</v>
      </c>
      <c r="BM27" s="30">
        <v>0.69826969999999999</v>
      </c>
      <c r="BN27" s="31">
        <v>5149</v>
      </c>
      <c r="BO27" s="32">
        <v>1.2204314000000001</v>
      </c>
      <c r="BP27" s="32">
        <v>4.0447761</v>
      </c>
      <c r="BQ27" s="33">
        <v>4266</v>
      </c>
      <c r="BR27" s="33">
        <v>2976</v>
      </c>
      <c r="BS27" s="30">
        <v>0.69760900000000003</v>
      </c>
      <c r="BT27" s="33">
        <v>5227</v>
      </c>
      <c r="BU27" s="32">
        <v>1.2252700000000001</v>
      </c>
      <c r="BV27" s="32">
        <v>4.0519379999999998</v>
      </c>
    </row>
    <row r="28" spans="1:74" ht="24" customHeight="1" x14ac:dyDescent="0.3">
      <c r="A28" s="61"/>
      <c r="B28" s="3" t="s">
        <v>38</v>
      </c>
      <c r="C28" s="21">
        <v>537</v>
      </c>
      <c r="D28" s="21">
        <v>334</v>
      </c>
      <c r="E28" s="24">
        <v>0.62197389999999997</v>
      </c>
      <c r="F28" s="21">
        <v>866</v>
      </c>
      <c r="G28" s="23">
        <v>1.6126628999999999</v>
      </c>
      <c r="H28" s="23">
        <v>4.2660099000000002</v>
      </c>
      <c r="I28" s="28">
        <v>0</v>
      </c>
      <c r="J28" s="28">
        <v>0</v>
      </c>
      <c r="K28" s="24"/>
      <c r="L28" s="28">
        <v>0</v>
      </c>
      <c r="M28" s="23"/>
      <c r="N28" s="23"/>
      <c r="O28" s="21">
        <v>537</v>
      </c>
      <c r="P28" s="21">
        <v>334</v>
      </c>
      <c r="Q28" s="24">
        <v>0.62197389999999997</v>
      </c>
      <c r="R28" s="21">
        <v>866</v>
      </c>
      <c r="S28" s="23">
        <v>1.6126628999999999</v>
      </c>
      <c r="T28" s="23">
        <v>4.2660099000000002</v>
      </c>
      <c r="U28" s="29"/>
      <c r="V28" s="29"/>
      <c r="W28" s="41"/>
      <c r="X28" s="42">
        <v>0</v>
      </c>
      <c r="Y28" s="43"/>
      <c r="Z28" s="43"/>
      <c r="AA28" s="29">
        <v>84</v>
      </c>
      <c r="AB28" s="29">
        <v>45</v>
      </c>
      <c r="AC28" s="41">
        <v>0.53571429999999998</v>
      </c>
      <c r="AD28" s="42">
        <v>159</v>
      </c>
      <c r="AE28" s="43">
        <v>1.8928571000000001</v>
      </c>
      <c r="AF28" s="43">
        <v>4.0769231000000001</v>
      </c>
      <c r="AG28" s="44">
        <v>84</v>
      </c>
      <c r="AH28" s="44">
        <v>45</v>
      </c>
      <c r="AI28" s="41">
        <v>0.53571429999999998</v>
      </c>
      <c r="AJ28" s="44">
        <v>159</v>
      </c>
      <c r="AK28" s="43">
        <v>1.8928571000000001</v>
      </c>
      <c r="AL28" s="43">
        <v>4.0769231000000001</v>
      </c>
      <c r="AM28" s="34"/>
      <c r="AN28" s="34"/>
      <c r="AO28" s="35"/>
      <c r="AP28" s="36">
        <v>0</v>
      </c>
      <c r="AQ28" s="37"/>
      <c r="AR28" s="37"/>
      <c r="AS28" s="34">
        <v>15</v>
      </c>
      <c r="AT28" s="34">
        <v>2</v>
      </c>
      <c r="AU28" s="35">
        <v>0.13333329999999999</v>
      </c>
      <c r="AV28" s="36">
        <v>66</v>
      </c>
      <c r="AW28" s="37">
        <v>4.4000000000000004</v>
      </c>
      <c r="AX28" s="37">
        <v>5.0769231000000001</v>
      </c>
      <c r="AY28" s="38">
        <v>15</v>
      </c>
      <c r="AZ28" s="38">
        <v>2</v>
      </c>
      <c r="BA28" s="35">
        <v>0.13333329999999999</v>
      </c>
      <c r="BB28" s="38">
        <v>66</v>
      </c>
      <c r="BC28" s="37">
        <v>4.4000000000000004</v>
      </c>
      <c r="BD28" s="37">
        <v>5.0769231000000001</v>
      </c>
      <c r="BE28" s="29"/>
      <c r="BF28" s="29"/>
      <c r="BG28" s="41"/>
      <c r="BH28" s="42">
        <v>0</v>
      </c>
      <c r="BI28" s="43"/>
      <c r="BJ28" s="43"/>
      <c r="BK28" s="29">
        <v>438</v>
      </c>
      <c r="BL28" s="29">
        <v>287</v>
      </c>
      <c r="BM28" s="41">
        <v>0.65525109999999998</v>
      </c>
      <c r="BN28" s="42">
        <v>641</v>
      </c>
      <c r="BO28" s="43">
        <v>1.4634703</v>
      </c>
      <c r="BP28" s="43">
        <v>4.2450330999999997</v>
      </c>
      <c r="BQ28" s="44">
        <v>438</v>
      </c>
      <c r="BR28" s="44">
        <v>287</v>
      </c>
      <c r="BS28" s="41">
        <v>0.65525109999999998</v>
      </c>
      <c r="BT28" s="44">
        <v>641</v>
      </c>
      <c r="BU28" s="43">
        <v>1.4634703</v>
      </c>
      <c r="BV28" s="43">
        <v>4.2450330999999997</v>
      </c>
    </row>
    <row r="29" spans="1:74" ht="14.15" customHeight="1" x14ac:dyDescent="0.3">
      <c r="A29" s="61"/>
      <c r="B29" s="2" t="s">
        <v>30</v>
      </c>
      <c r="C29" s="21">
        <v>2034</v>
      </c>
      <c r="D29" s="21">
        <v>1452</v>
      </c>
      <c r="E29" s="24">
        <v>0.71386430000000001</v>
      </c>
      <c r="F29" s="21">
        <v>2120</v>
      </c>
      <c r="G29" s="23">
        <v>1.0422811999999999</v>
      </c>
      <c r="H29" s="23">
        <v>3.6426116999999998</v>
      </c>
      <c r="I29" s="28">
        <v>0</v>
      </c>
      <c r="J29" s="21">
        <v>655</v>
      </c>
      <c r="K29" s="24">
        <v>0.72939869999999996</v>
      </c>
      <c r="L29" s="21">
        <v>873</v>
      </c>
      <c r="M29" s="23">
        <v>0.97216040000000004</v>
      </c>
      <c r="N29" s="23">
        <v>3.5925926000000001</v>
      </c>
      <c r="O29" s="21">
        <v>1136</v>
      </c>
      <c r="P29" s="21">
        <v>797</v>
      </c>
      <c r="Q29" s="24">
        <v>0.70158450000000006</v>
      </c>
      <c r="R29" s="21">
        <v>1247</v>
      </c>
      <c r="S29" s="23">
        <v>1.0977113000000001</v>
      </c>
      <c r="T29" s="23">
        <v>3.6784661000000001</v>
      </c>
      <c r="U29" s="29">
        <v>194</v>
      </c>
      <c r="V29" s="29">
        <v>121</v>
      </c>
      <c r="W29" s="30">
        <v>0.62371129999999997</v>
      </c>
      <c r="X29" s="31">
        <v>294</v>
      </c>
      <c r="Y29" s="32">
        <v>1.5154639000000001</v>
      </c>
      <c r="Z29" s="32">
        <v>4.0273972999999996</v>
      </c>
      <c r="AA29" s="29">
        <v>155</v>
      </c>
      <c r="AB29" s="29">
        <v>85</v>
      </c>
      <c r="AC29" s="30">
        <v>0.54838710000000002</v>
      </c>
      <c r="AD29" s="31">
        <v>284</v>
      </c>
      <c r="AE29" s="32">
        <v>1.8322581</v>
      </c>
      <c r="AF29" s="32">
        <v>4.0571428999999997</v>
      </c>
      <c r="AG29" s="33">
        <v>349</v>
      </c>
      <c r="AH29" s="33">
        <v>206</v>
      </c>
      <c r="AI29" s="30">
        <v>0.5902579</v>
      </c>
      <c r="AJ29" s="33">
        <v>578</v>
      </c>
      <c r="AK29" s="32">
        <v>1.6561604999999999</v>
      </c>
      <c r="AL29" s="32">
        <v>4.0419580000000002</v>
      </c>
      <c r="AM29" s="34">
        <v>55</v>
      </c>
      <c r="AN29" s="34">
        <v>25</v>
      </c>
      <c r="AO29" s="35">
        <v>0.45454549999999999</v>
      </c>
      <c r="AP29" s="36">
        <v>116</v>
      </c>
      <c r="AQ29" s="37">
        <v>2.1090909</v>
      </c>
      <c r="AR29" s="37">
        <v>3.8666667000000001</v>
      </c>
      <c r="AS29" s="34">
        <v>27</v>
      </c>
      <c r="AT29" s="34">
        <v>11</v>
      </c>
      <c r="AU29" s="35">
        <v>0.40740739999999998</v>
      </c>
      <c r="AV29" s="36">
        <v>97</v>
      </c>
      <c r="AW29" s="37">
        <v>3.5925926000000001</v>
      </c>
      <c r="AX29" s="37">
        <v>6.0625</v>
      </c>
      <c r="AY29" s="38">
        <v>82</v>
      </c>
      <c r="AZ29" s="38">
        <v>36</v>
      </c>
      <c r="BA29" s="35">
        <v>0.43902439999999998</v>
      </c>
      <c r="BB29" s="38">
        <v>213</v>
      </c>
      <c r="BC29" s="37">
        <v>2.5975609999999998</v>
      </c>
      <c r="BD29" s="37">
        <v>4.6304347999999997</v>
      </c>
      <c r="BE29" s="29">
        <v>649</v>
      </c>
      <c r="BF29" s="29">
        <v>509</v>
      </c>
      <c r="BG29" s="30">
        <v>0.78428350000000002</v>
      </c>
      <c r="BH29" s="31">
        <v>463</v>
      </c>
      <c r="BI29" s="32">
        <v>0.71340519999999996</v>
      </c>
      <c r="BJ29" s="32">
        <v>3.3071429000000001</v>
      </c>
      <c r="BK29" s="29">
        <v>954</v>
      </c>
      <c r="BL29" s="29">
        <v>701</v>
      </c>
      <c r="BM29" s="30">
        <v>0.73480080000000003</v>
      </c>
      <c r="BN29" s="31">
        <v>866</v>
      </c>
      <c r="BO29" s="32">
        <v>0.90775680000000003</v>
      </c>
      <c r="BP29" s="32">
        <v>3.4229248999999999</v>
      </c>
      <c r="BQ29" s="33">
        <v>1603</v>
      </c>
      <c r="BR29" s="33">
        <v>1210</v>
      </c>
      <c r="BS29" s="30">
        <v>0.75483469999999997</v>
      </c>
      <c r="BT29" s="33">
        <v>1329</v>
      </c>
      <c r="BU29" s="32">
        <v>0.82907050000000004</v>
      </c>
      <c r="BV29" s="32">
        <v>3.3816793999999999</v>
      </c>
    </row>
    <row r="30" spans="1:74" ht="14.15" customHeight="1" x14ac:dyDescent="0.3">
      <c r="A30" s="61"/>
      <c r="B30" s="2" t="s">
        <v>1</v>
      </c>
      <c r="C30" s="21">
        <f>SUM(C25:C29)</f>
        <v>9281</v>
      </c>
      <c r="D30" s="21">
        <f>SUM(D25:D29)</f>
        <v>6106</v>
      </c>
      <c r="E30" s="22">
        <f t="shared" ref="E30" si="65">IFERROR(D30/C30,"")</f>
        <v>0.6579032431850016</v>
      </c>
      <c r="F30" s="21">
        <f>SUM(F25:F29)</f>
        <v>13502</v>
      </c>
      <c r="G30" s="23">
        <f t="shared" ref="G30" si="66">IFERROR(F30/C30,"")</f>
        <v>1.4548001292964121</v>
      </c>
      <c r="H30" s="23">
        <f t="shared" ref="H30" si="67">F30/(C30-D30)</f>
        <v>4.2525984251968501</v>
      </c>
      <c r="I30" s="21">
        <f>SUM(I25:I29)</f>
        <v>59</v>
      </c>
      <c r="J30" s="21">
        <f>SUM(J25:J29)</f>
        <v>693</v>
      </c>
      <c r="K30" s="22">
        <f t="shared" ref="K30" si="68">IFERROR(J30/I30,"")</f>
        <v>11.745762711864407</v>
      </c>
      <c r="L30" s="21">
        <f>SUM(L25:L29)</f>
        <v>966</v>
      </c>
      <c r="M30" s="23">
        <f t="shared" ref="M30" si="69">IFERROR(L30/I30,"")</f>
        <v>16.372881355932204</v>
      </c>
      <c r="N30" s="23">
        <f t="shared" ref="N30" si="70">L30/(I30-J30)</f>
        <v>-1.5236593059936909</v>
      </c>
      <c r="O30" s="21">
        <f>SUM(O25:O29)</f>
        <v>8324</v>
      </c>
      <c r="P30" s="21">
        <f>SUM(P25:P29)</f>
        <v>5413</v>
      </c>
      <c r="Q30" s="22">
        <f t="shared" ref="Q30" si="71">IFERROR(P30/O30,"")</f>
        <v>0.65028832292167227</v>
      </c>
      <c r="R30" s="21">
        <f>SUM(R25:R29)</f>
        <v>12536</v>
      </c>
      <c r="S30" s="23">
        <f>IFERROR(R30/O30,"")</f>
        <v>1.506006727534839</v>
      </c>
      <c r="T30" s="23">
        <f t="shared" ref="T30" si="72">R30/(O30-P30)</f>
        <v>4.3064239093095154</v>
      </c>
      <c r="U30" s="16">
        <f>SUM(U25:U29)</f>
        <v>205</v>
      </c>
      <c r="V30" s="16">
        <f>SUM(V25:V29)</f>
        <v>129</v>
      </c>
      <c r="W30" s="10">
        <f t="shared" ref="W30" si="73">IFERROR(V30/U30,"")</f>
        <v>0.62926829268292683</v>
      </c>
      <c r="X30" s="16">
        <f>SUM(X25:X29)</f>
        <v>304</v>
      </c>
      <c r="Y30" s="17">
        <f t="shared" ref="Y30" si="74">IFERROR(X30/U30,"")</f>
        <v>1.4829268292682927</v>
      </c>
      <c r="Z30" s="17">
        <f t="shared" ref="Z30" si="75">IFERROR(X30/(U30-V30),"")</f>
        <v>4</v>
      </c>
      <c r="AA30" s="16">
        <f>SUM(AA25:AA29)</f>
        <v>1300</v>
      </c>
      <c r="AB30" s="16">
        <f>SUM(AB25:AB29)</f>
        <v>653</v>
      </c>
      <c r="AC30" s="10">
        <f t="shared" ref="AC30" si="76">IFERROR(AB30/AA30,"")</f>
        <v>0.50230769230769234</v>
      </c>
      <c r="AD30" s="16">
        <f>SUM(AD25:AD29)</f>
        <v>2968</v>
      </c>
      <c r="AE30" s="17">
        <f t="shared" ref="AE30" si="77">IFERROR(AD30/AA30,"")</f>
        <v>2.2830769230769232</v>
      </c>
      <c r="AF30" s="17">
        <f t="shared" ref="AF30" si="78">IFERROR(AD30/(AA30-AB30),"")</f>
        <v>4.5873261205564146</v>
      </c>
      <c r="AG30" s="16">
        <f>SUM(AG25:AG29)</f>
        <v>1560</v>
      </c>
      <c r="AH30" s="16">
        <f>SUM(AH25:AH29)</f>
        <v>807</v>
      </c>
      <c r="AI30" s="10">
        <f>IFERROR(AH30/AG30,"")</f>
        <v>0.51730769230769236</v>
      </c>
      <c r="AJ30" s="16">
        <f>SUM(AJ25:AJ29)</f>
        <v>3422</v>
      </c>
      <c r="AK30" s="17">
        <f t="shared" ref="AK30" si="79">IFERROR(AJ30/AG30,"")</f>
        <v>2.1935897435897438</v>
      </c>
      <c r="AL30" s="17">
        <f t="shared" ref="AL30" si="80">IFERROR(AJ30/(AG30-AH30),"")</f>
        <v>4.5444887118193895</v>
      </c>
      <c r="AM30" s="21">
        <f>SUM(AM25:AM29)</f>
        <v>56</v>
      </c>
      <c r="AN30" s="21">
        <f>SUM(AN25:AN29)</f>
        <v>25</v>
      </c>
      <c r="AO30" s="22">
        <f t="shared" ref="AO30" si="81">IFERROR(AN30/AM30,"")</f>
        <v>0.44642857142857145</v>
      </c>
      <c r="AP30" s="21">
        <f>SUM(AP25:AP29)</f>
        <v>121</v>
      </c>
      <c r="AQ30" s="23">
        <f t="shared" ref="AQ30" si="82">IFERROR(AP30/AM30,"")</f>
        <v>2.1607142857142856</v>
      </c>
      <c r="AR30" s="23">
        <f t="shared" ref="AR30" si="83">IFERROR(AP30/(AM30-AN30),"")</f>
        <v>3.903225806451613</v>
      </c>
      <c r="AS30" s="21">
        <f>SUM(AS25:AS29)</f>
        <v>314</v>
      </c>
      <c r="AT30" s="21">
        <f>SUM(AT25:AT29)</f>
        <v>113</v>
      </c>
      <c r="AU30" s="22">
        <f t="shared" ref="AU30" si="84">IFERROR(AT30/AS30,"")</f>
        <v>0.35987261146496813</v>
      </c>
      <c r="AV30" s="21">
        <f>SUM(AV25:AV29)</f>
        <v>1178</v>
      </c>
      <c r="AW30" s="23">
        <f t="shared" ref="AW30" si="85">IFERROR(AV30/AS30,"")</f>
        <v>3.7515923566878979</v>
      </c>
      <c r="AX30" s="23">
        <f t="shared" ref="AX30" si="86">IFERROR(AV30/(AS30-AT30),"")</f>
        <v>5.8606965174129355</v>
      </c>
      <c r="AY30" s="21">
        <f>SUM(AY25:AY29)</f>
        <v>370</v>
      </c>
      <c r="AZ30" s="21">
        <f>SUM(AZ25:AZ29)</f>
        <v>138</v>
      </c>
      <c r="BA30" s="22">
        <f t="shared" ref="BA30" si="87">IFERROR(AZ30/AY30,"")</f>
        <v>0.37297297297297299</v>
      </c>
      <c r="BB30" s="21">
        <f>SUM(BB25:BB29)</f>
        <v>1299</v>
      </c>
      <c r="BC30" s="23">
        <f t="shared" ref="BC30" si="88">IFERROR(BB30/AY30,"")</f>
        <v>3.5108108108108107</v>
      </c>
      <c r="BD30" s="23">
        <f t="shared" ref="BD30" si="89">IFERROR(BB30/(AY30-AZ30),"")</f>
        <v>5.5991379310344831</v>
      </c>
      <c r="BE30" s="16">
        <f>SUM(BE25:BE29)</f>
        <v>696</v>
      </c>
      <c r="BF30" s="16">
        <f>SUM(BF25:BF29)</f>
        <v>539</v>
      </c>
      <c r="BG30" s="10">
        <f t="shared" ref="BG30" si="90">IFERROR(BF30/BE30,"")</f>
        <v>0.77442528735632188</v>
      </c>
      <c r="BH30" s="16">
        <f>SUM(BH25:BH29)</f>
        <v>541</v>
      </c>
      <c r="BI30" s="17">
        <f t="shared" ref="BI30" si="91">IFERROR(BH30/BE30,"")</f>
        <v>0.7772988505747126</v>
      </c>
      <c r="BJ30" s="17">
        <f t="shared" ref="BJ30" si="92">IFERROR(BH30/(BE30-BF30),"")</f>
        <v>3.4458598726114649</v>
      </c>
      <c r="BK30" s="16">
        <f>SUM(BK25:BK29)</f>
        <v>6422</v>
      </c>
      <c r="BL30" s="16">
        <f>SUM(BL25:BL29)</f>
        <v>4485</v>
      </c>
      <c r="BM30" s="10">
        <f t="shared" ref="BM30" si="93">IFERROR(BL30/BK30,"")</f>
        <v>0.69838056680161942</v>
      </c>
      <c r="BN30" s="16">
        <f>SUM(BN25:BN29)</f>
        <v>7807</v>
      </c>
      <c r="BO30" s="17">
        <f>IFERROR(BN30/BK30,"")</f>
        <v>1.2156649018997197</v>
      </c>
      <c r="BP30" s="17">
        <f t="shared" ref="BP30" si="94">BN30/(BK30-BL30)</f>
        <v>4.0304594734124937</v>
      </c>
      <c r="BQ30" s="16">
        <f>SUM(BQ25:BQ29)</f>
        <v>7351</v>
      </c>
      <c r="BR30" s="16">
        <f>SUM(BR25:BR29)</f>
        <v>5161</v>
      </c>
      <c r="BS30" s="10">
        <f t="shared" ref="BS30" si="95">IFERROR(BR30/BQ30,"")</f>
        <v>0.70208134947626177</v>
      </c>
      <c r="BT30" s="16">
        <f>SUM(BT25:BT29)</f>
        <v>8581</v>
      </c>
      <c r="BU30" s="17">
        <f>IFERROR(BT30/BQ30,"")</f>
        <v>1.1673241735818256</v>
      </c>
      <c r="BV30" s="17">
        <f t="shared" ref="BV30" si="96">BT30/(BQ30-BR30)</f>
        <v>3.9182648401826485</v>
      </c>
    </row>
    <row r="31" spans="1:74" ht="14.15" customHeight="1" x14ac:dyDescent="0.3">
      <c r="A31" s="61" t="s">
        <v>31</v>
      </c>
      <c r="B31" s="61"/>
      <c r="C31" s="21">
        <f>SUM(C11,C17,C24,C30)</f>
        <v>33008</v>
      </c>
      <c r="D31" s="21">
        <f>SUM(D11,D17,D24,D30)</f>
        <v>19227</v>
      </c>
      <c r="E31" s="22">
        <f t="shared" ref="E31" si="97">IFERROR(D31/C31,"")</f>
        <v>0.58249515269025687</v>
      </c>
      <c r="F31" s="21">
        <f>SUM(F11,F17,F24,F30)</f>
        <v>62692</v>
      </c>
      <c r="G31" s="23">
        <f t="shared" ref="G31" si="98">IFERROR(F31/C31,"")</f>
        <v>1.8992971400872516</v>
      </c>
      <c r="H31" s="23">
        <f t="shared" ref="H31" si="99">F31/(C31-D31)</f>
        <v>4.5491618895580874</v>
      </c>
      <c r="I31" s="21">
        <f>SUM(I11,I17,I24,I30)</f>
        <v>14149</v>
      </c>
      <c r="J31" s="21">
        <f>SUM(J11,J17,J24,J30)</f>
        <v>8503</v>
      </c>
      <c r="K31" s="22">
        <f t="shared" ref="K31" si="100">IFERROR(J31/I31,"")</f>
        <v>0.60096119867128417</v>
      </c>
      <c r="L31" s="21">
        <f>SUM(L11,L17,L24,L30)</f>
        <v>30646</v>
      </c>
      <c r="M31" s="23">
        <f t="shared" ref="M31" si="101">IFERROR(L31/I31,"")</f>
        <v>2.1659481235422997</v>
      </c>
      <c r="N31" s="23">
        <f t="shared" ref="N31" si="102">IFERROR(L31/(I31-J31),"")</f>
        <v>5.4279135671271694</v>
      </c>
      <c r="O31" s="21">
        <f>SUM(O11,O17,O24,O30)</f>
        <v>17959</v>
      </c>
      <c r="P31" s="21">
        <f>SUM(P11,P17,P24,P30)</f>
        <v>10723</v>
      </c>
      <c r="Q31" s="22">
        <f t="shared" ref="Q31" si="103">IFERROR(P31/O31,"")</f>
        <v>0.59708224288657497</v>
      </c>
      <c r="R31" s="21">
        <f>SUM(R11,R17,R24,R30)</f>
        <v>32874</v>
      </c>
      <c r="S31" s="23">
        <f>IFERROR(R31/O31,"")</f>
        <v>1.8305028119605768</v>
      </c>
      <c r="T31" s="23">
        <f t="shared" ref="T31" si="104">R31/(O31-P31)</f>
        <v>4.5431177446102815</v>
      </c>
      <c r="U31" s="16">
        <f>SUM(U11,U17,U24,U30)</f>
        <v>2939</v>
      </c>
      <c r="V31" s="16">
        <f>SUM(V11,V17,V24,V30)</f>
        <v>1248</v>
      </c>
      <c r="W31" s="10">
        <f t="shared" ref="W31" si="105">IFERROR(V31/U31,"")</f>
        <v>0.42463422932970396</v>
      </c>
      <c r="X31" s="16">
        <f>SUM(X11,X17,X24,X30)</f>
        <v>7872</v>
      </c>
      <c r="Y31" s="17">
        <f t="shared" ref="Y31" si="106">IFERROR(X31/U31,"")</f>
        <v>2.678462061925825</v>
      </c>
      <c r="Z31" s="17">
        <f t="shared" ref="Z31" si="107">IFERROR(X31/(U31-V31),"")</f>
        <v>4.6552335895919574</v>
      </c>
      <c r="AA31" s="16">
        <f>SUM(AA11,AA17,AA24,AA30)</f>
        <v>4873</v>
      </c>
      <c r="AB31" s="16">
        <f>SUM(AB11,AB17,AB24,AB30)</f>
        <v>1959</v>
      </c>
      <c r="AC31" s="10">
        <f t="shared" ref="AC31" si="108">IFERROR(AB31/AA31,"")</f>
        <v>0.40201108146932074</v>
      </c>
      <c r="AD31" s="16">
        <f>SUM(AD11,AD17,AD24,AD30)</f>
        <v>14982</v>
      </c>
      <c r="AE31" s="17">
        <f t="shared" ref="AE31" si="109">IFERROR(AD31/AA31,"")</f>
        <v>3.0744920993227991</v>
      </c>
      <c r="AF31" s="17">
        <f t="shared" ref="AF31" si="110">IFERROR(AD31/(AA31-AB31),"")</f>
        <v>5.1413864104323954</v>
      </c>
      <c r="AG31" s="16">
        <f>SUM(AG11,AG17,AG24,AG30)</f>
        <v>7868</v>
      </c>
      <c r="AH31" s="16">
        <f>SUM(AH11,AH17,AH24,AH30)</f>
        <v>3232</v>
      </c>
      <c r="AI31" s="10">
        <f>IFERROR(AH31/AG31,"")</f>
        <v>0.41077783426537873</v>
      </c>
      <c r="AJ31" s="16">
        <f>SUM(AJ11,AJ17,AJ24,AJ30)</f>
        <v>23017</v>
      </c>
      <c r="AK31" s="17">
        <f t="shared" ref="AK31" si="111">IFERROR(AJ31/AG31,"")</f>
        <v>2.9253940010167767</v>
      </c>
      <c r="AL31" s="17">
        <f t="shared" ref="AL31" si="112">IFERROR(AJ31/(AG31-AH31),"")</f>
        <v>4.9648403796376188</v>
      </c>
      <c r="AM31" s="21">
        <f>SUM(AM11,AM17,AM24,AM30)</f>
        <v>2230</v>
      </c>
      <c r="AN31" s="21">
        <f>SUM(AN11,AN17,AN24,AN30)</f>
        <v>710</v>
      </c>
      <c r="AO31" s="22">
        <f t="shared" ref="AO31" si="113">IFERROR(AN31/AM31,"")</f>
        <v>0.31838565022421522</v>
      </c>
      <c r="AP31" s="21">
        <f>SUM(AP11,AP17,AP24,AP30)</f>
        <v>8290</v>
      </c>
      <c r="AQ31" s="23">
        <f t="shared" ref="AQ31" si="114">IFERROR(AP31/AM31,"")</f>
        <v>3.717488789237668</v>
      </c>
      <c r="AR31" s="23">
        <f t="shared" ref="AR31" si="115">IFERROR(AP31/(AM31-AN31),"")</f>
        <v>5.4539473684210522</v>
      </c>
      <c r="AS31" s="21">
        <f>SUM(AS11,AS17,AS24,AS30)</f>
        <v>672</v>
      </c>
      <c r="AT31" s="21">
        <f>SUM(AT11,AT17,AT24,AT30)</f>
        <v>250</v>
      </c>
      <c r="AU31" s="22">
        <f t="shared" ref="AU31" si="116">IFERROR(AT31/AS31,"")</f>
        <v>0.37202380952380953</v>
      </c>
      <c r="AV31" s="21">
        <f>SUM(AV11,AV17,AV24,AV30)</f>
        <v>2264</v>
      </c>
      <c r="AW31" s="23">
        <f t="shared" ref="AW31" si="117">IFERROR(AV31/AS31,"")</f>
        <v>3.3690476190476191</v>
      </c>
      <c r="AX31" s="23">
        <f t="shared" ref="AX31" si="118">IFERROR(AV31/(AS31-AT31),"")</f>
        <v>5.3649289099526065</v>
      </c>
      <c r="AY31" s="21">
        <f>SUM(AY11,AY17,AY24,AY30)</f>
        <v>2902</v>
      </c>
      <c r="AZ31" s="21">
        <f>SUM(AZ11,AZ17,AZ24,AZ30)</f>
        <v>960</v>
      </c>
      <c r="BA31" s="22">
        <f t="shared" ref="BA31" si="119">IFERROR(AZ31/AY31,"")</f>
        <v>0.33080634045485874</v>
      </c>
      <c r="BB31" s="21">
        <f>SUM(BB11,BB17,BB24,BB30)</f>
        <v>10554</v>
      </c>
      <c r="BC31" s="23">
        <f t="shared" ref="BC31" si="120">IFERROR(BB31/AY31,"")</f>
        <v>3.6368022053756031</v>
      </c>
      <c r="BD31" s="23">
        <f t="shared" ref="BD31" si="121">IFERROR(BB31/(AY31-AZ31),"")</f>
        <v>5.4346035015447995</v>
      </c>
      <c r="BE31" s="16">
        <f>SUM(BE11,BE17,BE24,BE30)</f>
        <v>9878</v>
      </c>
      <c r="BF31" s="16">
        <f>SUM(BF11,BF17,BF24,BF30)</f>
        <v>6545</v>
      </c>
      <c r="BG31" s="10">
        <f t="shared" ref="BG31" si="122">IFERROR(BF31/BE31,"")</f>
        <v>0.66258351893095768</v>
      </c>
      <c r="BH31" s="16">
        <f>SUM(BH11,BH17,BH24,BH30)</f>
        <v>13643</v>
      </c>
      <c r="BI31" s="17">
        <f t="shared" ref="BI31" si="123">IFERROR(BH31/BE31,"")</f>
        <v>1.3811500303705204</v>
      </c>
      <c r="BJ31" s="17">
        <f t="shared" ref="BJ31" si="124">IFERROR(BH31/(BE31-BF31),"")</f>
        <v>4.093309330933093</v>
      </c>
      <c r="BK31" s="16">
        <f>SUM(BK11,BK17,BK24,BK30)</f>
        <v>12123</v>
      </c>
      <c r="BL31" s="16">
        <f>SUM(BL11,BL17,BL24,BL30)</f>
        <v>8352</v>
      </c>
      <c r="BM31" s="10">
        <f t="shared" ref="BM31" si="125">IFERROR(BL31/BK31,"")</f>
        <v>0.68893838158871568</v>
      </c>
      <c r="BN31" s="16">
        <f>SUM(BN11,BN17,BN24,BN30)</f>
        <v>15045</v>
      </c>
      <c r="BO31" s="17">
        <f>IFERROR(BN31/BK31,"")</f>
        <v>1.241029448156397</v>
      </c>
      <c r="BP31" s="17">
        <f t="shared" ref="BP31" si="126">BN31/(BK31-BL31)</f>
        <v>3.9896579156722356</v>
      </c>
      <c r="BQ31" s="16">
        <f>SUM(BQ11,BQ17,BQ24,BQ30)</f>
        <v>22235</v>
      </c>
      <c r="BR31" s="16">
        <f>SUM(BR11,BR17,BR24,BR30)</f>
        <v>15035</v>
      </c>
      <c r="BS31" s="10">
        <f t="shared" ref="BS31" si="127">IFERROR(BR31/BQ31,"")</f>
        <v>0.67618619293906002</v>
      </c>
      <c r="BT31" s="16">
        <f>SUM(BT11,BT17,BT24,BT30)</f>
        <v>28921</v>
      </c>
      <c r="BU31" s="17">
        <f>IFERROR(BT31/BQ31,"")</f>
        <v>1.3006970991679785</v>
      </c>
      <c r="BV31" s="17">
        <f t="shared" ref="BV31" si="128">BT31/(BQ31-BR31)</f>
        <v>4.016805555555556</v>
      </c>
    </row>
    <row r="32" spans="1:74" ht="10" customHeight="1" x14ac:dyDescent="0.3">
      <c r="B32" s="1" t="s">
        <v>40</v>
      </c>
      <c r="C32" s="12"/>
      <c r="D32" s="7"/>
      <c r="E32" s="11"/>
      <c r="F32" s="7"/>
      <c r="G32" s="5"/>
      <c r="H32" s="5"/>
      <c r="I32" s="7"/>
    </row>
    <row r="33" spans="2:2" ht="10" customHeight="1" x14ac:dyDescent="0.3">
      <c r="B33" s="1" t="s">
        <v>32</v>
      </c>
    </row>
  </sheetData>
  <mergeCells count="22">
    <mergeCell ref="BQ5:BV5"/>
    <mergeCell ref="BE4:BV4"/>
    <mergeCell ref="AA5:AF5"/>
    <mergeCell ref="AG5:AL5"/>
    <mergeCell ref="U4:AL4"/>
    <mergeCell ref="AM5:AR5"/>
    <mergeCell ref="AS5:AX5"/>
    <mergeCell ref="AM4:BD4"/>
    <mergeCell ref="A4:B6"/>
    <mergeCell ref="AY5:BD5"/>
    <mergeCell ref="BE5:BJ5"/>
    <mergeCell ref="BK5:BP5"/>
    <mergeCell ref="A31:B31"/>
    <mergeCell ref="A7:A11"/>
    <mergeCell ref="A12:A17"/>
    <mergeCell ref="A18:A24"/>
    <mergeCell ref="A25:A30"/>
    <mergeCell ref="C5:H5"/>
    <mergeCell ref="I5:N5"/>
    <mergeCell ref="O5:T5"/>
    <mergeCell ref="C4:T4"/>
    <mergeCell ref="U5:Z5"/>
  </mergeCells>
  <dataValidations count="1">
    <dataValidation type="whole" operator="greaterThanOrEqual" allowBlank="1" showInputMessage="1" showErrorMessage="1" sqref="BK25:BL29 BN25:BN29 BQ25:BR25 BT25 U26:V29 X26:X29 AM26:AN29 AA8:AB10 AD8:AD10 AS8:AT10 AM8:AN10 AP8:AP10 AV8:AV10 BE8:BF10 BH8:BH10 BK8:BL10 BN8:BN10 U8:V10 U12:V12 X12 AM12:AN14 AD12:AD13 AP12:AP14 AS12:AT14 AV12:AV14 BE12:BF14 BH12:BH14 BN12:BN14 BK12:BL14 AA12:AB14 U14:V14 X14 AP26:AP29 AS26:AT29 AV26:AV29 BE26:BF29 BH26:BH29 X8:X10 U18:V23 BN18:BN23 BK18:BL23 BH18:BH23 BE18:BF23 AV18:AV23 AS18:AT23 AP18:AP23 AM18:AN23 AD18:AD23 AA18:AB23 X18:X23 U25:W25 AA25:AB29 AM25:AO25 AD25:AD29 BE25:BG25" xr:uid="{6B83B597-E37A-4559-A09B-66AD19BADBE0}">
      <formula1>0</formula1>
    </dataValidation>
  </dataValidations>
  <pageMargins left="0.5" right="0.5" top="0.5" bottom="0.5" header="0" footer="0"/>
  <pageSetup paperSize="9" scale="27" orientation="landscape" horizontalDpi="300" verticalDpi="300" r:id="rId1"/>
  <headerFooter>
    <oddHeader>Table 2: Dental health status of Year 8 children 2019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BA77D7CF804044887C9E6FB5E413B1" ma:contentTypeVersion="7" ma:contentTypeDescription="Create a new document." ma:contentTypeScope="" ma:versionID="a3dbee8b6110f7908b00d81e9f587b12">
  <xsd:schema xmlns:xsd="http://www.w3.org/2001/XMLSchema" xmlns:xs="http://www.w3.org/2001/XMLSchema" xmlns:p="http://schemas.microsoft.com/office/2006/metadata/properties" xmlns:ns3="912cedb3-7f04-47c0-a283-ea387d34e08f" xmlns:ns4="0f0bb6d3-c6e2-424a-aae7-13be560512f7" targetNamespace="http://schemas.microsoft.com/office/2006/metadata/properties" ma:root="true" ma:fieldsID="652e4783c4061fb77703340af86b00f5" ns3:_="" ns4:_="">
    <xsd:import namespace="912cedb3-7f04-47c0-a283-ea387d34e08f"/>
    <xsd:import namespace="0f0bb6d3-c6e2-424a-aae7-13be560512f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2cedb3-7f04-47c0-a283-ea387d34e0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0bb6d3-c6e2-424a-aae7-13be560512f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F6A894-DA53-422D-A3E8-43FD42660555}">
  <ds:schemaRefs>
    <ds:schemaRef ds:uri="0f0bb6d3-c6e2-424a-aae7-13be560512f7"/>
    <ds:schemaRef ds:uri="http://purl.org/dc/elements/1.1/"/>
    <ds:schemaRef ds:uri="http://schemas.microsoft.com/office/2006/metadata/properties"/>
    <ds:schemaRef ds:uri="912cedb3-7f04-47c0-a283-ea387d34e08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B77804F-9FC6-4AED-8EC5-E82518FDB0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2cedb3-7f04-47c0-a283-ea387d34e08f"/>
    <ds:schemaRef ds:uri="0f0bb6d3-c6e2-424a-aae7-13be560512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DB46CE-D6F3-4CAC-9100-40C7508CA0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amontgom</dc:creator>
  <cp:lastModifiedBy>Ben Volz</cp:lastModifiedBy>
  <cp:revision>1</cp:revision>
  <cp:lastPrinted>2020-10-07T21:37:41Z</cp:lastPrinted>
  <dcterms:created xsi:type="dcterms:W3CDTF">2020-05-29T03:38:57Z</dcterms:created>
  <dcterms:modified xsi:type="dcterms:W3CDTF">2022-12-18T19:09:24Z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0x0101003ABA77D7CF804044887C9E6FB5E413B1</vt:lpwstr>
  </property>
</Properties>
</file>